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kapitulace stavby" sheetId="1" r:id="rId4"/>
    <sheet state="visible" name="1 - Bourací práce" sheetId="2" r:id="rId5"/>
    <sheet state="visible" name="2 - Nová konstrukce střechy" sheetId="3" r:id="rId6"/>
    <sheet state="visible" name="3 - Bleskosvod" sheetId="4" r:id="rId7"/>
    <sheet state="visible" name="5 - Vedlejší náklady" sheetId="5" r:id="rId8"/>
    <sheet state="visible" name="Seznam figur" sheetId="6" r:id="rId9"/>
    <sheet state="visible" name="Pokyny pro vyplnění" sheetId="7" r:id="rId10"/>
  </sheets>
  <definedNames>
    <definedName hidden="1" localSheetId="1" name="_xlnm._FilterDatabase">'1 - Bourací práce'!$C$84:$K$190</definedName>
    <definedName hidden="1" localSheetId="2" name="_xlnm._FilterDatabase">'2 - Nová konstrukce střechy'!$C$106:$K$588</definedName>
    <definedName hidden="1" localSheetId="3" name="_xlnm._FilterDatabase">'3 - Bleskosvod'!$C$80:$K$125</definedName>
    <definedName hidden="1" localSheetId="4" name="_xlnm._FilterDatabase">'5 - Vedlejší náklady'!$C$82:$K$102</definedName>
  </definedNames>
  <calcPr/>
  <extLst>
    <ext uri="GoogleSheetsCustomDataVersion2">
      <go:sheetsCustomData xmlns:go="http://customooxmlschemas.google.com/" r:id="rId11" roundtripDataChecksum="wEqdeMjD2ya55UMSGq6OuF9rVeYzs0fwzqRPeR9foL8="/>
    </ext>
  </extLst>
</workbook>
</file>

<file path=xl/sharedStrings.xml><?xml version="1.0" encoding="utf-8"?>
<sst xmlns="http://schemas.openxmlformats.org/spreadsheetml/2006/main" count="8003" uniqueCount="1590">
  <si>
    <t>Export Komplet</t>
  </si>
  <si>
    <t>VZ</t>
  </si>
  <si>
    <t>2.0</t>
  </si>
  <si>
    <t/>
  </si>
  <si>
    <t>False</t>
  </si>
  <si>
    <t>{b3186157-8aeb-4224-9d2b-e4f35d02ec85}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</si>
  <si>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</si>
  <si>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</si>
  <si>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</si>
  <si>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</si>
  <si>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</si>
  <si>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</si>
  <si>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</si>
  <si>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</si>
  <si>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</si>
  <si>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roz26</t>
  </si>
  <si>
    <t>Měnit lze pouze buňky se žlutým podbarvením!
1) v Rekapitulaci stavby vyplňte údaje o Účastníkovi (přenesou se do ostatních sestav i v jiných listech)
2) na vybraných listech vyplňte v sestavě Soupis prací ceny u položek</t>
  </si>
  <si>
    <t>Stavba:</t>
  </si>
  <si>
    <t>Rekonstrukce střechy Ekocentrum Lipka</t>
  </si>
  <si>
    <t>KSO:</t>
  </si>
  <si>
    <t>CC-CZ:</t>
  </si>
  <si>
    <t>Místo:</t>
  </si>
  <si>
    <t xml:space="preserve"> </t>
  </si>
  <si>
    <t>Datum:</t>
  </si>
  <si>
    <t>1. 3. 2025</t>
  </si>
  <si>
    <t>Zadavatel:</t>
  </si>
  <si>
    <t>IČ:</t>
  </si>
  <si>
    <t>DIČ:</t>
  </si>
  <si>
    <t>Účastník:</t>
  </si>
  <si>
    <t>Vyplň údaj</t>
  </si>
  <si>
    <t>Projektant: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</si>
  <si>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</si>
  <si>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</si>
  <si>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</si>
  <si>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</si>
  <si>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</si>
  <si>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</si>
  <si>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</si>
  <si>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</si>
  <si>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</si>
  <si>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</si>
  <si>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</si>
  <si>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</si>
  <si>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</si>
  <si>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</si>
  <si>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</si>
  <si>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</si>
  <si>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</si>
  <si>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</si>
  <si>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</si>
  <si>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</si>
  <si>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</si>
  <si>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</si>
  <si>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</si>
  <si>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</si>
  <si>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
náklady [CZK]</t>
  </si>
  <si>
    <t>DPH [CZK]</t>
  </si>
  <si>
    <t>Normohodiny [h]</t>
  </si>
  <si>
    <t>DPH základní [CZK]</t>
  </si>
  <si>
    <t>DPH snížená [CZK]</t>
  </si>
  <si>
    <t>DPH základní přenesená
[CZK]</t>
  </si>
  <si>
    <t>DPH snížená přenesená
[CZK]</t>
  </si>
  <si>
    <t>Základna
DPH základní</t>
  </si>
  <si>
    <t>Základna
DPH snížená</t>
  </si>
  <si>
    <t>Základna
DPH zákl. přenesená</t>
  </si>
  <si>
    <t>Základna
DPH sníž. přenesená</t>
  </si>
  <si>
    <t>Základna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</si>
  <si>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</si>
  <si>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</si>
  <si>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</si>
  <si>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</si>
  <si>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</si>
  <si>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</si>
  <si>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</si>
  <si>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1</t>
  </si>
  <si>
    <t>Bourací práce</t>
  </si>
  <si>
    <t>STA</t>
  </si>
  <si>
    <t>{6d863c51-dea0-4060-a0b5-71cee0da3411}</t>
  </si>
  <si>
    <t>2</t>
  </si>
  <si>
    <t>Nová konstrukce střechy</t>
  </si>
  <si>
    <t>{67f0b72d-fc70-4206-878b-c33a833a887d}</t>
  </si>
  <si>
    <t>3</t>
  </si>
  <si>
    <t>Bleskosvod</t>
  </si>
  <si>
    <t>{46447d04-e6de-4a37-9f88-ca9c057cd05f}</t>
  </si>
  <si>
    <t>5</t>
  </si>
  <si>
    <t>Vedlejší náklady</t>
  </si>
  <si>
    <t>{42fb0fb6-6790-44d5-9bc7-9e9360b2b834}</t>
  </si>
  <si>
    <t>střecha</t>
  </si>
  <si>
    <t>Plocha střechy k demolici</t>
  </si>
  <si>
    <t>m2</t>
  </si>
  <si>
    <t>151,803</t>
  </si>
  <si>
    <t>střecha2</t>
  </si>
  <si>
    <t xml:space="preserve">Plocha ploché střechy k demolici </t>
  </si>
  <si>
    <t>9,077</t>
  </si>
  <si>
    <t>KRYCÍ LIST SOUPISU PRACÍ</t>
  </si>
  <si>
    <t>střecha2_1</t>
  </si>
  <si>
    <t>86,906</t>
  </si>
  <si>
    <t>Objekt:</t>
  </si>
  <si>
    <t>1 - Bourací práce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</si>
  <si>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</si>
  <si>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</si>
  <si>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</si>
  <si>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</si>
  <si>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</si>
  <si>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961 - Střecha</t>
  </si>
  <si>
    <t xml:space="preserve">    965 - Omítky, podhledy</t>
  </si>
  <si>
    <t xml:space="preserve">    966 - Ostatní drobné kce</t>
  </si>
  <si>
    <t xml:space="preserve">    997 - Přesun sutě</t>
  </si>
  <si>
    <t>OST - Ostatní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</si>
  <si>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</si>
  <si>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</si>
  <si>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</si>
  <si>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</si>
  <si>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</si>
  <si>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</si>
  <si>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</si>
  <si>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</si>
  <si>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</si>
  <si>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</si>
  <si>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</si>
  <si>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</si>
  <si>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</si>
  <si>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</si>
  <si>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</si>
  <si>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</si>
  <si>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961</t>
  </si>
  <si>
    <t>Střecha</t>
  </si>
  <si>
    <t>K</t>
  </si>
  <si>
    <t>765111807</t>
  </si>
  <si>
    <t>Demontáž krytiny keramické drážkové, sklonu do 30° se zvětralou maltou k dalšímu použití</t>
  </si>
  <si>
    <t>CS ÚRS 2025 01</t>
  </si>
  <si>
    <t>16</t>
  </si>
  <si>
    <t>-821170859</t>
  </si>
  <si>
    <t>Online PSC</t>
  </si>
  <si>
    <t>https://podminky.urs.cz/item/CS_URS_2025_01/765111807</t>
  </si>
  <si>
    <t>P</t>
  </si>
  <si>
    <t xml:space="preserve">Poznámka k položce:
redukovaná hmotnosti suti - tašky ponechány na stavbě, uvažováno pouze s úlomky, maltou aj. </t>
  </si>
  <si>
    <t>VV</t>
  </si>
  <si>
    <t>765111867</t>
  </si>
  <si>
    <t>Demontáž krytiny keramické hřebenů a nároží, sklonu do 30° z hřebenáčů se zvětralou maltou k dalšímu použití</t>
  </si>
  <si>
    <t>m</t>
  </si>
  <si>
    <t>431498431</t>
  </si>
  <si>
    <t>https://podminky.urs.cz/item/CS_URS_2025_01/765111867</t>
  </si>
  <si>
    <t>18</t>
  </si>
  <si>
    <t>762342811</t>
  </si>
  <si>
    <t>Demontáž bednění a laťování laťování střech sklonu do 60° se všemi nadstřešními konstrukcemi, z latí průřezové plochy do 25 cm2 při osové vzdálenosti do 0,22 m</t>
  </si>
  <si>
    <t>1321870961</t>
  </si>
  <si>
    <t>https://podminky.urs.cz/item/CS_URS_2025_01/762342811</t>
  </si>
  <si>
    <t>"latě"střecha</t>
  </si>
  <si>
    <t>4</t>
  </si>
  <si>
    <t>762342813</t>
  </si>
  <si>
    <t>Demontáž bednění a laťování laťování střech sklonu do 60° se všemi nadstřešními konstrukcemi, z latí průřezové plochy do 25 cm2 při osové vzdálenosti přes 0,50 m</t>
  </si>
  <si>
    <t>828851816</t>
  </si>
  <si>
    <t>https://podminky.urs.cz/item/CS_URS_2025_01/762342813</t>
  </si>
  <si>
    <t>"kontralatě"střecha</t>
  </si>
  <si>
    <t>"rošt mezi Xps"střecha</t>
  </si>
  <si>
    <t>Součet</t>
  </si>
  <si>
    <t>762341811</t>
  </si>
  <si>
    <t>Demontáž bednění a laťování bednění střech rovných, obloukových, sklonu do 60° se všemi nadstřešními konstrukcemi z prken hrubých, hoblovaných tl. do 32 mm</t>
  </si>
  <si>
    <t>554378579</t>
  </si>
  <si>
    <t>https://podminky.urs.cz/item/CS_URS_2025_01/762341811</t>
  </si>
  <si>
    <t>"skladba S1"střecha</t>
  </si>
  <si>
    <t>"skladba S2"střecha2</t>
  </si>
  <si>
    <t>"skladba S3"střecha2_1*2</t>
  </si>
  <si>
    <t>6</t>
  </si>
  <si>
    <t>765191901</t>
  </si>
  <si>
    <t>Demontáž pojistné hydroizolační fólie kladené ve sklonu do 30°</t>
  </si>
  <si>
    <t>-1462718548</t>
  </si>
  <si>
    <t>https://podminky.urs.cz/item/CS_URS_2025_01/765191901</t>
  </si>
  <si>
    <t>"poistná HI z dif. folie"střecha</t>
  </si>
  <si>
    <t>"poistná HI ALPE folie"střecha</t>
  </si>
  <si>
    <t>7</t>
  </si>
  <si>
    <t>713151821</t>
  </si>
  <si>
    <t>Odstranění tepelné izolace střech šikmých nebo nadstřešních částí z rohoží, pásů, dílců, desek, bloků mezi krokve nebo pod krokve volně položených z polystyrenu suchého, tloušťka izolace do 100 mm</t>
  </si>
  <si>
    <t>2062151809</t>
  </si>
  <si>
    <t>https://podminky.urs.cz/item/CS_URS_2025_01/713151821</t>
  </si>
  <si>
    <t>"skladba S3"střecha2_1</t>
  </si>
  <si>
    <t>8</t>
  </si>
  <si>
    <t>765192811</t>
  </si>
  <si>
    <t>Demontáž střešního výlezu jakékoliv plochy</t>
  </si>
  <si>
    <t>kus</t>
  </si>
  <si>
    <t>-349361463</t>
  </si>
  <si>
    <t>https://podminky.urs.cz/item/CS_URS_2025_01/765192811</t>
  </si>
  <si>
    <t>9</t>
  </si>
  <si>
    <t>766674810</t>
  </si>
  <si>
    <t>Demontáž střešních oken na krytině hladké a drážkové, sklonu do 30°</t>
  </si>
  <si>
    <t>-2096763886</t>
  </si>
  <si>
    <t>https://podminky.urs.cz/item/CS_URS_2025_01/766674810</t>
  </si>
  <si>
    <t>10</t>
  </si>
  <si>
    <t>712340832</t>
  </si>
  <si>
    <t>Odstranění povlakové krytiny střech plochých do 10° z přitavených pásů NAIP v plné ploše dvouvrstvé</t>
  </si>
  <si>
    <t>673171649</t>
  </si>
  <si>
    <t>https://podminky.urs.cz/item/CS_URS_2025_01/712340832</t>
  </si>
  <si>
    <t>11</t>
  </si>
  <si>
    <t>K001</t>
  </si>
  <si>
    <t>Demontáž textílie</t>
  </si>
  <si>
    <t>vlastní</t>
  </si>
  <si>
    <t>-1675201636</t>
  </si>
  <si>
    <t>762361810</t>
  </si>
  <si>
    <t>Demontáž spádových klínů pro rovné střechy připojených na nosnou konstrukci z prken, fošen, průřezové plochy do 120 cm2</t>
  </si>
  <si>
    <t>71402508</t>
  </si>
  <si>
    <t>https://podminky.urs.cz/item/CS_URS_2025_01/762361810</t>
  </si>
  <si>
    <t>"skladba S3"střecha2_1*1,8</t>
  </si>
  <si>
    <t>965</t>
  </si>
  <si>
    <t>Omítky, podhledy</t>
  </si>
  <si>
    <t>13</t>
  </si>
  <si>
    <t>762343811</t>
  </si>
  <si>
    <t>Demontáž bednění a laťování bednění okapů a štítových říms, včetně kostry, krajnice a závětrného prkna, pevných žaluzií a bednění z dílců, z prken hrubých, hoblovaných tl. do 32 mm</t>
  </si>
  <si>
    <t>-636397048</t>
  </si>
  <si>
    <t>https://podminky.urs.cz/item/CS_URS_2025_01/762343811</t>
  </si>
  <si>
    <t>"demontáž střešního podhledu"(0,15+0,45)*(16,925+2,93+2,8)</t>
  </si>
  <si>
    <t>966</t>
  </si>
  <si>
    <t>Ostatní drobné kce</t>
  </si>
  <si>
    <t>14</t>
  </si>
  <si>
    <t>764002841</t>
  </si>
  <si>
    <t>Demontáž klempířských konstrukcí oplechování horních ploch zdí a nadezdívek do suti</t>
  </si>
  <si>
    <t>1299714218</t>
  </si>
  <si>
    <t>https://podminky.urs.cz/item/CS_URS_2025_01/764002841</t>
  </si>
  <si>
    <t>15</t>
  </si>
  <si>
    <t>764002801</t>
  </si>
  <si>
    <t>Demontáž klempířských konstrukcí závětrné lišty do suti</t>
  </si>
  <si>
    <t>2082046234</t>
  </si>
  <si>
    <t>https://podminky.urs.cz/item/CS_URS_2025_01/764002801</t>
  </si>
  <si>
    <t>(14,411+13,925)/cos(25)</t>
  </si>
  <si>
    <t>764004801</t>
  </si>
  <si>
    <t>Demontáž klempířských konstrukcí žlabu podokapního do suti</t>
  </si>
  <si>
    <t>1768261443</t>
  </si>
  <si>
    <t>https://podminky.urs.cz/item/CS_URS_2025_01/764004801</t>
  </si>
  <si>
    <t>2,93+2,8+2*4,84+16,925+5,16+2,785</t>
  </si>
  <si>
    <t>17</t>
  </si>
  <si>
    <t>764004861</t>
  </si>
  <si>
    <t>Demontáž klempířských konstrukcí svodu do suti</t>
  </si>
  <si>
    <t>-2082654315</t>
  </si>
  <si>
    <t>https://podminky.urs.cz/item/CS_URS_2025_01/764004861</t>
  </si>
  <si>
    <t>"napojení"8*1,0</t>
  </si>
  <si>
    <t>764002833</t>
  </si>
  <si>
    <t>Demontáž klempířských konstrukcí sněhového zachytávače průběžného k dalšímu použití</t>
  </si>
  <si>
    <t>-60386418</t>
  </si>
  <si>
    <t>https://podminky.urs.cz/item/CS_URS_2025_01/764002833</t>
  </si>
  <si>
    <t>"SZ 1"27</t>
  </si>
  <si>
    <t>19</t>
  </si>
  <si>
    <t>763231821</t>
  </si>
  <si>
    <t>Demontáž podhledu ze sádrovláknitých desek s nosnou konstrukcí z ocelových profilů, opláštění jednoduché</t>
  </si>
  <si>
    <t>-1842379210</t>
  </si>
  <si>
    <t>https://podminky.urs.cz/item/CS_URS_2025_01/763231821</t>
  </si>
  <si>
    <t>"ostění střešních oken"</t>
  </si>
  <si>
    <t>2*(0,78+1,4)*0,5</t>
  </si>
  <si>
    <t>2*(0,78+1,2)*0,5</t>
  </si>
  <si>
    <t>3*(0,78+2,3)*0,5</t>
  </si>
  <si>
    <t>20</t>
  </si>
  <si>
    <t>HZS1292</t>
  </si>
  <si>
    <t>Hodinové zúčtovací sazby profesí HSV zemní a pomocné práce stavební dělník</t>
  </si>
  <si>
    <t>hod</t>
  </si>
  <si>
    <t>163233984</t>
  </si>
  <si>
    <t>https://podminky.urs.cz/item/CS_URS_2025_01/HZS1292</t>
  </si>
  <si>
    <t>"drobné neuvedené kce"8</t>
  </si>
  <si>
    <t>997</t>
  </si>
  <si>
    <t>Přesun sutě</t>
  </si>
  <si>
    <t>997013152</t>
  </si>
  <si>
    <t>Vnitrostaveništní doprava suti a vybouraných hmot vodorovně do 50 m svisle s omezením mechanizace pro budovy a haly výšky přes 6 do 9 m</t>
  </si>
  <si>
    <t>t</t>
  </si>
  <si>
    <t>2120562883</t>
  </si>
  <si>
    <t>https://podminky.urs.cz/item/CS_URS_2025_01/997013152</t>
  </si>
  <si>
    <t>22</t>
  </si>
  <si>
    <t>997013501</t>
  </si>
  <si>
    <t>Odvoz suti a vybouraných hmot na skládku nebo meziskládku se složením, na vzdálenost do 1 km</t>
  </si>
  <si>
    <t>562743823</t>
  </si>
  <si>
    <t>https://podminky.urs.cz/item/CS_URS_2025_01/997013501</t>
  </si>
  <si>
    <t>23</t>
  </si>
  <si>
    <t>997013509</t>
  </si>
  <si>
    <t>Odvoz suti a vybouraných hmot na skládku nebo meziskládku se složením, na vzdálenost Příplatek k ceně za každý další i započatý 1 km přes 1 km</t>
  </si>
  <si>
    <t>-522706445</t>
  </si>
  <si>
    <t>https://podminky.urs.cz/item/CS_URS_2025_01/997013509</t>
  </si>
  <si>
    <t>11,168*24 'Přepočtené koeficientem množství</t>
  </si>
  <si>
    <t>24</t>
  </si>
  <si>
    <t>997013631</t>
  </si>
  <si>
    <t>Poplatek za uložení stavebního odpadu na skládce (skládkovné) směsného stavebního a demoličního zatříděného do Katalogu odpadů pod kódem 17 09 04</t>
  </si>
  <si>
    <t>1891386703</t>
  </si>
  <si>
    <t>https://podminky.urs.cz/item/CS_URS_2025_01/997013631</t>
  </si>
  <si>
    <t>11,16-8-0,6</t>
  </si>
  <si>
    <t>25</t>
  </si>
  <si>
    <t>997013814</t>
  </si>
  <si>
    <t>Poplatek za uložení stavebního odpadu na skládce (skládkovné) z izolačních materiálů zatříděného do Katalogu odpadů pod kódem 17 06 04</t>
  </si>
  <si>
    <t>-1996805556</t>
  </si>
  <si>
    <t>https://podminky.urs.cz/item/CS_URS_2025_01/997013814</t>
  </si>
  <si>
    <t>26</t>
  </si>
  <si>
    <t>997013811</t>
  </si>
  <si>
    <t>Poplatek za uložení stavebního odpadu na skládce (skládkovné) dřevěného zatříděného do Katalogu odpadů pod kódem 17 02 01</t>
  </si>
  <si>
    <t>1331839973</t>
  </si>
  <si>
    <t>https://podminky.urs.cz/item/CS_URS_2025_01/997013811</t>
  </si>
  <si>
    <t>OST</t>
  </si>
  <si>
    <t>Ostatní</t>
  </si>
  <si>
    <t>27</t>
  </si>
  <si>
    <t>765192001</t>
  </si>
  <si>
    <t>Nouzové zakrytí střechy plachtou</t>
  </si>
  <si>
    <t>653823046</t>
  </si>
  <si>
    <t>https://podminky.urs.cz/item/CS_URS_2025_01/765192001</t>
  </si>
  <si>
    <t>28</t>
  </si>
  <si>
    <t>K002</t>
  </si>
  <si>
    <t>Dočasné složení a uskladnění střešních tašek na staveništi, nebo odvoz a opětovné přivezení, vč. uskladnění na jiném místě" vč. případného přesunu hmot</t>
  </si>
  <si>
    <t>kpl</t>
  </si>
  <si>
    <t>-1869240633</t>
  </si>
  <si>
    <t>29</t>
  </si>
  <si>
    <t>K003</t>
  </si>
  <si>
    <t>Očistění a označení rozebírané střešní krytiny</t>
  </si>
  <si>
    <t>715789632</t>
  </si>
  <si>
    <t>30</t>
  </si>
  <si>
    <t>K004</t>
  </si>
  <si>
    <t>Snesení střešní krytiny pro další použití</t>
  </si>
  <si>
    <t>-1553216425</t>
  </si>
  <si>
    <t>lešení</t>
  </si>
  <si>
    <t>Plocha lešení</t>
  </si>
  <si>
    <t>480,805</t>
  </si>
  <si>
    <t>plochá1</t>
  </si>
  <si>
    <t>Plocha ploché střechy</t>
  </si>
  <si>
    <t>97,881</t>
  </si>
  <si>
    <t>plochá12</t>
  </si>
  <si>
    <t>Délka ukončení HI ploché střechy na stěně</t>
  </si>
  <si>
    <t>bm</t>
  </si>
  <si>
    <t>12,97</t>
  </si>
  <si>
    <t>kačírek</t>
  </si>
  <si>
    <t>Plocha kačírku na střeše</t>
  </si>
  <si>
    <t>24,298</t>
  </si>
  <si>
    <t>plochá13</t>
  </si>
  <si>
    <t>Délka ukončení HI ploché střechy okapnicí</t>
  </si>
  <si>
    <t>34,621</t>
  </si>
  <si>
    <t>vegetační</t>
  </si>
  <si>
    <t xml:space="preserve">Plocha vegetační střechy </t>
  </si>
  <si>
    <t>73,583</t>
  </si>
  <si>
    <t>šikmá1</t>
  </si>
  <si>
    <t>Plocha šikmé střechy</t>
  </si>
  <si>
    <t>150,567</t>
  </si>
  <si>
    <t>2 - Nová konstrukce střechy</t>
  </si>
  <si>
    <t>hřeben</t>
  </si>
  <si>
    <t>Délka hřebene</t>
  </si>
  <si>
    <t>18,034</t>
  </si>
  <si>
    <t>podhled1</t>
  </si>
  <si>
    <t>20,39</t>
  </si>
  <si>
    <t>šikmá11</t>
  </si>
  <si>
    <t>Okapová hrana šikmé střechy</t>
  </si>
  <si>
    <t>22,655</t>
  </si>
  <si>
    <t xml:space="preserve">    9 - Ostatní konstrukce a práce, bourání</t>
  </si>
  <si>
    <t xml:space="preserve">    94 - Lešení a stavební výtahy</t>
  </si>
  <si>
    <t xml:space="preserve">    998 - Přesun hmot</t>
  </si>
  <si>
    <t>PSV - Práce a dodávky PSV</t>
  </si>
  <si>
    <t xml:space="preserve">    712 - Povlakové krytiny</t>
  </si>
  <si>
    <t xml:space="preserve">      712-2.1 - Skladba s folií - nekotvená</t>
  </si>
  <si>
    <t xml:space="preserve">      712-5 - Násyp z kačírku</t>
  </si>
  <si>
    <t xml:space="preserve">      712-6 - Detaily</t>
  </si>
  <si>
    <t xml:space="preserve">      712-8 - Vegetační souvrství</t>
  </si>
  <si>
    <t xml:space="preserve">    713 - Izolace tepelné</t>
  </si>
  <si>
    <t xml:space="preserve">      713-2 - Plochá střecha</t>
  </si>
  <si>
    <t xml:space="preserve">      713-3 - Podhled/strop </t>
  </si>
  <si>
    <t xml:space="preserve">    762 - Konstrukce tesařské</t>
  </si>
  <si>
    <t xml:space="preserve">      762-1 - Krov</t>
  </si>
  <si>
    <t xml:space="preserve">      762-2 - Latě a bednění</t>
  </si>
  <si>
    <t xml:space="preserve">      762-4 - Přesah střechy</t>
  </si>
  <si>
    <t xml:space="preserve">    763 - Konstrukce suché výstavby</t>
  </si>
  <si>
    <t xml:space="preserve">      763-1 - Podhledy</t>
  </si>
  <si>
    <t xml:space="preserve">    764 - Konstrukce klempířské</t>
  </si>
  <si>
    <t xml:space="preserve">      764-11 - Střešní prvky</t>
  </si>
  <si>
    <t xml:space="preserve">      764-3 - Okap</t>
  </si>
  <si>
    <t xml:space="preserve">    765 - Krytina skládaná</t>
  </si>
  <si>
    <t xml:space="preserve">      765-1 - DHV</t>
  </si>
  <si>
    <t xml:space="preserve">      765-2 - Krytina - keramická</t>
  </si>
  <si>
    <t xml:space="preserve">    766 - Konstrukce truhlářské</t>
  </si>
  <si>
    <t xml:space="preserve">      766-4 - Střešní okna</t>
  </si>
  <si>
    <t xml:space="preserve">    784 - Dokončovací práce - malby a tapety</t>
  </si>
  <si>
    <t>Ostatní konstrukce a práce, bourání</t>
  </si>
  <si>
    <t>952901111</t>
  </si>
  <si>
    <t>Vyčištění budov nebo objektů před předáním do užívání budov bytové nebo občanské výstavby, světlé výšky podlaží do 4 m</t>
  </si>
  <si>
    <t>604844275</t>
  </si>
  <si>
    <t>https://podminky.urs.cz/item/CS_URS_2025_01/952901111</t>
  </si>
  <si>
    <t>"2 NP</t>
  </si>
  <si>
    <t>18,7*(2*0,45+12,6)</t>
  </si>
  <si>
    <t>K017</t>
  </si>
  <si>
    <t>Začištění vikýřů, doplnění materiálu mezi stávající zdivo a steřšní plášť, zapravení do fasády</t>
  </si>
  <si>
    <t>1359556393</t>
  </si>
  <si>
    <t>94</t>
  </si>
  <si>
    <t>Lešení a stavební výtahy</t>
  </si>
  <si>
    <t>941111111</t>
  </si>
  <si>
    <t>Lešení řadové trubkové lehké pracovní s podlahami s provozním zatížením tř. 3 do 200 kg/m2 šířky tř. W06 od 0,6 do 0,9 m výšky do 10 m montáž</t>
  </si>
  <si>
    <t>-765951810</t>
  </si>
  <si>
    <t>https://podminky.urs.cz/item/CS_URS_2025_01/941111111</t>
  </si>
  <si>
    <t>941111211</t>
  </si>
  <si>
    <t>Lešení řadové trubkové lehké pracovní s podlahami s provozním zatížením tř. 3 do 200 kg/m2 šířky tř. W06 od 0,6 do 0,9 m výšky do 10 m příplatek k ceně za každý den použití</t>
  </si>
  <si>
    <t>1304909231</t>
  </si>
  <si>
    <t>https://podminky.urs.cz/item/CS_URS_2025_01/941111211</t>
  </si>
  <si>
    <t>480,805*90 'Přepočtené koeficientem množství</t>
  </si>
  <si>
    <t>941111811</t>
  </si>
  <si>
    <t>Lešení řadové trubkové lehké pracovní s podlahami s provozním zatížením tř. 3 do 200 kg/m2 šířky tř. W06 od 0,6 do 0,9 m výšky do 10 m demontáž</t>
  </si>
  <si>
    <t>-2085151657</t>
  </si>
  <si>
    <t>https://podminky.urs.cz/item/CS_URS_2025_01/941111811</t>
  </si>
  <si>
    <t>993111111</t>
  </si>
  <si>
    <t>Dovoz a odvoz lešení včetně naložení a složení řadového, na vzdálenost do 10 km</t>
  </si>
  <si>
    <t>-1285022963</t>
  </si>
  <si>
    <t>https://podminky.urs.cz/item/CS_URS_2025_01/993111111</t>
  </si>
  <si>
    <t>993111119</t>
  </si>
  <si>
    <t>Dovoz a odvoz lešení včetně naložení a složení řadového, na vzdálenost Příplatek k ceně za každých dalších i započatých 10 km přes 10 km</t>
  </si>
  <si>
    <t>-679184610</t>
  </si>
  <si>
    <t>https://podminky.urs.cz/item/CS_URS_2025_01/993111119</t>
  </si>
  <si>
    <t>998</t>
  </si>
  <si>
    <t>Přesun hmot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</si>
  <si>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</si>
  <si>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</si>
  <si>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403894024</t>
  </si>
  <si>
    <t>https://podminky.urs.cz/item/CS_URS_2025_01/998011002</t>
  </si>
  <si>
    <t>PSV</t>
  </si>
  <si>
    <t>Práce a dodávky PSV</t>
  </si>
  <si>
    <t>712</t>
  </si>
  <si>
    <t>Povlakové krytiny</t>
  </si>
  <si>
    <t>998712102</t>
  </si>
  <si>
    <t>Přesun hmot pro povlakové krytiny stanovený z hmotnosti přesunovaného materiálu vodorovná dopravní vzdálenost do 50 m základní v objektech výšky přes 6 do 12 m</t>
  </si>
  <si>
    <t>728071634</t>
  </si>
  <si>
    <t>https://podminky.urs.cz/item/CS_URS_2025_01/998712102</t>
  </si>
  <si>
    <t>712-2.1</t>
  </si>
  <si>
    <t>Skladba s folií - nekotvená</t>
  </si>
  <si>
    <t>712363031</t>
  </si>
  <si>
    <t>Provedení povlakové krytiny střech plochých do 10° fólií termoplastickou PO (polyolefin) rozvinutí a natažení fólie v ploše</t>
  </si>
  <si>
    <t>-1512947471</t>
  </si>
  <si>
    <t>https://podminky.urs.cz/item/CS_URS_2025_01/712363031</t>
  </si>
  <si>
    <t>712363032</t>
  </si>
  <si>
    <t>Provedení povlakové krytiny střech plochých do 10° fólií termoplastickou PO (polyolefin) vytvoření spoje dvou pásů fólií horkovzdušným navařením</t>
  </si>
  <si>
    <t>653958509</t>
  </si>
  <si>
    <t>https://podminky.urs.cz/item/CS_URS_2025_01/712363032</t>
  </si>
  <si>
    <t xml:space="preserve">Poznámka k položce:
cca 1,5 bm/m2 </t>
  </si>
  <si>
    <t>97,881*1,5 'Přepočtené koeficientem množství</t>
  </si>
  <si>
    <t>M</t>
  </si>
  <si>
    <t>28342832</t>
  </si>
  <si>
    <t>fólie hydroizolační střešní  TPO (FPO) určená ke stabilizaci přitížením a do vegetačních střech tl 1,8mm</t>
  </si>
  <si>
    <t>32</t>
  </si>
  <si>
    <t>1765139521</t>
  </si>
  <si>
    <t>97,881*1,165 'Přepočtené koeficientem množství</t>
  </si>
  <si>
    <t>712363101</t>
  </si>
  <si>
    <t>Provedení povlakové krytiny střech plochých do 10° fólií ostatní činnosti při pokládání hydroizolačních fólií (materiál ve specifikaci) mechanické ukotvení talířovou hmoždinkou do polystyrenu nebo desek z minerální vlny</t>
  </si>
  <si>
    <t>1760582367</t>
  </si>
  <si>
    <t>https://podminky.urs.cz/item/CS_URS_2025_01/712363101</t>
  </si>
  <si>
    <t>"kotvení svislé folie, cca 6 ks/m2)"</t>
  </si>
  <si>
    <t>"atika"plochá12*0,6*6</t>
  </si>
  <si>
    <t>59051342</t>
  </si>
  <si>
    <t>hmoždinka ETA zatloukací fasádní s kovovým trnem pro montáž TI 8x60x155mm</t>
  </si>
  <si>
    <t>1729419855</t>
  </si>
  <si>
    <t>46,692*1,05 'Přepočtené koeficientem množství</t>
  </si>
  <si>
    <t>712391172</t>
  </si>
  <si>
    <t>Provedení povlakové krytiny střech plochých do 10° -ostatní práce provedení vrstvy textilní ochranné</t>
  </si>
  <si>
    <t>1813647652</t>
  </si>
  <si>
    <t>https://podminky.urs.cz/item/CS_URS_2025_01/712391172</t>
  </si>
  <si>
    <t>69311172</t>
  </si>
  <si>
    <t>geotextilie PP s ÚV stabilizací 300g/m2</t>
  </si>
  <si>
    <t>-684323001</t>
  </si>
  <si>
    <t>"vytažení na atiku, okraj střechy"plochá12*0,5</t>
  </si>
  <si>
    <t>69311175</t>
  </si>
  <si>
    <t>geotextilie PP s ÚV stabilizací 500g/m2</t>
  </si>
  <si>
    <t>679130640</t>
  </si>
  <si>
    <t>69311168</t>
  </si>
  <si>
    <t>geotextilie PP s ÚV stabilizací 150g/m2</t>
  </si>
  <si>
    <t>-728432936</t>
  </si>
  <si>
    <t>712861702</t>
  </si>
  <si>
    <t>Provedení povlakové krytiny střech samostatným vytažením izolačního povlaku fólií na konstrukce převyšující úroveň střechy, přilepenou bodově</t>
  </si>
  <si>
    <t>-286270466</t>
  </si>
  <si>
    <t>https://podminky.urs.cz/item/CS_URS_2025_01/712861702</t>
  </si>
  <si>
    <t>"označení skladby"</t>
  </si>
  <si>
    <t>plochá12*(0,5+0,7)</t>
  </si>
  <si>
    <t>"vytažení na větrací hřeben + opracování hřebene</t>
  </si>
  <si>
    <t>4,534*0,3*2</t>
  </si>
  <si>
    <t>4,534*0,55</t>
  </si>
  <si>
    <t xml:space="preserve">"zatažení pod šikmou střechu </t>
  </si>
  <si>
    <t>0,8*(13,528+0,3+2,38+0,3+0,3+4,5+0,3)</t>
  </si>
  <si>
    <t>127747288</t>
  </si>
  <si>
    <t>38,064*1,165 'Přepočtené koeficientem množství</t>
  </si>
  <si>
    <t>712-5</t>
  </si>
  <si>
    <t>Násyp z kačírku</t>
  </si>
  <si>
    <t>712771201</t>
  </si>
  <si>
    <t>Provedení drenážní vrstvy vegetační střechy z kameniva, tloušťky násypu do 100 mm, sklon střechy do 5°</t>
  </si>
  <si>
    <t>-543226686</t>
  </si>
  <si>
    <t>https://podminky.urs.cz/item/CS_URS_2025_01/712771201</t>
  </si>
  <si>
    <t>58337403</t>
  </si>
  <si>
    <t>kamenivo dekorační (kačírek) frakce 16/32</t>
  </si>
  <si>
    <t>449074557</t>
  </si>
  <si>
    <t>kačírek*0,12</t>
  </si>
  <si>
    <t>2,916*1,8 'Přepočtené koeficientem množství</t>
  </si>
  <si>
    <t>712771611</t>
  </si>
  <si>
    <t>Provedení ochranných pásů vegetační střechy osazení ochranné kačírkové lišty přitížením konstrukcí</t>
  </si>
  <si>
    <t>2087109826</t>
  </si>
  <si>
    <t>https://podminky.urs.cz/item/CS_URS_2025_01/712771611</t>
  </si>
  <si>
    <t>"Z 01"</t>
  </si>
  <si>
    <t>(5,935+3,859/cos(2))*2</t>
  </si>
  <si>
    <t>(6,054+3,859/cos(2))*2</t>
  </si>
  <si>
    <t>(2,386+2,757/cos(6))*2</t>
  </si>
  <si>
    <t>(4,567+4,428/cos(12))*2</t>
  </si>
  <si>
    <t>(13,528+(0,401+4,478)/cos(2))*2</t>
  </si>
  <si>
    <t>(2,386+2*0,3+(2,757+2*0,3)/cos(6))*2</t>
  </si>
  <si>
    <t>(4,567+2*0,3+5,019/cos(12))*2</t>
  </si>
  <si>
    <t>69334040R</t>
  </si>
  <si>
    <t>lišta kačírková dle specifikace PD (žárově pozinkovaný ocel. úhelník)</t>
  </si>
  <si>
    <t>402684217</t>
  </si>
  <si>
    <t>138,067*1,1 'Přepočtené koeficientem množství</t>
  </si>
  <si>
    <t>712-6</t>
  </si>
  <si>
    <t>Detaily</t>
  </si>
  <si>
    <t>712363005</t>
  </si>
  <si>
    <t>Provedení povlakové krytiny střech plochých do 10° fólií termoplastickou mPVC (měkčené PVC) aplikace fólie na oplechování (na tzv. fóliový plech) horkovzdušným navařením v plné ploše</t>
  </si>
  <si>
    <t>945671911</t>
  </si>
  <si>
    <t>https://podminky.urs.cz/item/CS_URS_2025_01/712363005</t>
  </si>
  <si>
    <t>plochá12*0,05</t>
  </si>
  <si>
    <t>plochá13*0,05</t>
  </si>
  <si>
    <t>712363122</t>
  </si>
  <si>
    <t>Provedení povlakové krytiny střech plochých do 10° fólií ostatní činnosti při pokládání hydroizolačních fólií (materiál ve specifikaci) zaizolování prostupů střešní rovinou provedení rohů a koutů izolačními tvarovkami horkovzdušným navařením</t>
  </si>
  <si>
    <t>-1801943009</t>
  </si>
  <si>
    <t>https://podminky.urs.cz/item/CS_URS_2025_01/712363122</t>
  </si>
  <si>
    <t>28322097</t>
  </si>
  <si>
    <t>roh vnější 95mm pro střešní fólie TPO</t>
  </si>
  <si>
    <t>562956434</t>
  </si>
  <si>
    <t>712363673</t>
  </si>
  <si>
    <t>Provedení povlakové krytiny střech plochých do 10° s mechanicky kotvenou izolací ostatní práce mechanické kotvení plechových lišt do rš 200 mm do podkladu</t>
  </si>
  <si>
    <t>2072418159</t>
  </si>
  <si>
    <t>https://podminky.urs.cz/item/CS_URS_2025_01/712363673</t>
  </si>
  <si>
    <t>13880011</t>
  </si>
  <si>
    <t>lišta L koutová vnitřní z poplastovaného plechu (TPO/FPO) rš 100mm</t>
  </si>
  <si>
    <t>-1158457975</t>
  </si>
  <si>
    <t>12,97*1,05 'Přepočtené koeficientem množství</t>
  </si>
  <si>
    <t>13880025</t>
  </si>
  <si>
    <t>lišta L rohová vnější z poplastovaného plechu (TPO/FPO) rš 100mm</t>
  </si>
  <si>
    <t>1621202788</t>
  </si>
  <si>
    <t xml:space="preserve">"okpanice větrací hřeben ploché střechy </t>
  </si>
  <si>
    <t>4,5*2</t>
  </si>
  <si>
    <t>21,97*1,05 'Přepočtené koeficientem množství</t>
  </si>
  <si>
    <t>31</t>
  </si>
  <si>
    <t>-222433927</t>
  </si>
  <si>
    <t>13880017</t>
  </si>
  <si>
    <t>lišta závětrná z poplastovaného plechu (TPO/FPO) rš 250mm</t>
  </si>
  <si>
    <t>-1312216577</t>
  </si>
  <si>
    <t xml:space="preserve">"atika </t>
  </si>
  <si>
    <t>"KL 09"2*3,4+2*5,1</t>
  </si>
  <si>
    <t>29,97*1,05 'Přepočtené koeficientem množství</t>
  </si>
  <si>
    <t>33</t>
  </si>
  <si>
    <t>13880002</t>
  </si>
  <si>
    <t>okapnice široká z poplastovaného plechu (TPO/FPO) rš 200mm</t>
  </si>
  <si>
    <t>-1586435647</t>
  </si>
  <si>
    <t>9*1,05 'Přepočtené koeficientem množství</t>
  </si>
  <si>
    <t>34</t>
  </si>
  <si>
    <t>13880003</t>
  </si>
  <si>
    <t>okapnice široká z poplastovaného plechu (TPO/FPO) rš 250mm</t>
  </si>
  <si>
    <t>CS ÚRS 2025 02</t>
  </si>
  <si>
    <t>1164435854</t>
  </si>
  <si>
    <t>"KL 11"3+5,17+3,1+2,8+17</t>
  </si>
  <si>
    <t>712-8</t>
  </si>
  <si>
    <t>Vegetační souvrství</t>
  </si>
  <si>
    <t>35</t>
  </si>
  <si>
    <t>712771221</t>
  </si>
  <si>
    <t>Provedení drenážní vrstvy vegetační střechy z plastových nopových fólií, výšky nopů do 25 mm, sklon střechy do 5°</t>
  </si>
  <si>
    <t>-1024748194</t>
  </si>
  <si>
    <t>https://podminky.urs.cz/item/CS_URS_2025_01/712771221</t>
  </si>
  <si>
    <t>36</t>
  </si>
  <si>
    <t>69334152</t>
  </si>
  <si>
    <t>fólie profilovaná (nopová) perforovaná HDPE s hydroakumulační a drenážní funkcí do vegetačních střech s výškou nopů 20mm</t>
  </si>
  <si>
    <t>1406125010</t>
  </si>
  <si>
    <t>73,583*1,15 'Přepočtené koeficientem množství</t>
  </si>
  <si>
    <t>37</t>
  </si>
  <si>
    <t>712771323</t>
  </si>
  <si>
    <t>Provedení hydroakumulační vrstvy vegetační střechy z hydrofilních minerálních pásů, sklon střechy přes 5 do 25°</t>
  </si>
  <si>
    <t>1466242790</t>
  </si>
  <si>
    <t>https://podminky.urs.cz/item/CS_URS_2025_01/712771323</t>
  </si>
  <si>
    <t>38</t>
  </si>
  <si>
    <t>63153600</t>
  </si>
  <si>
    <t>deska substrátová vegetačních střech z hydrofilní minerální vlny 600x1000 tl 30mm</t>
  </si>
  <si>
    <t>-926828474</t>
  </si>
  <si>
    <t>73,583*1,1 'Přepočtené koeficientem množství</t>
  </si>
  <si>
    <t>39</t>
  </si>
  <si>
    <t>712771401</t>
  </si>
  <si>
    <t>Provedení vegetační vrstvy vegetační střechy ze substrátu, tloušťky do 100 mm, sklon střechy do 5°</t>
  </si>
  <si>
    <t>-708277725</t>
  </si>
  <si>
    <t>https://podminky.urs.cz/item/CS_URS_2025_01/712771401</t>
  </si>
  <si>
    <t>40</t>
  </si>
  <si>
    <t>10321225</t>
  </si>
  <si>
    <t>substrát vegetačních střech extenzivní s nízkým obsahem organické složky</t>
  </si>
  <si>
    <t>m3</t>
  </si>
  <si>
    <t>-824545528</t>
  </si>
  <si>
    <t>73,583*0,055 'Přepočtené koeficientem množství</t>
  </si>
  <si>
    <t>41</t>
  </si>
  <si>
    <t>712771521</t>
  </si>
  <si>
    <t>Založení vegetace vegetační střechy položením vegetační nebo trávníkové rohože, sklon střechy do 5°</t>
  </si>
  <si>
    <t>-1721254719</t>
  </si>
  <si>
    <t>https://podminky.urs.cz/item/CS_URS_2025_01/712771521</t>
  </si>
  <si>
    <t>42</t>
  </si>
  <si>
    <t>69334504</t>
  </si>
  <si>
    <t>koberec rozchodníkový vegetačních střech</t>
  </si>
  <si>
    <t>516302271</t>
  </si>
  <si>
    <t>73,583*1,05 'Přepočtené koeficientem množství</t>
  </si>
  <si>
    <t>713</t>
  </si>
  <si>
    <t>Izolace tepelné</t>
  </si>
  <si>
    <t>43</t>
  </si>
  <si>
    <t>998713102</t>
  </si>
  <si>
    <t>Přesun hmot pro izolace tepelné stanovený z hmotnosti přesunovaného materiálu vodorovná dopravní vzdálenost do 50 m s užitím mechanizace v objektech výšky přes 6 m do 12 m</t>
  </si>
  <si>
    <t>-1655776245</t>
  </si>
  <si>
    <t>https://podminky.urs.cz/item/CS_URS_2025_01/998713102</t>
  </si>
  <si>
    <t>713-2</t>
  </si>
  <si>
    <t>Plochá střecha</t>
  </si>
  <si>
    <t>44</t>
  </si>
  <si>
    <t>713151131</t>
  </si>
  <si>
    <t>Montáž tepelné izolace střech šikmých rohožemi, pásy, deskami (izolační materiál ve specifikaci) kladenými volně nad krokve, sklonu střechy do 30°</t>
  </si>
  <si>
    <t>972892577</t>
  </si>
  <si>
    <t>https://podminky.urs.cz/item/CS_URS_2025_01/713151131</t>
  </si>
  <si>
    <t>45</t>
  </si>
  <si>
    <t>59590825R</t>
  </si>
  <si>
    <t>deska dřevovláknitá tepelně izolační tl 180mm, dle specifikace projektu</t>
  </si>
  <si>
    <t>1060627666</t>
  </si>
  <si>
    <t>97,881*1,05 'Přepočtené koeficientem množství</t>
  </si>
  <si>
    <t>46</t>
  </si>
  <si>
    <t>713154611</t>
  </si>
  <si>
    <t>Tepelná foukaná izolace střech šikmých z dřevovláknitých vláken, sklonu střechy do 30°, tloušťky vrstvy přes 100 do 150 mm</t>
  </si>
  <si>
    <t>486835580</t>
  </si>
  <si>
    <t>https://podminky.urs.cz/item/CS_URS_2025_01/713154611</t>
  </si>
  <si>
    <t>"doplnění izolace"plochá1*0,02</t>
  </si>
  <si>
    <t>713-3</t>
  </si>
  <si>
    <t xml:space="preserve">Podhled/strop </t>
  </si>
  <si>
    <t>47</t>
  </si>
  <si>
    <t>713151156</t>
  </si>
  <si>
    <t>Montáž tepelné izolace střech šikmých rohožemi, pásy, deskami (izolační materiál ve specifikaci) přišroubovanými šrouby nad krokve, sklonu střechy do 30° tloušťky izolace přes 160 do 180 mm</t>
  </si>
  <si>
    <t>-162289285</t>
  </si>
  <si>
    <t>https://podminky.urs.cz/item/CS_URS_2025_01/713151156</t>
  </si>
  <si>
    <t>48</t>
  </si>
  <si>
    <t>1759614409</t>
  </si>
  <si>
    <t>150,567*1,05 'Přepočtené koeficientem množství</t>
  </si>
  <si>
    <t>49</t>
  </si>
  <si>
    <t>1340210480</t>
  </si>
  <si>
    <t>"doplnění izolace"šikmá1*0,02</t>
  </si>
  <si>
    <t>762</t>
  </si>
  <si>
    <t>Konstrukce tesařské</t>
  </si>
  <si>
    <t>50</t>
  </si>
  <si>
    <t>762361332</t>
  </si>
  <si>
    <t>Konstrukční vrstva pod klempířské prvky pro oplechování horních ploch zdí a nadezdívek (atik) z vodovzdorné překližky šroubovaných do podkladu, tloušťky desky 21 mm</t>
  </si>
  <si>
    <t>423868665</t>
  </si>
  <si>
    <t>https://podminky.urs.cz/item/CS_URS_2025_01/762361332</t>
  </si>
  <si>
    <t>"atika shora ve spádu"</t>
  </si>
  <si>
    <t>plochá12*0,7</t>
  </si>
  <si>
    <t>"větrací hřeben</t>
  </si>
  <si>
    <t>0,3*4,535*2</t>
  </si>
  <si>
    <t>0,5*4,535</t>
  </si>
  <si>
    <t>51</t>
  </si>
  <si>
    <t>998762102</t>
  </si>
  <si>
    <t>Přesun hmot pro konstrukce tesařské stanovený z hmotnosti přesunovaného materiálu vodorovná dopravní vzdálenost do 50 m základní v objektech výšky přes 6 do 12 m</t>
  </si>
  <si>
    <t>-846254255</t>
  </si>
  <si>
    <t>https://podminky.urs.cz/item/CS_URS_2025_01/998762102</t>
  </si>
  <si>
    <t>762-1</t>
  </si>
  <si>
    <t>Krov</t>
  </si>
  <si>
    <t>52</t>
  </si>
  <si>
    <t>762332134</t>
  </si>
  <si>
    <t>Montáž vázaných konstrukcí krovů střech pultových, sedlových, valbových, stanových čtvercového nebo obdélníkového půdorysu z řeziva hraněného pomocí tesařských spojů průřezové plochy přes 288 do 450 cm2</t>
  </si>
  <si>
    <t>1656823970</t>
  </si>
  <si>
    <t>https://podminky.urs.cz/item/CS_URS_2025_01/762332134</t>
  </si>
  <si>
    <t>"spádové klíny</t>
  </si>
  <si>
    <t>8*7,8</t>
  </si>
  <si>
    <t>53</t>
  </si>
  <si>
    <t>K018</t>
  </si>
  <si>
    <t>Výroba spádových klínů</t>
  </si>
  <si>
    <t xml:space="preserve">bm </t>
  </si>
  <si>
    <t>-2036135244</t>
  </si>
  <si>
    <t>54</t>
  </si>
  <si>
    <t>60512136</t>
  </si>
  <si>
    <t>hranol stavební řezivo průřezu do 288cm2 dl 6-8m</t>
  </si>
  <si>
    <t>-1548282791</t>
  </si>
  <si>
    <t>62,4*(0,235*0,1)</t>
  </si>
  <si>
    <t>1,466*1,1 'Přepočtené koeficientem množství</t>
  </si>
  <si>
    <t>55</t>
  </si>
  <si>
    <t>762332624</t>
  </si>
  <si>
    <t>Montáž vázaných konstrukcí krovů střech pultových, sedlových, valbových, stanových čtvercového nebo obdélníkového půdorysu z lepených hranolů pomocí ocelových spojek (spojky ve specifikaci) průřezové plochy přes 288 do 450 cm2</t>
  </si>
  <si>
    <t>-690494924</t>
  </si>
  <si>
    <t>https://podminky.urs.cz/item/CS_URS_2025_01/762332624</t>
  </si>
  <si>
    <t>56</t>
  </si>
  <si>
    <t>61223265</t>
  </si>
  <si>
    <t>hranol konstrukční KVH lepený  nepohledový</t>
  </si>
  <si>
    <t>1869479513</t>
  </si>
  <si>
    <t>2,6*0,12*0,3</t>
  </si>
  <si>
    <t>0,094*1,1 'Přepočtené koeficientem množství</t>
  </si>
  <si>
    <t>57</t>
  </si>
  <si>
    <t>762332131</t>
  </si>
  <si>
    <t>Montáž vázaných konstrukcí krovů střech pultových, sedlových, valbových, stanových čtvercového nebo obdélníkového půdorysu z řeziva hraněného pomocí tesařských spojů průřezové plochy přes 50 do 120 cm2</t>
  </si>
  <si>
    <t>1036697108</t>
  </si>
  <si>
    <t>https://podminky.urs.cz/item/CS_URS_2025_01/762332131</t>
  </si>
  <si>
    <t>"příložky"2,14+2,32+3,0*3+2,5</t>
  </si>
  <si>
    <t>"námětek"1,312*13</t>
  </si>
  <si>
    <t>58</t>
  </si>
  <si>
    <t>60512125</t>
  </si>
  <si>
    <t>hranol stavební řezivo průřezu do 120cm2 do dl 6m</t>
  </si>
  <si>
    <t>-422963623</t>
  </si>
  <si>
    <t>"příložky"(2,14+2,32+3,0*3+2,5)*0,06*0,16</t>
  </si>
  <si>
    <t>"námětek"1,312*13*0,06*0,16</t>
  </si>
  <si>
    <t>0,317*1,1 'Přepočtené koeficientem množství</t>
  </si>
  <si>
    <t>59</t>
  </si>
  <si>
    <t>762332132</t>
  </si>
  <si>
    <t>Montáž vázaných konstrukcí krovů střech pultových, sedlových, valbových, stanových čtvercového nebo obdélníkového půdorysu z řeziva hraněného pomocí tesařských spojů průřezové plochy přes 120 do 224 cm2</t>
  </si>
  <si>
    <t>17940103</t>
  </si>
  <si>
    <t>https://podminky.urs.cz/item/CS_URS_2025_01/762332132</t>
  </si>
  <si>
    <t>"dřevěné profily"3*3,7</t>
  </si>
  <si>
    <t>60</t>
  </si>
  <si>
    <t>60512130</t>
  </si>
  <si>
    <t>hranol stavební řezivo průřezu do 224cm2 do dl 6m</t>
  </si>
  <si>
    <t>-25696384</t>
  </si>
  <si>
    <t>"dřevěné profily"3*3,7*0,14*0,16</t>
  </si>
  <si>
    <t>0,249*1,1 'Přepočtené koeficientem množství</t>
  </si>
  <si>
    <t>61</t>
  </si>
  <si>
    <t>762395000</t>
  </si>
  <si>
    <t>Spojovací prostředky krovů, bednění a laťování, nadstřešních konstrukcí svorníky, prkna, hřebíky, pásová ocel, vruty</t>
  </si>
  <si>
    <t>-1059158631</t>
  </si>
  <si>
    <t>https://podminky.urs.cz/item/CS_URS_2025_01/762395000</t>
  </si>
  <si>
    <t>0,349+0,274+1,613+0,103</t>
  </si>
  <si>
    <t>62</t>
  </si>
  <si>
    <t>54825505</t>
  </si>
  <si>
    <t>kování tesařské úhelník 90° typ1 160x100x100x2,0mm</t>
  </si>
  <si>
    <t>200219405</t>
  </si>
  <si>
    <t>63</t>
  </si>
  <si>
    <t>762083111</t>
  </si>
  <si>
    <t>Impregnace řeziva máčením proti dřevokaznému hmyzu a houbám, třída ohrožení 1 a 2 (dřevo v interiéru)</t>
  </si>
  <si>
    <t>823284720</t>
  </si>
  <si>
    <t>https://podminky.urs.cz/item/CS_URS_2025_01/762083111</t>
  </si>
  <si>
    <t>0,623+1,613+0,103</t>
  </si>
  <si>
    <t>"prkna"2,994</t>
  </si>
  <si>
    <t>64</t>
  </si>
  <si>
    <t>K006</t>
  </si>
  <si>
    <t>D+M dřevěná konstrukce větracího hřebene z latí kvh 60/60 vč. kotvení dle specifikace det. 8</t>
  </si>
  <si>
    <t>-244063108</t>
  </si>
  <si>
    <t>762-2</t>
  </si>
  <si>
    <t>Latě a bednění</t>
  </si>
  <si>
    <t>65</t>
  </si>
  <si>
    <t>762341210</t>
  </si>
  <si>
    <t>Montáž bednění střech rovných a šikmých sklonu do 60° s vyřezáním otvorů z prken hrubých na sraz tl. do 32 mm</t>
  </si>
  <si>
    <t>-1367029462</t>
  </si>
  <si>
    <t>https://podminky.urs.cz/item/CS_URS_2025_01/762341210</t>
  </si>
  <si>
    <t xml:space="preserve">"det 3 " </t>
  </si>
  <si>
    <t>66</t>
  </si>
  <si>
    <t>60511093</t>
  </si>
  <si>
    <t>řezivo jehličnaté boční omítané š 80-160mm tl 23mm dl 4-6m</t>
  </si>
  <si>
    <t>331162826</t>
  </si>
  <si>
    <t>115,167*0,026 'Přepočtené koeficientem množství</t>
  </si>
  <si>
    <t>67</t>
  </si>
  <si>
    <t>762341275</t>
  </si>
  <si>
    <t>Montáž bednění střech rovných a šikmých sklonu do 60° s vyřezáním otvorů z desek dřevotřískových nebo dřevoštěpkových na pero a drážku</t>
  </si>
  <si>
    <t>-1850244584</t>
  </si>
  <si>
    <t>https://podminky.urs.cz/item/CS_URS_2025_01/762341275</t>
  </si>
  <si>
    <t>šikmá11*0,907</t>
  </si>
  <si>
    <t>68</t>
  </si>
  <si>
    <t>60621149</t>
  </si>
  <si>
    <t>překližka vodovzdorná hladká/hladká bříza tl 21mm</t>
  </si>
  <si>
    <t>-1434449982</t>
  </si>
  <si>
    <t>20,548*1,1 'Přepočtené koeficientem množství</t>
  </si>
  <si>
    <t>69</t>
  </si>
  <si>
    <t>762342314</t>
  </si>
  <si>
    <t>Montáž laťování střech složitých sklonu do 60° při osové vzdálenosti latí přes 150 do 360 mm</t>
  </si>
  <si>
    <t>1892519211</t>
  </si>
  <si>
    <t>https://podminky.urs.cz/item/CS_URS_2025_01/762342314</t>
  </si>
  <si>
    <t>"skladba S1"</t>
  </si>
  <si>
    <t>70</t>
  </si>
  <si>
    <t>60514114</t>
  </si>
  <si>
    <t>řezivo jehličnaté lať impregnovaná dl 4 m</t>
  </si>
  <si>
    <t>-1250147141</t>
  </si>
  <si>
    <t>150,567*0,013 'Přepočtené koeficientem množství</t>
  </si>
  <si>
    <t>71</t>
  </si>
  <si>
    <t>762342523</t>
  </si>
  <si>
    <t>Montáž laťování montáž kontralatí přes tepelnou izolaci tloušťky přes 140 mm do 200 mm</t>
  </si>
  <si>
    <t>647485998</t>
  </si>
  <si>
    <t>https://podminky.urs.cz/item/CS_URS_2025_01/762342523</t>
  </si>
  <si>
    <t>"cca 1,1 bm/m2"</t>
  </si>
  <si>
    <t>šikmá1*1,1</t>
  </si>
  <si>
    <t>"skladba S2 + S3"</t>
  </si>
  <si>
    <t>plochá1*1,1</t>
  </si>
  <si>
    <t>"latě kolem oken"11*3</t>
  </si>
  <si>
    <t>72</t>
  </si>
  <si>
    <t>61223268</t>
  </si>
  <si>
    <t>hranol konstrukční KVH lepený průřezu 60x60-280mm pohledový</t>
  </si>
  <si>
    <t>1152723293</t>
  </si>
  <si>
    <t>324,327*0,0066 'Přepočtené koeficientem množství</t>
  </si>
  <si>
    <t>73</t>
  </si>
  <si>
    <t>1282719650</t>
  </si>
  <si>
    <t>"lať"1,957</t>
  </si>
  <si>
    <t>"kontralať"1,923</t>
  </si>
  <si>
    <t>"bednění"2,994+22,603*0,02</t>
  </si>
  <si>
    <t>74</t>
  </si>
  <si>
    <t>K019</t>
  </si>
  <si>
    <t>D+M přítlačná lišta dle det. 12</t>
  </si>
  <si>
    <t xml:space="preserve">vlastní </t>
  </si>
  <si>
    <t>-148813890</t>
  </si>
  <si>
    <t>762-4</t>
  </si>
  <si>
    <t>Přesah střechy</t>
  </si>
  <si>
    <t>75</t>
  </si>
  <si>
    <t>762341660</t>
  </si>
  <si>
    <t>Montáž bednění střech štítových okapových říms, krajnic, závětrných prken a žaluzií ve spádu nebo rovnoběžně s okapem z palubek</t>
  </si>
  <si>
    <t>1380626056</t>
  </si>
  <si>
    <t>https://podminky.urs.cz/item/CS_URS_2025_01/762341660</t>
  </si>
  <si>
    <t>76</t>
  </si>
  <si>
    <t>61191178</t>
  </si>
  <si>
    <t>palubky obkladové smrk profil klasický 15x96mm jakost A/B</t>
  </si>
  <si>
    <t>682230411</t>
  </si>
  <si>
    <t>20,39*1,1 'Přepočtené koeficientem množství</t>
  </si>
  <si>
    <t>77</t>
  </si>
  <si>
    <t>762429001</t>
  </si>
  <si>
    <t>Obložení stropů nebo střešních podhledů montáž roštu podkladového</t>
  </si>
  <si>
    <t>1156805131</t>
  </si>
  <si>
    <t>https://podminky.urs.cz/item/CS_URS_2025_01/762429001</t>
  </si>
  <si>
    <t>78</t>
  </si>
  <si>
    <t>61223260</t>
  </si>
  <si>
    <t>hranol konstrukční KVH lepený průřezu 40x60-280mm nepohledový</t>
  </si>
  <si>
    <t>-1173312569</t>
  </si>
  <si>
    <t>20,39*0,00264 'Přepočtené koeficientem množství</t>
  </si>
  <si>
    <t>79</t>
  </si>
  <si>
    <t>762495000</t>
  </si>
  <si>
    <t>Spojovací prostředky olištování spár, obložení stropů, střešních podhledů a stěn hřebíky, vruty</t>
  </si>
  <si>
    <t>1256384703</t>
  </si>
  <si>
    <t>https://podminky.urs.cz/item/CS_URS_2025_01/762495000</t>
  </si>
  <si>
    <t>80</t>
  </si>
  <si>
    <t>783228111</t>
  </si>
  <si>
    <t>Lazurovací nátěr tesařských konstrukcí dvojnásobný akrylátový</t>
  </si>
  <si>
    <t>-2010062168</t>
  </si>
  <si>
    <t>https://podminky.urs.cz/item/CS_URS_2025_01/783228111</t>
  </si>
  <si>
    <t>763</t>
  </si>
  <si>
    <t>Konstrukce suché výstavby</t>
  </si>
  <si>
    <t>81</t>
  </si>
  <si>
    <t>998763302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</si>
  <si>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</si>
  <si>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1588025763</t>
  </si>
  <si>
    <t>https://podminky.urs.cz/item/CS_URS_2025_01/998763302</t>
  </si>
  <si>
    <t>763-1</t>
  </si>
  <si>
    <t>Podhledy</t>
  </si>
  <si>
    <t>82</t>
  </si>
  <si>
    <t>763182411</t>
  </si>
  <si>
    <t>Výplně otvorů konstrukcí ze sádrokartonových desek opláštění obvodu (špalety) střešního okna z desek včetně Al rohu hloubky do 0,5 m</t>
  </si>
  <si>
    <t>-2089818530</t>
  </si>
  <si>
    <t>https://podminky.urs.cz/item/CS_URS_2025_01/763182411</t>
  </si>
  <si>
    <t>"O1"(0,78+1,18)*2*7</t>
  </si>
  <si>
    <t>"O2"(0,78+1,40)*2</t>
  </si>
  <si>
    <t>"O3"(0,78+1,40)*2</t>
  </si>
  <si>
    <t>"O4"(0,78+1,18)*2*2</t>
  </si>
  <si>
    <t>83</t>
  </si>
  <si>
    <t>763132901</t>
  </si>
  <si>
    <t>Vyspravení sádrokartonových podhledů nebo podkroví plochy jednotlivě do 0,02 m2 desek všech typů</t>
  </si>
  <si>
    <t>-952644267</t>
  </si>
  <si>
    <t>https://podminky.urs.cz/item/CS_URS_2025_01/763132901</t>
  </si>
  <si>
    <t>"v případě lokálního poškození"5</t>
  </si>
  <si>
    <t>764</t>
  </si>
  <si>
    <t>Konstrukce klempířské</t>
  </si>
  <si>
    <t>84</t>
  </si>
  <si>
    <t>998764102</t>
  </si>
  <si>
    <t>Přesun hmot pro konstrukce klempířské stanovený z hmotnosti přesunovaného materiálu vodorovná dopravní vzdálenost do 50 m základní v objektech výšky přes 6 do 12 m</t>
  </si>
  <si>
    <t>-606234406</t>
  </si>
  <si>
    <t>https://podminky.urs.cz/item/CS_URS_2025_01/998764102</t>
  </si>
  <si>
    <t>764-11</t>
  </si>
  <si>
    <t>Střešní prvky</t>
  </si>
  <si>
    <t>85</t>
  </si>
  <si>
    <t>764242503</t>
  </si>
  <si>
    <t>Oplechování střešních prvků z titanzinkového plechu s povrchovou úpravou štítu závětrnou lištou rš 250 mm</t>
  </si>
  <si>
    <t>802105756</t>
  </si>
  <si>
    <t>https://podminky.urs.cz/item/CS_URS_2025_01/764242503</t>
  </si>
  <si>
    <t>"KL 08"2*7,6+2*7,8</t>
  </si>
  <si>
    <t>86</t>
  </si>
  <si>
    <t>764344411</t>
  </si>
  <si>
    <t>Lemování prostupů z titanzinkového předzvětralého plechu bez lišty, střech s krytinou prejzovou nebo vlnitou</t>
  </si>
  <si>
    <t>-1341782907</t>
  </si>
  <si>
    <t>https://podminky.urs.cz/item/CS_URS_2025_01/764344411</t>
  </si>
  <si>
    <t>"KL 10"2+2</t>
  </si>
  <si>
    <t>87</t>
  </si>
  <si>
    <t>764341416</t>
  </si>
  <si>
    <t>Lemování zdí z titanzinkového předzvětralého plechu boční nebo horní rovných, střech s krytinou skládanou mimo prejzovou rš 500 mm</t>
  </si>
  <si>
    <t>524031902</t>
  </si>
  <si>
    <t>https://podminky.urs.cz/item/CS_URS_2025_01/764341416</t>
  </si>
  <si>
    <t xml:space="preserve">"boky vikýře" </t>
  </si>
  <si>
    <t>(4,5*2)/cos(25)</t>
  </si>
  <si>
    <t>13,528</t>
  </si>
  <si>
    <t>(0,3+2,7+0,3+5,19)/cos(25)+(0,3+2,3+0,3+4,5+0,3)</t>
  </si>
  <si>
    <t>88</t>
  </si>
  <si>
    <t>764345325</t>
  </si>
  <si>
    <t>Lemování trub, konzol, držáků a ostatních prvků z titanzinkového lesklého válcovaného plechu střech s krytinou skládanou mimo prejzovou nebo z plechu, průměr přes 200 do 300 mm</t>
  </si>
  <si>
    <t>758920128</t>
  </si>
  <si>
    <t>https://podminky.urs.cz/item/CS_URS_2025_01/764345325</t>
  </si>
  <si>
    <t>"VZT"2</t>
  </si>
  <si>
    <t>89</t>
  </si>
  <si>
    <t>764311604</t>
  </si>
  <si>
    <t>Lemování zdí z pozinkovaného plechu s povrchovou úpravou boční nebo horní rovné, střech s krytinou prejzovou nebo vlnitou rš 275 mm</t>
  </si>
  <si>
    <t>657255764</t>
  </si>
  <si>
    <t>https://podminky.urs.cz/item/CS_URS_2025_01/764311604</t>
  </si>
  <si>
    <t>"KL17</t>
  </si>
  <si>
    <t>90</t>
  </si>
  <si>
    <t>764311603R</t>
  </si>
  <si>
    <t>Lemování zdí z pozinkovaného plechu s povrchovou úpravou boční nebo horní rovné, střech s krytinou prejzovou nebo vlnitou rš 160 mm, krycí lišta</t>
  </si>
  <si>
    <t>138773399</t>
  </si>
  <si>
    <t>"K16</t>
  </si>
  <si>
    <t>91</t>
  </si>
  <si>
    <t>K020</t>
  </si>
  <si>
    <t>D+M kotevní prky záchytného systému dle CN</t>
  </si>
  <si>
    <t>592131638</t>
  </si>
  <si>
    <t>764-3</t>
  </si>
  <si>
    <t>Okap</t>
  </si>
  <si>
    <t>92</t>
  </si>
  <si>
    <t>764541403</t>
  </si>
  <si>
    <t>Žlab podokapní z titanzinkového předzvětralého plechu včetně háků a čel půlkruhový rš 250 mm</t>
  </si>
  <si>
    <t>405375346</t>
  </si>
  <si>
    <t>https://podminky.urs.cz/item/CS_URS_2025_01/764541403</t>
  </si>
  <si>
    <t>"K 01"17+0,15</t>
  </si>
  <si>
    <t>"K 02"3+0,15</t>
  </si>
  <si>
    <t>"K 03"5,1+0,15</t>
  </si>
  <si>
    <t>"K 04"(4,9+0,15)*2</t>
  </si>
  <si>
    <t>"K 05"3+0,15</t>
  </si>
  <si>
    <t>"K 06"2,8+0,15</t>
  </si>
  <si>
    <t>93</t>
  </si>
  <si>
    <t>764541446</t>
  </si>
  <si>
    <t>Žlab podokapní z titanzinkového předzvětralého plechu kotlík oválný (trychtýřový), rš žlabu/průměr svodu 330/100 mm</t>
  </si>
  <si>
    <t>1894108874</t>
  </si>
  <si>
    <t>https://podminky.urs.cz/item/CS_URS_2025_01/764541446</t>
  </si>
  <si>
    <t>764541443</t>
  </si>
  <si>
    <t>Žlab podokapní z titanzinkového předzvětralého plechu kotlík oválný (trychtýřový), rš žlabu/průměr svodu 250/80 mm</t>
  </si>
  <si>
    <t>1974568528</t>
  </si>
  <si>
    <t>https://podminky.urs.cz/item/CS_URS_2025_01/764541443</t>
  </si>
  <si>
    <t>95</t>
  </si>
  <si>
    <t>764548423</t>
  </si>
  <si>
    <t>Svod z titanzinkového předzvětralého plechu včetně objímek, kolen a odskoků kruhový, průměru 100 mm</t>
  </si>
  <si>
    <t>1375729255</t>
  </si>
  <si>
    <t>https://podminky.urs.cz/item/CS_URS_2025_01/764548423</t>
  </si>
  <si>
    <t>"K 12"4*1,5</t>
  </si>
  <si>
    <t>96</t>
  </si>
  <si>
    <t>764548422</t>
  </si>
  <si>
    <t>Svod z titanzinkového předzvětralého plechu včetně objímek, kolen a odskoků kruhový, průměru 80 mm</t>
  </si>
  <si>
    <t>-1536834044</t>
  </si>
  <si>
    <t>https://podminky.urs.cz/item/CS_URS_2025_01/764548422</t>
  </si>
  <si>
    <t>"K 13"0,8</t>
  </si>
  <si>
    <t>"K 14"0,8</t>
  </si>
  <si>
    <t>"K 15"1,8</t>
  </si>
  <si>
    <t>765</t>
  </si>
  <si>
    <t>Krytina skládaná</t>
  </si>
  <si>
    <t>97</t>
  </si>
  <si>
    <t>765121202</t>
  </si>
  <si>
    <t>Montáž krytiny - okapové hrany s větrací mřížkou</t>
  </si>
  <si>
    <t>-474758406</t>
  </si>
  <si>
    <t>https://podminky.urs.cz/item/CS_URS_2025_01/765121202</t>
  </si>
  <si>
    <t>"plochá střecha + hřeben"4,534*4+4,56+2,3+0,3*2</t>
  </si>
  <si>
    <t>98</t>
  </si>
  <si>
    <t>59660027</t>
  </si>
  <si>
    <t>pás Al okapní ochranný a větrací šířky 100mm</t>
  </si>
  <si>
    <t>863898459</t>
  </si>
  <si>
    <t>25,596*1,03 'Přepočtené koeficientem množství</t>
  </si>
  <si>
    <t>99</t>
  </si>
  <si>
    <t>998765102</t>
  </si>
  <si>
    <t>Přesun hmot pro krytiny skládané stanovený z hmotnosti přesunovaného materiálu vodorovná dopravní vzdálenost do 50 m základní na objektech výšky přes 6 do 12 m</t>
  </si>
  <si>
    <t>-1294779388</t>
  </si>
  <si>
    <t>https://podminky.urs.cz/item/CS_URS_2025_01/998765102</t>
  </si>
  <si>
    <t>765-1</t>
  </si>
  <si>
    <t>DHV</t>
  </si>
  <si>
    <t>100</t>
  </si>
  <si>
    <t>764212662</t>
  </si>
  <si>
    <t>Oplechování střešních prvků z pozinkovaného plechu s povrchovou úpravou okapu střechy rovné okapovým plechem rš 200 mm</t>
  </si>
  <si>
    <t>-817233190</t>
  </si>
  <si>
    <t>https://podminky.urs.cz/item/CS_URS_2025_01/764212662</t>
  </si>
  <si>
    <t>101</t>
  </si>
  <si>
    <t>63150819</t>
  </si>
  <si>
    <t>fólie kontaktní difuzně propustná pro doplňkovou hydroizolační vrstvu, jednovrstvá mikrovláknitá s funkční vrstvou tl 0,220mm</t>
  </si>
  <si>
    <t>-2030510638</t>
  </si>
  <si>
    <t>Poznámka k položce:
Kontaktní pojistná hydroizolace určená pro šikmé střechy a aplikaci na bednění. Dále je možné ji použít jako separační nesmáčivou vrstvu na XPS v inverzních a vegetačních.
střechách.</t>
  </si>
  <si>
    <t>hřeben*0,5+0*0,5</t>
  </si>
  <si>
    <t>"skladba S2 a S3"</t>
  </si>
  <si>
    <t>257,465*1,165 'Přepočtené koeficientem množství</t>
  </si>
  <si>
    <t>102</t>
  </si>
  <si>
    <t>28329292</t>
  </si>
  <si>
    <t>páska spojovací akrylátová oboustranně lepící difúzních folií š 19mm</t>
  </si>
  <si>
    <t>512403090</t>
  </si>
  <si>
    <t>299*1,6</t>
  </si>
  <si>
    <t>103</t>
  </si>
  <si>
    <t>765191023</t>
  </si>
  <si>
    <t>Montáž pojistné hydroizolační nebo parotěsné fólie kladené ve sklonu přes 20° s lepenými přesahy na bednění nebo tepelnou izolaci</t>
  </si>
  <si>
    <t>888763736</t>
  </si>
  <si>
    <t>https://podminky.urs.cz/item/CS_URS_2025_01/765191023</t>
  </si>
  <si>
    <t>"skladba S1"šikmá1</t>
  </si>
  <si>
    <t>"skladba S2 a S3"plochá1</t>
  </si>
  <si>
    <t>104</t>
  </si>
  <si>
    <t>765191051</t>
  </si>
  <si>
    <t>Montáž pojistné hydroizolační nebo parotěsné fólie hřebene nebo nároží, střechy větrané</t>
  </si>
  <si>
    <t>500188936</t>
  </si>
  <si>
    <t>https://podminky.urs.cz/item/CS_URS_2025_01/765191051</t>
  </si>
  <si>
    <t>105</t>
  </si>
  <si>
    <t>765191071</t>
  </si>
  <si>
    <t>Montáž pojistné hydroizolační nebo parotěsné fólie okapu přesahem na okapnici</t>
  </si>
  <si>
    <t>622487416</t>
  </si>
  <si>
    <t>https://podminky.urs.cz/item/CS_URS_2025_01/765191071</t>
  </si>
  <si>
    <t>765-2</t>
  </si>
  <si>
    <t>Krytina - keramická</t>
  </si>
  <si>
    <t>106</t>
  </si>
  <si>
    <t>765111015</t>
  </si>
  <si>
    <t>Montáž krytiny keramické sklonu do 30° drážkové na sucho, počet kusů přes 11 do 12 ks/m2</t>
  </si>
  <si>
    <t>-372990421</t>
  </si>
  <si>
    <t>https://podminky.urs.cz/item/CS_URS_2025_01/765111015</t>
  </si>
  <si>
    <t>"zpětné použití původní krytiny"šikmá1</t>
  </si>
  <si>
    <t>107</t>
  </si>
  <si>
    <t>59660719</t>
  </si>
  <si>
    <t>taška ražená dle stávající krytiny - 10 % doplnění</t>
  </si>
  <si>
    <t>460050081</t>
  </si>
  <si>
    <t>"rozpočtový předpokld 10 % nové krytiny"</t>
  </si>
  <si>
    <t>šikmá1*0,1</t>
  </si>
  <si>
    <t>15,057*12 'Přepočtené koeficientem množství</t>
  </si>
  <si>
    <t>108</t>
  </si>
  <si>
    <t>765111201</t>
  </si>
  <si>
    <t>Montáž krytiny keramické okapové hrany s okapním větracím pásem</t>
  </si>
  <si>
    <t>1936202935</t>
  </si>
  <si>
    <t>https://podminky.urs.cz/item/CS_URS_2025_01/765111201</t>
  </si>
  <si>
    <t>109</t>
  </si>
  <si>
    <t>2145716234</t>
  </si>
  <si>
    <t>22,655*1,1 'Přepočtené koeficientem množství</t>
  </si>
  <si>
    <t>110</t>
  </si>
  <si>
    <t>765111251</t>
  </si>
  <si>
    <t>Montáž krytiny keramické hřebene větraného na sucho vkládaným pásem</t>
  </si>
  <si>
    <t>1293887578</t>
  </si>
  <si>
    <t>https://podminky.urs.cz/item/CS_URS_2025_01/765111251</t>
  </si>
  <si>
    <t>111</t>
  </si>
  <si>
    <t>59660806</t>
  </si>
  <si>
    <t>hřebenáč drážkový keramický š 210mm dle stávající krytiny</t>
  </si>
  <si>
    <t>-2012988239</t>
  </si>
  <si>
    <t>18,4928340268146*0,32445 'Přepočtené koeficientem množství</t>
  </si>
  <si>
    <t>112</t>
  </si>
  <si>
    <t>59660040</t>
  </si>
  <si>
    <t>pás větrací kovový olovo/cín hřebene a nároží š 280mm</t>
  </si>
  <si>
    <t>128</t>
  </si>
  <si>
    <t>841716585</t>
  </si>
  <si>
    <t>18,034*1,1 'Přepočtené koeficientem množství</t>
  </si>
  <si>
    <t>113</t>
  </si>
  <si>
    <t>59660229</t>
  </si>
  <si>
    <t>držák hřebenových a nárožních latí univerzální pro latě š 30mm</t>
  </si>
  <si>
    <t>-837580208</t>
  </si>
  <si>
    <t>(hřeben+0)*1,1</t>
  </si>
  <si>
    <t>114</t>
  </si>
  <si>
    <t>765115011</t>
  </si>
  <si>
    <t>Montáž střešních doplňků krytiny keramické speciálních tašek větracích, protisněhových, prostupových, ukončovacích drážkových na sucho velkoformátových (do 12 ks/m2)</t>
  </si>
  <si>
    <t>425745952</t>
  </si>
  <si>
    <t>https://podminky.urs.cz/item/CS_URS_2025_01/765115011</t>
  </si>
  <si>
    <t>115</t>
  </si>
  <si>
    <t>59660301</t>
  </si>
  <si>
    <t>taška ražená drážková velkoformátová (do 12 ks/m2) prostupová s větracím nástavcem dle stávající krytiny</t>
  </si>
  <si>
    <t>-1335617118</t>
  </si>
  <si>
    <t>"ZTI"1+1</t>
  </si>
  <si>
    <t>"VZT"0</t>
  </si>
  <si>
    <t>116</t>
  </si>
  <si>
    <t>765115352</t>
  </si>
  <si>
    <t>Montáž střešních doplňků krytiny keramické stoupací plošiny délky přes 400 do 800 mm</t>
  </si>
  <si>
    <t>-1752519855</t>
  </si>
  <si>
    <t>https://podminky.urs.cz/item/CS_URS_2025_01/765115352</t>
  </si>
  <si>
    <t>117</t>
  </si>
  <si>
    <t>59660007</t>
  </si>
  <si>
    <t>komplet stoupací rovný pro keramickou krytinu rošt š 250mm d 800mm (2x závěsný držák, spojovací materiál, plošina)</t>
  </si>
  <si>
    <t>sada</t>
  </si>
  <si>
    <t>1403381958</t>
  </si>
  <si>
    <t>"SL 02"1</t>
  </si>
  <si>
    <t>118</t>
  </si>
  <si>
    <t>59660034</t>
  </si>
  <si>
    <t>komplet stoupací rovný pro keramickou krytinu rošt š 250mm d 400mm (2x závěsný držák, spojovací materiál, plošina)</t>
  </si>
  <si>
    <t>1067886502</t>
  </si>
  <si>
    <t>"SN 03"10</t>
  </si>
  <si>
    <t>119</t>
  </si>
  <si>
    <t>764203155</t>
  </si>
  <si>
    <t>Montáž oplechování střešních prvků sněhového zachytávače průbežného jednotrubkového</t>
  </si>
  <si>
    <t>1218313999</t>
  </si>
  <si>
    <t>https://podminky.urs.cz/item/CS_URS_2025_01/764203155</t>
  </si>
  <si>
    <t>"SZ 01"27</t>
  </si>
  <si>
    <t>766</t>
  </si>
  <si>
    <t>Konstrukce truhlářské</t>
  </si>
  <si>
    <t>120</t>
  </si>
  <si>
    <t>998766102</t>
  </si>
  <si>
    <t>Přesun hmot pro konstrukce truhlářské stanovený z hmotnosti přesunovaného materiálu vodorovná dopravní vzdálenost do 50 m základní v objektech výšky přes 6 do 12 m</t>
  </si>
  <si>
    <t>-150982433</t>
  </si>
  <si>
    <t>https://podminky.urs.cz/item/CS_URS_2025_01/998766102</t>
  </si>
  <si>
    <t>766-4</t>
  </si>
  <si>
    <t>Střešní okna</t>
  </si>
  <si>
    <t>121</t>
  </si>
  <si>
    <t>766671024</t>
  </si>
  <si>
    <t>Montáž střešních oken dřevěných nebo plastových kyvných, výklopných/kyvných s okenním rámem a lemováním, s plisovaným límcem, s napojením na krytinu do krytiny tvarované, rozměru 78 x 118 cm - VSAZENÁ MONTÁŽ</t>
  </si>
  <si>
    <t>2073884045</t>
  </si>
  <si>
    <t>https://podminky.urs.cz/item/CS_URS_2025_01/766671024</t>
  </si>
  <si>
    <t>"O1"7</t>
  </si>
  <si>
    <t>"O4"2</t>
  </si>
  <si>
    <t>122</t>
  </si>
  <si>
    <t>61124516</t>
  </si>
  <si>
    <t>okno střešní dřevěné kyvné, izolační trojsklo 78x118cm, dle specifikace O1 a O4 (výpis výplní otvorů)</t>
  </si>
  <si>
    <t>-1370348271</t>
  </si>
  <si>
    <t>123</t>
  </si>
  <si>
    <t>61124333</t>
  </si>
  <si>
    <t>lemování střešních oken Al na profilované krytiny 78x118cm</t>
  </si>
  <si>
    <t>2142537847</t>
  </si>
  <si>
    <t>124</t>
  </si>
  <si>
    <t>61124089</t>
  </si>
  <si>
    <t>zateplovací sada střešních oken manžeta z hydroizolační fólie 78x118cm</t>
  </si>
  <si>
    <t>-1865174095</t>
  </si>
  <si>
    <t>125</t>
  </si>
  <si>
    <t>61124233</t>
  </si>
  <si>
    <t>manžeta z parotěsné fólie pro střešní okno 78x118cm</t>
  </si>
  <si>
    <t>717507482</t>
  </si>
  <si>
    <t>126</t>
  </si>
  <si>
    <t>766671025</t>
  </si>
  <si>
    <t>Montáž střešních oken dřevěných nebo plastových kyvných, výklopných/kyvných s okenním rámem a lemováním, s plisovaným límcem, s napojením na krytinu do krytiny tvarované, rozměru 78 x 140 cm - VSAZENÁ MONTÁŽ</t>
  </si>
  <si>
    <t>-378233125</t>
  </si>
  <si>
    <t>https://podminky.urs.cz/item/CS_URS_2025_01/766671025</t>
  </si>
  <si>
    <t>"O2"1</t>
  </si>
  <si>
    <t>127</t>
  </si>
  <si>
    <t>61124517</t>
  </si>
  <si>
    <t>okno střešní dřevěné kyvné, izolační trojsklo 78x140cm, dle specifikace O2 (výpis výplní otvorů)</t>
  </si>
  <si>
    <t>-1924070303</t>
  </si>
  <si>
    <t>61124336</t>
  </si>
  <si>
    <t>lemování střešních oken Al na profilované krytiny 78x140cm</t>
  </si>
  <si>
    <t>-2082487074</t>
  </si>
  <si>
    <t>129</t>
  </si>
  <si>
    <t>61124098</t>
  </si>
  <si>
    <t>zateplovací sada střešních oken manžeta z hydroizolační fólie 78x140cm</t>
  </si>
  <si>
    <t>1868189330</t>
  </si>
  <si>
    <t>130</t>
  </si>
  <si>
    <t>61124234</t>
  </si>
  <si>
    <t>manžeta z parotěsné fólie pro střešní okno 78x140cm</t>
  </si>
  <si>
    <t>2137301160</t>
  </si>
  <si>
    <t>131</t>
  </si>
  <si>
    <t>491112378</t>
  </si>
  <si>
    <t>"O3"1</t>
  </si>
  <si>
    <t>132</t>
  </si>
  <si>
    <t>61124517R</t>
  </si>
  <si>
    <t>okno střešní dřevěné otevíravé, izolační trojsklo 78x140cm,  dle specifikace O3 (výpis výplní otvorů)</t>
  </si>
  <si>
    <t>-60425907</t>
  </si>
  <si>
    <t>133</t>
  </si>
  <si>
    <t>-905962471</t>
  </si>
  <si>
    <t>134</t>
  </si>
  <si>
    <t>-454165033</t>
  </si>
  <si>
    <t>135</t>
  </si>
  <si>
    <t>260485562</t>
  </si>
  <si>
    <t>136</t>
  </si>
  <si>
    <t>K007</t>
  </si>
  <si>
    <t>D+M napojení na stávající parozábranu střešního kna</t>
  </si>
  <si>
    <t>-1942183595</t>
  </si>
  <si>
    <t>137</t>
  </si>
  <si>
    <t>K010</t>
  </si>
  <si>
    <t>D+M obklad ostění střešních oken TI</t>
  </si>
  <si>
    <t>1830257685</t>
  </si>
  <si>
    <t>138</t>
  </si>
  <si>
    <t>K021</t>
  </si>
  <si>
    <t>D+M vnější markýza, ručně ovládaná pro O1 780/1180</t>
  </si>
  <si>
    <t xml:space="preserve">ks </t>
  </si>
  <si>
    <t>1722429593</t>
  </si>
  <si>
    <t>139</t>
  </si>
  <si>
    <t>K022</t>
  </si>
  <si>
    <t>D+M vnější markýza, ručně ovládaná pro O2 780/1400</t>
  </si>
  <si>
    <t>1121758234</t>
  </si>
  <si>
    <t>140</t>
  </si>
  <si>
    <t>K023</t>
  </si>
  <si>
    <t>D+M vnější markýza, ručně ovládaná pro O3 780/1400</t>
  </si>
  <si>
    <t>1476081446</t>
  </si>
  <si>
    <t>141</t>
  </si>
  <si>
    <t>K024</t>
  </si>
  <si>
    <t>D+M vnější markýza, el. ovládaná pro O4 780/1180</t>
  </si>
  <si>
    <t>-1036421090</t>
  </si>
  <si>
    <t>784</t>
  </si>
  <si>
    <t>Dokončovací práce - malby a tapety</t>
  </si>
  <si>
    <t>142</t>
  </si>
  <si>
    <t>784111001</t>
  </si>
  <si>
    <t>Oprášení (ometení) podkladu v místnostech výšky do 3,80 m</t>
  </si>
  <si>
    <t>1921783544</t>
  </si>
  <si>
    <t>https://podminky.urs.cz/item/CS_URS_2025_01/784111001</t>
  </si>
  <si>
    <t>"SDK podhledy kolem střešních oken"44*0,5+50</t>
  </si>
  <si>
    <t>143</t>
  </si>
  <si>
    <t>784161001</t>
  </si>
  <si>
    <t>Tmelení spar a rohů, šířky do 3 mm akrylátovým tmelem v místnostech výšky do 3,80 m</t>
  </si>
  <si>
    <t>-1426366897</t>
  </si>
  <si>
    <t>https://podminky.urs.cz/item/CS_URS_2025_01/784161001</t>
  </si>
  <si>
    <t>"lokální trhliny"44*0,5</t>
  </si>
  <si>
    <t>144</t>
  </si>
  <si>
    <t>784171001</t>
  </si>
  <si>
    <t>Olepování vnitřních ploch (materiál ve specifikaci) včetně pozdějšího odlepení páskou nebo fólií v místnostech výšky do 3,80 m</t>
  </si>
  <si>
    <t>-815449948</t>
  </si>
  <si>
    <t>https://podminky.urs.cz/item/CS_URS_2025_01/784171001</t>
  </si>
  <si>
    <t>145</t>
  </si>
  <si>
    <t>58124833</t>
  </si>
  <si>
    <t>páska pro malířské potřeby maskovací krepová 19mmx50m</t>
  </si>
  <si>
    <t>-447345033</t>
  </si>
  <si>
    <t>50*1,1 'Přepočtené koeficientem množství</t>
  </si>
  <si>
    <t>146</t>
  </si>
  <si>
    <t>784171101</t>
  </si>
  <si>
    <t>Zakrytí nemalovaných ploch (materiál ve specifikaci) včetně pozdějšího odkrytí podlah</t>
  </si>
  <si>
    <t>1963130444</t>
  </si>
  <si>
    <t>https://podminky.urs.cz/item/CS_URS_2025_01/784171101</t>
  </si>
  <si>
    <t>147</t>
  </si>
  <si>
    <t>58124842</t>
  </si>
  <si>
    <t>fólie pro malířské potřeby zakrývací tl 7µ 4x5m</t>
  </si>
  <si>
    <t>1523897378</t>
  </si>
  <si>
    <t>25*1,1 'Přepočtené koeficientem množství</t>
  </si>
  <si>
    <t>148</t>
  </si>
  <si>
    <t>784171121</t>
  </si>
  <si>
    <t>Zakrytí nemalovaných ploch (materiál ve specifikaci) včetně pozdějšího odkrytí konstrukcí nebo samostatných prvků např. schodišť, nábytku, radiátorů, zábradlí v místnostech výšky do 3,80</t>
  </si>
  <si>
    <t>780874370</t>
  </si>
  <si>
    <t>https://podminky.urs.cz/item/CS_URS_2025_01/784171121</t>
  </si>
  <si>
    <t>"zařizovací předměty"20</t>
  </si>
  <si>
    <t xml:space="preserve">"okna"0,78*1,18*(7+2)+0,78*1,4*(1+1) </t>
  </si>
  <si>
    <t>149</t>
  </si>
  <si>
    <t>-38135936</t>
  </si>
  <si>
    <t>30,468*1,1 'Přepočtené koeficientem množství</t>
  </si>
  <si>
    <t>150</t>
  </si>
  <si>
    <t>784181101</t>
  </si>
  <si>
    <t>Penetrace podkladu jednonásobná základní akrylátová bezbarvá v místnostech výšky do 3,80 m</t>
  </si>
  <si>
    <t>-222569757</t>
  </si>
  <si>
    <t>https://podminky.urs.cz/item/CS_URS_2025_01/784181101</t>
  </si>
  <si>
    <t>151</t>
  </si>
  <si>
    <t>784211101</t>
  </si>
  <si>
    <t>Malby z malířských směsí oděruvzdorných za mokra dvojnásobné, bílé za mokra oděruvzdorné výborně v místnostech výšky do 3,80 m</t>
  </si>
  <si>
    <t>-1684219739</t>
  </si>
  <si>
    <t>https://podminky.urs.cz/item/CS_URS_2025_01/784211101</t>
  </si>
  <si>
    <t>3 - Bleskosvod</t>
  </si>
  <si>
    <t>M21.1 - Bleskosvod</t>
  </si>
  <si>
    <t>M700 - HZS - hodinové zúčtovací sazby</t>
  </si>
  <si>
    <t>M21.1</t>
  </si>
  <si>
    <t>4602001KPL</t>
  </si>
  <si>
    <t>Strojový výkop pod zpevněnou plochou (nemrznoucí hloubka; šírka 0,35m) dle PD včetně zásypu zeminou úpravy povrchu - kpl/m</t>
  </si>
  <si>
    <t>kpl/m</t>
  </si>
  <si>
    <t>Indiv</t>
  </si>
  <si>
    <t>210220021R00</t>
  </si>
  <si>
    <t>Vedení uzemňovací v zemi do 120 mm2 vč.svorek</t>
  </si>
  <si>
    <t>RTS 25/ I</t>
  </si>
  <si>
    <t>35444206R</t>
  </si>
  <si>
    <t>Pásek hromosvodový nerez V4A, TREMIS 30 x 3,5 mm</t>
  </si>
  <si>
    <t>210220361R00</t>
  </si>
  <si>
    <t>Zemnič tyčový, zaražení a připojení, do 2 m</t>
  </si>
  <si>
    <t>35442090R</t>
  </si>
  <si>
    <t>Tyč zemnicí FeZn, TREMIS ZT 2,0 bez svorky, dl. 2000 mm</t>
  </si>
  <si>
    <t>210-101</t>
  </si>
  <si>
    <t>Zaváděcí tyč FeZn o délce 1,5m včetně dodávky</t>
  </si>
  <si>
    <t>210-102</t>
  </si>
  <si>
    <t>Držák zaváděcí tyče včetně dodávky</t>
  </si>
  <si>
    <t>210-103</t>
  </si>
  <si>
    <t>Protikorózní páska pro obalení nadzemních a podzemních spojů, materiál - petrolat, L=10m, B=100mm</t>
  </si>
  <si>
    <t>210220002R00</t>
  </si>
  <si>
    <t>Vedení uzemňovací na povrchu FeZn D 10 mm</t>
  </si>
  <si>
    <t>35441156R</t>
  </si>
  <si>
    <t>Drát hromosvodový FeZn + PVC, TREMIS průměr 10/13 mm</t>
  </si>
  <si>
    <t>210-104</t>
  </si>
  <si>
    <t>Držák do plochy střechy pro uchycení podpůrné trubky GFK/Al včetně dodávky</t>
  </si>
  <si>
    <t>210-105</t>
  </si>
  <si>
    <t>Průchodka střechou pro průchod a zatěsnění trubek šikmou střechou včetně dodávky</t>
  </si>
  <si>
    <t>210-106</t>
  </si>
  <si>
    <t>Jímací sestava - podpůrná trubka GFK/Al o délce 1,955m, jímací tyč o délce 1,0m, upravena na 0,6m včetně dodávky</t>
  </si>
  <si>
    <t>210-107</t>
  </si>
  <si>
    <t>Jímací sestava GFK/Al, podpůrná trubka GFK o délce 3,2m, jímací tyč Al o délce 1,0m včetně dodávky</t>
  </si>
  <si>
    <t>210-108</t>
  </si>
  <si>
    <t>Čtyřramenný stojan malý pro podpůrnou trubku včetně dodávky</t>
  </si>
  <si>
    <t>210-109</t>
  </si>
  <si>
    <t>Sada závitových tyčí pro čtyřramenný stojan včetně dodávky</t>
  </si>
  <si>
    <t>210-110</t>
  </si>
  <si>
    <t>Betonový podstavec o váze 17kg včetně dodávky, montáže a podložky</t>
  </si>
  <si>
    <t>210-111</t>
  </si>
  <si>
    <t>Připojovací prvek pro vodič HVI long včetně dodávky</t>
  </si>
  <si>
    <t>210-112</t>
  </si>
  <si>
    <t>Držák pro vodič HVI long včetně dodávky</t>
  </si>
  <si>
    <t>650111631R00</t>
  </si>
  <si>
    <t>Montáž vodiče s vysokonapěťovou izolací vč. podpěr</t>
  </si>
  <si>
    <t>35445020R</t>
  </si>
  <si>
    <t>Vodič s vysokonapěťovou izolací DEHN HVI long, černý, průměr 20 mm</t>
  </si>
  <si>
    <t>210010555R00</t>
  </si>
  <si>
    <t>Osazení a připojení ekvipotenciální svorkovnice</t>
  </si>
  <si>
    <t>34562811R</t>
  </si>
  <si>
    <t>Svorkovnice ekvipotenciální KOPOS EPS 2 bez krytu</t>
  </si>
  <si>
    <t>210010313R00</t>
  </si>
  <si>
    <t>Krabice odbočná KO, bez zapojení-čtvercová</t>
  </si>
  <si>
    <t>34571524R</t>
  </si>
  <si>
    <t>Krabice přístrojová odbočná čtvercová z PH KO 125E pro umístění svorkovnice EPS2</t>
  </si>
  <si>
    <t>210800647R00</t>
  </si>
  <si>
    <t>Vodič H07V-K (CYA) 10 mm2 uložený pevně</t>
  </si>
  <si>
    <t>34142188R</t>
  </si>
  <si>
    <t>Vodič pro pevné uložení CYA 10,0 mm2 zelený</t>
  </si>
  <si>
    <t>210-113</t>
  </si>
  <si>
    <t>Příchytky pro uchycení vodiče CYA 10 pod střešním pláštěm včetně dodávky</t>
  </si>
  <si>
    <t>34195K</t>
  </si>
  <si>
    <t>Materiál pro elektroinstalaci (šroubky, hmoždinky, …)</t>
  </si>
  <si>
    <t>210220401R00</t>
  </si>
  <si>
    <t>Označení svodu štítky, smaltované, umělá hmota</t>
  </si>
  <si>
    <t>35441846R</t>
  </si>
  <si>
    <t>Štítek označení PE, TREMIS pro hromosvod</t>
  </si>
  <si>
    <t>210220301R00</t>
  </si>
  <si>
    <t>Svorka hromosvodová do 2 šroubů /SS, SZ, SO/</t>
  </si>
  <si>
    <t>35441925R</t>
  </si>
  <si>
    <t>Svorka FeZn, TREMIS SZb zkušební</t>
  </si>
  <si>
    <t>210220302R00</t>
  </si>
  <si>
    <t>Svorka hromosvodová nad 2 šrouby /ST, SJ, SR, atd/</t>
  </si>
  <si>
    <t>2+8</t>
  </si>
  <si>
    <t>35441986R</t>
  </si>
  <si>
    <t>Svorka FeZn, TREMIS SR 2b páska - páska</t>
  </si>
  <si>
    <t>35441997R</t>
  </si>
  <si>
    <t>Svorka FeZn, TREMIS SR 3b páska - drát</t>
  </si>
  <si>
    <t>M700</t>
  </si>
  <si>
    <t>HZS - hodinové zúčtovací sazby</t>
  </si>
  <si>
    <t>HZS-001</t>
  </si>
  <si>
    <t>Antikorozní úprava zemních spojů</t>
  </si>
  <si>
    <t>HZS-002</t>
  </si>
  <si>
    <t>Kontrolní měření odporu a dokumentace během montáže</t>
  </si>
  <si>
    <t>HZS-003</t>
  </si>
  <si>
    <t>Revize bleskosvodu</t>
  </si>
  <si>
    <t>HZS-004</t>
  </si>
  <si>
    <t>Demontáž stávajícího bleskosvodu</t>
  </si>
  <si>
    <t>-1747911717</t>
  </si>
  <si>
    <t>5 - Vedlejší náklady</t>
  </si>
  <si>
    <t>VRN - Vedlejší rozpočtové náklady</t>
  </si>
  <si>
    <t xml:space="preserve">    VRN3 - Zařízení staveniště</t>
  </si>
  <si>
    <t xml:space="preserve">    VRN4 - Inženýrská činnost</t>
  </si>
  <si>
    <t xml:space="preserve">    VRN8 - Přesun stavebních kapacit</t>
  </si>
  <si>
    <t>VRN</t>
  </si>
  <si>
    <t>Vedlejší rozpočtové náklady</t>
  </si>
  <si>
    <t>VRN3</t>
  </si>
  <si>
    <t>Zařízení staveniště</t>
  </si>
  <si>
    <t>030001000</t>
  </si>
  <si>
    <t>soubor</t>
  </si>
  <si>
    <t>1024</t>
  </si>
  <si>
    <t>-22640525</t>
  </si>
  <si>
    <t>https://podminky.urs.cz/item/CS_URS_2025_01/030001000</t>
  </si>
  <si>
    <t xml:space="preserve">Poznámka k položce:
Současně kryje náklady na zdvihací prostředky po celou dobu stavby. </t>
  </si>
  <si>
    <t>034103000</t>
  </si>
  <si>
    <t>Oplocení staveniště</t>
  </si>
  <si>
    <t>-1387878946</t>
  </si>
  <si>
    <t>https://podminky.urs.cz/item/CS_URS_2025_01/034103000</t>
  </si>
  <si>
    <t>039002000</t>
  </si>
  <si>
    <t>Zrušení zařízení staveniště</t>
  </si>
  <si>
    <t>-1957337813</t>
  </si>
  <si>
    <t>https://podminky.urs.cz/item/CS_URS_2025_01/039002000</t>
  </si>
  <si>
    <t>Ochrana neřešených částí stavby (2 NP, stavební cesta)</t>
  </si>
  <si>
    <t>1833657821</t>
  </si>
  <si>
    <t>K011</t>
  </si>
  <si>
    <t>Zabezpečení průchodu pod lešením dle zvyklosti dodavatele</t>
  </si>
  <si>
    <t>420184654</t>
  </si>
  <si>
    <t>VRN4</t>
  </si>
  <si>
    <t>Inženýrská činnost</t>
  </si>
  <si>
    <t>044002000</t>
  </si>
  <si>
    <t>Revize</t>
  </si>
  <si>
    <t>ks</t>
  </si>
  <si>
    <t>1508070102</t>
  </si>
  <si>
    <t>https://podminky.urs.cz/item/CS_URS_2025_01/044002000</t>
  </si>
  <si>
    <t>045002000</t>
  </si>
  <si>
    <t>Kompletační a koordinační činnost</t>
  </si>
  <si>
    <t>-886410400</t>
  </si>
  <si>
    <t>https://podminky.urs.cz/item/CS_URS_2025_01/045002000</t>
  </si>
  <si>
    <t>VRN8</t>
  </si>
  <si>
    <t>Přesun stavebních kapacit</t>
  </si>
  <si>
    <t>081002000</t>
  </si>
  <si>
    <t>Doprava zaměstnanců</t>
  </si>
  <si>
    <t>-1059302586</t>
  </si>
  <si>
    <t>https://podminky.urs.cz/item/CS_URS_2025_01/081002000</t>
  </si>
  <si>
    <t>SEZNAM FIGUR</t>
  </si>
  <si>
    <t>Výměra</t>
  </si>
  <si>
    <t>"odměřeno z dwg."137,58/cos(25)</t>
  </si>
  <si>
    <t>Použití figury:</t>
  </si>
  <si>
    <t>Odstranění tepelné izolace střech šikmých volně kladené mezi krokve z polystyrenu suchého tl do 100 mm</t>
  </si>
  <si>
    <t>Demontáž bednění střech z prken</t>
  </si>
  <si>
    <t>Demontáž laťování střech z latí osové vzdálenosti do 0,22 m</t>
  </si>
  <si>
    <t>Demontáž laťování střech z latí osové vzdálenosti přes 0,50 m</t>
  </si>
  <si>
    <t>Demontáž krytiny keramické drážkové sklonu do 30° se zvětralou maltou k dalšímu použití</t>
  </si>
  <si>
    <t>Nouzové (provizorní) zakrytí střechy plachtou</t>
  </si>
  <si>
    <t>"skladba S2"9,077</t>
  </si>
  <si>
    <t>Odstranění povlakové krytiny střech do 10° z pásů NAIP přitavených v plné ploše dvouvrstvé</t>
  </si>
  <si>
    <t>"skladba S3"25,906+30,473+30,527</t>
  </si>
  <si>
    <t>Demontáž spádových klínů z prken fošen průřezové pl do 120 cm2</t>
  </si>
  <si>
    <t>2,081+2,961+12,992</t>
  </si>
  <si>
    <t>Montáž kontralatí přes tepelnou izolaci tl přes 140 mm do 200 mm</t>
  </si>
  <si>
    <t>Montáž krytiny keramické hřeben na sucho větracím pásem</t>
  </si>
  <si>
    <t>Montáž pojistné hydroizolační nebo parotěsné fólie hřebene větrané střechy</t>
  </si>
  <si>
    <t>(13,528*4,534-5,935*3,859-6,054*3,859)/cos(2)</t>
  </si>
  <si>
    <t>(2,961*(2,757+2*0,3)-2,386*2,757)/cos(6)</t>
  </si>
  <si>
    <t>((4,567+2*0,3)*5,019-4,567*4,428)/cos(12)</t>
  </si>
  <si>
    <t>Provedení drenážní vrstvy vegetační střechy z kameniva tl do 100 mm sklon do 5°</t>
  </si>
  <si>
    <t>"sníženo o pracovní výšku 1,5 m, v rozích uvažována převazba 1 m na každou stranu"</t>
  </si>
  <si>
    <t>(11,25-1,5)*(1+18,7+1)</t>
  </si>
  <si>
    <t>(4,3+3,5-1,5)*(1+14,411+1)+14,411*(8,13-4,3)/2</t>
  </si>
  <si>
    <t>(5,82+3,5-1,5)*(1+16,925+1)</t>
  </si>
  <si>
    <t>Montáž lešení řadového trubkového lehkého s podlahami zatížení do 200 kg/m2 š od 0,6 do 0,9 m v do 10 m</t>
  </si>
  <si>
    <t>Příplatek k lešení řadovému trubkovému lehkému s podlahami do 200 kg/m2 š od 0,6 do 0,9 m v do 10 m za každý den použití</t>
  </si>
  <si>
    <t>Demontáž lešení řadového trubkového lehkého s podlahami zatížení do 200 kg/m2 š od 0,6 do 0,9 m v do 10 m</t>
  </si>
  <si>
    <t>Dovoz a odvoz lešení řadového do 10 km včetně naložení a složení</t>
  </si>
  <si>
    <t>Příplatek k ceně dovozu a odvozu lešení řadového ZKD 10 km přes 10 km</t>
  </si>
  <si>
    <t>13,528*4,534/cos(2)</t>
  </si>
  <si>
    <t>2,961*(2,757+2*0,3)/cos(6)</t>
  </si>
  <si>
    <t>(4,567+2*0,3)*5,019/cos(12)</t>
  </si>
  <si>
    <t>Provedení povlakové krytiny střech do 10° fólií PO rozvinutím a natažením v ploše</t>
  </si>
  <si>
    <t>Tepelná foukaná izolace dřevovláknitá vlákna střech sklon do 30° tl přes 100 do 150 mm</t>
  </si>
  <si>
    <t>Montáž bednění střech rovných a šikmých sklonu do 60° z hrubých prken na sraz tl do 32 mm</t>
  </si>
  <si>
    <t>Montáž pojistné hydroizolační nebo parotěsné kladené ve sklonu přes 20° s lepenými spoji na bednění</t>
  </si>
  <si>
    <t>deska dřevovláknitá tepelně izolační tl 100mm</t>
  </si>
  <si>
    <t>Provedení povlakové krytiny střech do 10° navařením fólie PVC na oplechování v plné ploše</t>
  </si>
  <si>
    <t>Provedení povlakové krytiny střech do 10° ukotvení fólie talířovou hmoždinkou do polystyrenu nebo vlny</t>
  </si>
  <si>
    <t>Provedení povlakové krytiny vytažením na konstrukce fólií přilepenou bodově</t>
  </si>
  <si>
    <t>Konstrukční a vyrovnávací vrstva pod klempířské prvky (atiky) z vodovzdorné překližky tl 21 mm</t>
  </si>
  <si>
    <t>2*(0,401+0,3+3,859+0,298)</t>
  </si>
  <si>
    <t>2*(0,3+2,757+0,3)+0,3+2,386+0,3</t>
  </si>
  <si>
    <t>2*5,019+0,3+4,567+0,3</t>
  </si>
  <si>
    <t>šikmá11*(0,45+0,45)</t>
  </si>
  <si>
    <t>Montáž bednění štítových okapových říms z palubek</t>
  </si>
  <si>
    <t>Montáž obložení stropu podkladový rošt</t>
  </si>
  <si>
    <t>Spojovací prostředky pro montáž olištování, obložení stropů, střešních podhledů a stěn</t>
  </si>
  <si>
    <t>Lazurovací dvojnásobný akrylátový nátěr tesařských konstrukcí</t>
  </si>
  <si>
    <t>136,46/cos(25)</t>
  </si>
  <si>
    <t>Montáž laťování na střechách složitých sklonu do 60° osové vzdálenosti přes 150 do 360 mm</t>
  </si>
  <si>
    <t>Montáž krytiny keramické drážkové sklonu do 30° na sucho přes 11 do 12 ks/m2</t>
  </si>
  <si>
    <t>taška ražená drážková engoba velkoformátová (do 12 ks/m2) základní</t>
  </si>
  <si>
    <t>2,93+2,8+16,925</t>
  </si>
  <si>
    <t>Montáž bednění střech rovných a šikmých sklonu do 60° z desek dřevotřískových na pero a drážku</t>
  </si>
  <si>
    <t>Oplechování rovné okapové hrany z Pz s povrchovou úpravou rš 200 mm</t>
  </si>
  <si>
    <t>Montáž krytiny keramické okapní větrací pás</t>
  </si>
  <si>
    <t>Montáž pojistné hydroizolační nebo parotěsné fólie okapu</t>
  </si>
  <si>
    <t>štítová</t>
  </si>
  <si>
    <t>Délka štítové hrany</t>
  </si>
  <si>
    <t xml:space="preserve">Plochá1-kačírek </t>
  </si>
  <si>
    <t>Provedení drenážní vrstvy vegetační střechy z plastových nopových fólií v nopů do 25 mm do 5°</t>
  </si>
  <si>
    <t>Provedení hydroakumulační vrstvy z hydrofilních minerálních pásů vegetační střechy sklon přes 5° do 25°</t>
  </si>
  <si>
    <t>Provedení vegetační vrstvy ze substrátu tl do 100 mm vegetační střechy sklon do 5°</t>
  </si>
  <si>
    <t>Položení vegetační nebo trávníkové rohože vegetační střechy sklon do 5°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</si>
  <si>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</si>
  <si>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</si>
  <si>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</si>
  <si>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</si>
  <si>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i/>
        <color theme="1"/>
        <sz val="8.0"/>
      </rPr>
      <t xml:space="preserve">Rekapitulace stavby </t>
    </r>
    <r>
      <rPr>
        <rFont val="Arial CE"/>
        <color theme="1"/>
        <sz val="8.0"/>
      </rPr>
      <t>obsahuje sestavu Rekapitulace stavby a Rekapitulace objektů stavby a soupisů prací.</t>
    </r>
  </si>
  <si>
    <r>
      <rPr>
        <rFont val="Arial"/>
        <color theme="1"/>
        <sz val="8.0"/>
      </rPr>
      <t xml:space="preserve">V sestavě </t>
    </r>
    <r>
      <rPr>
        <rFont val="Arial CE"/>
        <b/>
        <color theme="1"/>
        <sz val="8.0"/>
      </rPr>
      <t>Rekapitulace stavby</t>
    </r>
    <r>
      <rPr>
        <rFont val="Arial CE"/>
        <color theme="1"/>
        <sz val="8.0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</si>
  <si>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</si>
  <si>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</si>
  <si>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rPr>
        <rFont val="Arial"/>
        <color theme="1"/>
        <sz val="8.0"/>
      </rPr>
      <t xml:space="preserve">V sestavě </t>
    </r>
    <r>
      <rPr>
        <rFont val="Arial CE"/>
        <b/>
        <color theme="1"/>
        <sz val="8.0"/>
      </rPr>
      <t>Rekapitulace objektů stavby a soupisů prací</t>
    </r>
    <r>
      <rPr>
        <rFont val="Arial CE"/>
        <color theme="1"/>
        <sz val="8.0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</si>
  <si>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</si>
  <si>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</si>
  <si>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</si>
  <si>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</si>
  <si>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</si>
  <si>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</si>
  <si>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</si>
  <si>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</si>
  <si>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</si>
  <si>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</t>
  </si>
  <si>
    <t>Soupis prací pro daný typ objektu</t>
  </si>
  <si>
    <r>
      <rPr>
        <rFont val="Arial CE"/>
        <i/>
        <color theme="1"/>
        <sz val="8.0"/>
      </rPr>
      <t xml:space="preserve">Soupis prací </t>
    </r>
    <r>
      <rPr>
        <rFont val="Arial CE"/>
        <color theme="1"/>
        <sz val="8.0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</si>
  <si>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</si>
  <si>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b/>
        <color theme="1"/>
        <sz val="8.0"/>
      </rPr>
      <t>Krycí list soupisu</t>
    </r>
    <r>
      <rPr>
        <rFont val="Arial CE"/>
        <color theme="1"/>
        <sz val="8.0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</si>
  <si>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</si>
  <si>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b/>
        <color theme="1"/>
        <sz val="8.0"/>
      </rPr>
      <t>Rekapitulace členění soupisu prací</t>
    </r>
    <r>
      <rPr>
        <rFont val="Arial CE"/>
        <color theme="1"/>
        <sz val="8.0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</si>
  <si>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</si>
  <si>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b/>
        <color theme="1"/>
        <sz val="8.0"/>
      </rPr>
      <t xml:space="preserve">Soupis prací </t>
    </r>
    <r>
      <rPr>
        <rFont val="Arial CE"/>
        <color theme="1"/>
        <sz val="8.0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</si>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</sst>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.00%"/>
    <numFmt numFmtId="165" formatCode="dd\.mm\.yyyy"/>
    <numFmt numFmtId="166" formatCode="#,##0.00000"/>
    <numFmt numFmtId="167" formatCode="#,##0.000"/>
  </numFmts>
  <fonts count="50">
    <font>
      <sz val="8.0"/>
      <color rgb="FF000000"/>
      <name val="Arial"/>
      <scheme val="minor"/>
    </font>
    <font>
      <sz val="8.0"/>
      <color rgb="FFFFFFFF"/>
      <name val="Arial"/>
    </font>
    <font>
      <sz val="8.0"/>
      <color theme="1"/>
      <name val="Arial"/>
    </font>
    <font>
      <sz val="8.0"/>
      <color rgb="FF3366FF"/>
      <name val="Arial"/>
    </font>
    <font>
      <b/>
      <sz val="14.0"/>
      <color theme="1"/>
      <name val="Arial"/>
    </font>
    <font>
      <b/>
      <sz val="12.0"/>
      <color rgb="FF969696"/>
      <name val="Arial"/>
    </font>
    <font>
      <sz val="10.0"/>
      <color rgb="FF969696"/>
      <name val="Arial"/>
    </font>
    <font>
      <sz val="10.0"/>
      <color theme="1"/>
      <name val="Arial"/>
    </font>
    <font>
      <b/>
      <sz val="8.0"/>
      <color rgb="FF969696"/>
      <name val="Arial"/>
    </font>
    <font>
      <b/>
      <sz val="11.0"/>
      <color theme="1"/>
      <name val="Arial"/>
    </font>
    <font>
      <b/>
      <sz val="10.0"/>
      <color theme="1"/>
      <name val="Arial"/>
    </font>
    <font/>
    <font>
      <b/>
      <sz val="10.0"/>
      <color rgb="FF969696"/>
      <name val="Arial"/>
    </font>
    <font>
      <b/>
      <sz val="12.0"/>
      <color theme="1"/>
      <name val="Arial"/>
    </font>
    <font>
      <sz val="12.0"/>
      <color rgb="FF969696"/>
      <name val="Arial"/>
    </font>
    <font>
      <sz val="9.0"/>
      <color theme="1"/>
      <name val="Arial"/>
    </font>
    <font>
      <sz val="9.0"/>
      <color rgb="FF969696"/>
      <name val="Arial"/>
    </font>
    <font>
      <b/>
      <sz val="12.0"/>
      <color rgb="FF960000"/>
      <name val="Arial"/>
    </font>
    <font>
      <sz val="12.0"/>
      <color theme="1"/>
      <name val="Arial"/>
    </font>
    <font>
      <u/>
      <sz val="18.0"/>
      <color theme="10"/>
      <name val="Noto Sans Symbols"/>
    </font>
    <font>
      <sz val="11.0"/>
      <color theme="1"/>
      <name val="Arial"/>
    </font>
    <font>
      <b/>
      <sz val="11.0"/>
      <color rgb="FF003366"/>
      <name val="Arial"/>
    </font>
    <font>
      <sz val="11.0"/>
      <color rgb="FF003366"/>
      <name val="Arial"/>
    </font>
    <font>
      <sz val="11.0"/>
      <color rgb="FF969696"/>
      <name val="Arial"/>
    </font>
    <font>
      <sz val="8.0"/>
      <color rgb="FF000000"/>
      <name val="Arial"/>
    </font>
    <font>
      <sz val="10.0"/>
      <color rgb="FF3366FF"/>
      <name val="Arial"/>
    </font>
    <font>
      <sz val="8.0"/>
      <color rgb="FF969696"/>
      <name val="Arial"/>
    </font>
    <font>
      <b/>
      <sz val="12.0"/>
      <color rgb="FF800000"/>
      <name val="Arial"/>
    </font>
    <font>
      <sz val="12.0"/>
      <color rgb="FF003366"/>
      <name val="Arial"/>
    </font>
    <font>
      <sz val="10.0"/>
      <color rgb="FF003366"/>
      <name val="Arial"/>
    </font>
    <font>
      <sz val="8.0"/>
      <color rgb="FF960000"/>
      <name val="Arial"/>
    </font>
    <font>
      <b/>
      <sz val="8.0"/>
      <color theme="1"/>
      <name val="Arial"/>
    </font>
    <font>
      <sz val="8.0"/>
      <color rgb="FF003366"/>
      <name val="Arial"/>
    </font>
    <font>
      <sz val="7.0"/>
      <color rgb="FF979797"/>
      <name val="Arial"/>
    </font>
    <font>
      <i/>
      <u/>
      <sz val="7.0"/>
      <color rgb="FF979797"/>
      <name val="Calibri"/>
    </font>
    <font>
      <sz val="7.0"/>
      <color rgb="FF969696"/>
      <name val="Arial"/>
    </font>
    <font>
      <i/>
      <sz val="7.0"/>
      <color rgb="FF969696"/>
      <name val="Arial"/>
    </font>
    <font>
      <sz val="8.0"/>
      <color rgb="FF505050"/>
      <name val="Arial"/>
    </font>
    <font>
      <sz val="8.0"/>
      <color rgb="FFFF0000"/>
      <name val="Arial"/>
    </font>
    <font>
      <sz val="8.0"/>
      <color rgb="FF800080"/>
      <name val="Arial"/>
    </font>
    <font>
      <i/>
      <sz val="9.0"/>
      <color rgb="FF0000FF"/>
      <name val="Arial"/>
    </font>
    <font>
      <i/>
      <sz val="8.0"/>
      <color rgb="FF0000FF"/>
      <name val="Arial"/>
    </font>
    <font>
      <b/>
      <sz val="9.0"/>
      <color theme="1"/>
      <name val="Arial"/>
    </font>
    <font>
      <sz val="8.0"/>
      <color theme="1"/>
      <name val="Trebuchet MS"/>
    </font>
    <font>
      <b/>
      <sz val="16.0"/>
      <color theme="1"/>
      <name val="Trebuchet MS"/>
    </font>
    <font>
      <b/>
      <sz val="11.0"/>
      <color theme="1"/>
      <name val="Trebuchet MS"/>
    </font>
    <font>
      <sz val="9.0"/>
      <color theme="1"/>
      <name val="Trebuchet MS"/>
    </font>
    <font>
      <sz val="10.0"/>
      <color theme="1"/>
      <name val="Trebuchet MS"/>
    </font>
    <font>
      <sz val="11.0"/>
      <color theme="1"/>
      <name val="Trebuchet MS"/>
    </font>
    <font>
      <b/>
      <sz val="9.0"/>
      <color theme="1"/>
      <name val="Trebuchet MS"/>
    </font>
  </fonts>
  <fills count="6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FFFFCC"/>
        <bgColor rgb="FFFFFFCC"/>
      </patternFill>
    </fill>
    <fill>
      <patternFill patternType="solid">
        <fgColor rgb="FFBEBEBE"/>
        <bgColor rgb="FFBEBEBE"/>
      </patternFill>
    </fill>
    <fill>
      <patternFill patternType="solid">
        <fgColor rgb="FFD2D2D2"/>
        <bgColor rgb="FFD2D2D2"/>
      </patternFill>
    </fill>
  </fills>
  <borders count="26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8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center"/>
    </xf>
    <xf borderId="0" fillId="0" fontId="2" numFmtId="0" xfId="0" applyFont="1"/>
    <xf borderId="0" fillId="2" fontId="3" numFmtId="0" xfId="0" applyAlignment="1" applyFill="1" applyFont="1">
      <alignment horizontal="center" vertical="center"/>
    </xf>
    <xf borderId="0" fillId="0" fontId="2" numFmtId="0" xfId="0" applyAlignment="1" applyFont="1">
      <alignment horizontal="left" vertical="center"/>
    </xf>
    <xf borderId="1" fillId="0" fontId="2" numFmtId="0" xfId="0" applyBorder="1" applyFont="1"/>
    <xf borderId="2" fillId="0" fontId="2" numFmtId="0" xfId="0" applyBorder="1" applyFont="1"/>
    <xf borderId="3" fillId="0" fontId="2" numFmtId="0" xfId="0" applyBorder="1" applyFont="1"/>
    <xf borderId="0" fillId="0" fontId="4" numFmtId="0" xfId="0" applyAlignment="1" applyFont="1">
      <alignment horizontal="left" vertical="center"/>
    </xf>
    <xf borderId="0" fillId="0" fontId="3" numFmtId="0" xfId="0" applyAlignment="1" applyFont="1">
      <alignment horizontal="left" vertical="center"/>
    </xf>
    <xf borderId="0" fillId="0" fontId="5" numFmtId="0" xfId="0" applyAlignment="1" applyFont="1">
      <alignment horizontal="left" vertical="center"/>
    </xf>
    <xf borderId="0" fillId="0" fontId="6" numFmtId="0" xfId="0" applyAlignment="1" applyFont="1">
      <alignment horizontal="left" vertical="top"/>
    </xf>
    <xf borderId="0" fillId="0" fontId="7" numFmtId="0" xfId="0" applyAlignment="1" applyFont="1">
      <alignment horizontal="left" vertical="center"/>
    </xf>
    <xf borderId="0" fillId="0" fontId="8" numFmtId="0" xfId="0" applyAlignment="1" applyFont="1">
      <alignment horizontal="left" shrinkToFit="0" vertical="top" wrapText="1"/>
    </xf>
    <xf borderId="0" fillId="0" fontId="9" numFmtId="0" xfId="0" applyAlignment="1" applyFont="1">
      <alignment horizontal="left" vertical="top"/>
    </xf>
    <xf borderId="0" fillId="0" fontId="9" numFmtId="0" xfId="0" applyAlignment="1" applyFont="1">
      <alignment horizontal="left" shrinkToFit="0" vertical="top" wrapText="1"/>
    </xf>
    <xf borderId="0" fillId="0" fontId="6" numFmtId="0" xfId="0" applyAlignment="1" applyFont="1">
      <alignment horizontal="left" vertical="center"/>
    </xf>
    <xf borderId="0" fillId="3" fontId="7" numFmtId="0" xfId="0" applyAlignment="1" applyFill="1" applyFont="1">
      <alignment horizontal="left" vertical="center"/>
    </xf>
    <xf borderId="0" fillId="3" fontId="7" numFmtId="49" xfId="0" applyAlignment="1" applyFont="1" applyNumberFormat="1">
      <alignment horizontal="left" vertical="center"/>
    </xf>
    <xf borderId="0" fillId="0" fontId="7" numFmtId="0" xfId="0" applyAlignment="1" applyFont="1">
      <alignment horizontal="left" shrinkToFit="0" vertical="center" wrapText="1"/>
    </xf>
    <xf borderId="4" fillId="0" fontId="2" numFmtId="0" xfId="0" applyBorder="1" applyFont="1"/>
    <xf borderId="0" fillId="0" fontId="2" numFmtId="0" xfId="0" applyAlignment="1" applyFont="1">
      <alignment vertical="center"/>
    </xf>
    <xf borderId="3" fillId="0" fontId="2" numFmtId="0" xfId="0" applyAlignment="1" applyBorder="1" applyFont="1">
      <alignment vertical="center"/>
    </xf>
    <xf borderId="5" fillId="0" fontId="10" numFmtId="0" xfId="0" applyAlignment="1" applyBorder="1" applyFont="1">
      <alignment horizontal="left" vertical="center"/>
    </xf>
    <xf borderId="5" fillId="0" fontId="2" numFmtId="0" xfId="0" applyAlignment="1" applyBorder="1" applyFont="1">
      <alignment vertical="center"/>
    </xf>
    <xf borderId="5" fillId="0" fontId="10" numFmtId="4" xfId="0" applyAlignment="1" applyBorder="1" applyFont="1" applyNumberFormat="1">
      <alignment vertical="center"/>
    </xf>
    <xf borderId="5" fillId="0" fontId="11" numFmtId="0" xfId="0" applyBorder="1" applyFont="1"/>
    <xf borderId="0" fillId="0" fontId="6" numFmtId="0" xfId="0" applyAlignment="1" applyFont="1">
      <alignment horizontal="right" vertical="center"/>
    </xf>
    <xf borderId="0" fillId="0" fontId="6" numFmtId="0" xfId="0" applyAlignment="1" applyFont="1">
      <alignment vertical="center"/>
    </xf>
    <xf borderId="3" fillId="0" fontId="6" numFmtId="0" xfId="0" applyAlignment="1" applyBorder="1" applyFont="1">
      <alignment vertical="center"/>
    </xf>
    <xf borderId="0" fillId="0" fontId="6" numFmtId="164" xfId="0" applyAlignment="1" applyFont="1" applyNumberFormat="1">
      <alignment horizontal="left" vertical="center"/>
    </xf>
    <xf borderId="0" fillId="0" fontId="12" numFmtId="4" xfId="0" applyAlignment="1" applyFont="1" applyNumberFormat="1">
      <alignment vertical="center"/>
    </xf>
    <xf borderId="0" fillId="4" fontId="2" numFmtId="0" xfId="0" applyAlignment="1" applyFill="1" applyFont="1">
      <alignment vertical="center"/>
    </xf>
    <xf borderId="6" fillId="4" fontId="13" numFmtId="0" xfId="0" applyAlignment="1" applyBorder="1" applyFont="1">
      <alignment horizontal="left" vertical="center"/>
    </xf>
    <xf borderId="7" fillId="4" fontId="2" numFmtId="0" xfId="0" applyAlignment="1" applyBorder="1" applyFont="1">
      <alignment vertical="center"/>
    </xf>
    <xf borderId="7" fillId="4" fontId="13" numFmtId="0" xfId="0" applyAlignment="1" applyBorder="1" applyFont="1">
      <alignment horizontal="center" vertical="center"/>
    </xf>
    <xf borderId="7" fillId="4" fontId="13" numFmtId="0" xfId="0" applyAlignment="1" applyBorder="1" applyFont="1">
      <alignment horizontal="left" vertical="center"/>
    </xf>
    <xf borderId="7" fillId="0" fontId="11" numFmtId="0" xfId="0" applyBorder="1" applyFont="1"/>
    <xf borderId="7" fillId="4" fontId="13" numFmtId="4" xfId="0" applyAlignment="1" applyBorder="1" applyFont="1" applyNumberFormat="1">
      <alignment vertical="center"/>
    </xf>
    <xf borderId="8" fillId="0" fontId="11" numFmtId="0" xfId="0" applyBorder="1" applyFont="1"/>
    <xf borderId="9" fillId="0" fontId="2" numFmtId="0" xfId="0" applyAlignment="1" applyBorder="1" applyFont="1">
      <alignment vertical="center"/>
    </xf>
    <xf borderId="10" fillId="0" fontId="2" numFmtId="0" xfId="0" applyAlignment="1" applyBorder="1" applyFont="1">
      <alignment vertical="center"/>
    </xf>
    <xf borderId="1" fillId="0" fontId="2" numFmtId="0" xfId="0" applyAlignment="1" applyBorder="1" applyFont="1">
      <alignment vertical="center"/>
    </xf>
    <xf borderId="2" fillId="0" fontId="2" numFmtId="0" xfId="0" applyAlignment="1" applyBorder="1" applyFont="1">
      <alignment vertical="center"/>
    </xf>
    <xf borderId="0" fillId="0" fontId="7" numFmtId="0" xfId="0" applyAlignment="1" applyFont="1">
      <alignment vertical="center"/>
    </xf>
    <xf borderId="3" fillId="0" fontId="7" numFmtId="0" xfId="0" applyAlignment="1" applyBorder="1" applyFont="1">
      <alignment vertical="center"/>
    </xf>
    <xf borderId="0" fillId="0" fontId="9" numFmtId="0" xfId="0" applyAlignment="1" applyFont="1">
      <alignment vertical="center"/>
    </xf>
    <xf borderId="3" fillId="0" fontId="9" numFmtId="0" xfId="0" applyAlignment="1" applyBorder="1" applyFont="1">
      <alignment vertical="center"/>
    </xf>
    <xf borderId="0" fillId="0" fontId="9" numFmtId="0" xfId="0" applyAlignment="1" applyFont="1">
      <alignment horizontal="left" vertical="center"/>
    </xf>
    <xf borderId="0" fillId="0" fontId="9" numFmtId="0" xfId="0" applyAlignment="1" applyFont="1">
      <alignment horizontal="left" shrinkToFit="0" vertical="center" wrapText="1"/>
    </xf>
    <xf borderId="0" fillId="0" fontId="10" numFmtId="0" xfId="0" applyAlignment="1" applyFont="1">
      <alignment vertical="center"/>
    </xf>
    <xf borderId="0" fillId="0" fontId="7" numFmtId="165" xfId="0" applyAlignment="1" applyFont="1" applyNumberFormat="1">
      <alignment horizontal="left" vertical="center"/>
    </xf>
    <xf borderId="0" fillId="0" fontId="7" numFmtId="0" xfId="0" applyAlignment="1" applyFont="1">
      <alignment shrinkToFit="0" vertical="center" wrapText="1"/>
    </xf>
    <xf borderId="11" fillId="0" fontId="14" numFmtId="0" xfId="0" applyAlignment="1" applyBorder="1" applyFont="1">
      <alignment horizontal="center" vertical="center"/>
    </xf>
    <xf borderId="12" fillId="0" fontId="11" numFmtId="0" xfId="0" applyBorder="1" applyFont="1"/>
    <xf borderId="12" fillId="0" fontId="2" numFmtId="0" xfId="0" applyAlignment="1" applyBorder="1" applyFont="1">
      <alignment vertical="center"/>
    </xf>
    <xf borderId="13" fillId="0" fontId="2" numFmtId="0" xfId="0" applyAlignment="1" applyBorder="1" applyFont="1">
      <alignment vertical="center"/>
    </xf>
    <xf borderId="14" fillId="0" fontId="11" numFmtId="0" xfId="0" applyBorder="1" applyFont="1"/>
    <xf borderId="15" fillId="0" fontId="2" numFmtId="0" xfId="0" applyAlignment="1" applyBorder="1" applyFont="1">
      <alignment vertical="center"/>
    </xf>
    <xf borderId="6" fillId="5" fontId="15" numFmtId="0" xfId="0" applyAlignment="1" applyBorder="1" applyFill="1" applyFont="1">
      <alignment horizontal="center" vertical="center"/>
    </xf>
    <xf borderId="7" fillId="5" fontId="2" numFmtId="0" xfId="0" applyAlignment="1" applyBorder="1" applyFont="1">
      <alignment vertical="center"/>
    </xf>
    <xf borderId="7" fillId="5" fontId="15" numFmtId="0" xfId="0" applyAlignment="1" applyBorder="1" applyFont="1">
      <alignment horizontal="center" vertical="center"/>
    </xf>
    <xf borderId="7" fillId="5" fontId="15" numFmtId="0" xfId="0" applyAlignment="1" applyBorder="1" applyFont="1">
      <alignment horizontal="right" vertical="center"/>
    </xf>
    <xf borderId="8" fillId="5" fontId="15" numFmtId="0" xfId="0" applyAlignment="1" applyBorder="1" applyFont="1">
      <alignment horizontal="center" vertical="center"/>
    </xf>
    <xf borderId="16" fillId="0" fontId="16" numFmtId="0" xfId="0" applyAlignment="1" applyBorder="1" applyFont="1">
      <alignment horizontal="center" shrinkToFit="0" vertical="center" wrapText="1"/>
    </xf>
    <xf borderId="17" fillId="0" fontId="16" numFmtId="0" xfId="0" applyAlignment="1" applyBorder="1" applyFont="1">
      <alignment horizontal="center" shrinkToFit="0" vertical="center" wrapText="1"/>
    </xf>
    <xf borderId="18" fillId="0" fontId="16" numFmtId="0" xfId="0" applyAlignment="1" applyBorder="1" applyFont="1">
      <alignment horizontal="center" shrinkToFit="0" vertical="center" wrapText="1"/>
    </xf>
    <xf borderId="11" fillId="0" fontId="2" numFmtId="0" xfId="0" applyAlignment="1" applyBorder="1" applyFont="1">
      <alignment vertical="center"/>
    </xf>
    <xf borderId="0" fillId="0" fontId="13" numFmtId="0" xfId="0" applyAlignment="1" applyFont="1">
      <alignment vertical="center"/>
    </xf>
    <xf borderId="3" fillId="0" fontId="13" numFmtId="0" xfId="0" applyAlignment="1" applyBorder="1" applyFont="1">
      <alignment vertical="center"/>
    </xf>
    <xf borderId="0" fillId="0" fontId="17" numFmtId="0" xfId="0" applyAlignment="1" applyFont="1">
      <alignment horizontal="left" vertical="center"/>
    </xf>
    <xf borderId="0" fillId="0" fontId="17" numFmtId="0" xfId="0" applyAlignment="1" applyFont="1">
      <alignment vertical="center"/>
    </xf>
    <xf borderId="0" fillId="0" fontId="17" numFmtId="4" xfId="0" applyAlignment="1" applyFont="1" applyNumberFormat="1">
      <alignment horizontal="right" vertical="center"/>
    </xf>
    <xf borderId="0" fillId="0" fontId="17" numFmtId="4" xfId="0" applyAlignment="1" applyFont="1" applyNumberFormat="1">
      <alignment vertical="center"/>
    </xf>
    <xf borderId="0" fillId="0" fontId="13" numFmtId="0" xfId="0" applyAlignment="1" applyFont="1">
      <alignment horizontal="center" vertical="center"/>
    </xf>
    <xf borderId="14" fillId="0" fontId="14" numFmtId="4" xfId="0" applyAlignment="1" applyBorder="1" applyFont="1" applyNumberFormat="1">
      <alignment vertical="center"/>
    </xf>
    <xf borderId="0" fillId="0" fontId="14" numFmtId="4" xfId="0" applyAlignment="1" applyFont="1" applyNumberFormat="1">
      <alignment vertical="center"/>
    </xf>
    <xf borderId="0" fillId="0" fontId="14" numFmtId="166" xfId="0" applyAlignment="1" applyFont="1" applyNumberFormat="1">
      <alignment vertical="center"/>
    </xf>
    <xf borderId="15" fillId="0" fontId="14" numFmtId="4" xfId="0" applyAlignment="1" applyBorder="1" applyFont="1" applyNumberFormat="1">
      <alignment vertical="center"/>
    </xf>
    <xf borderId="0" fillId="0" fontId="13" numFmtId="0" xfId="0" applyAlignment="1" applyFont="1">
      <alignment horizontal="left" vertical="center"/>
    </xf>
    <xf borderId="0" fillId="0" fontId="18" numFmtId="0" xfId="0" applyAlignment="1" applyFont="1">
      <alignment horizontal="left" vertical="center"/>
    </xf>
    <xf borderId="0" fillId="0" fontId="19" numFmtId="0" xfId="0" applyAlignment="1" applyFont="1">
      <alignment horizontal="center" vertical="center"/>
    </xf>
    <xf borderId="3" fillId="0" fontId="20" numFmtId="0" xfId="0" applyAlignment="1" applyBorder="1" applyFont="1">
      <alignment vertical="center"/>
    </xf>
    <xf borderId="0" fillId="0" fontId="21" numFmtId="0" xfId="0" applyAlignment="1" applyFont="1">
      <alignment vertical="center"/>
    </xf>
    <xf borderId="0" fillId="0" fontId="21" numFmtId="0" xfId="0" applyAlignment="1" applyFont="1">
      <alignment horizontal="left" shrinkToFit="0" vertical="center" wrapText="1"/>
    </xf>
    <xf borderId="0" fillId="0" fontId="22" numFmtId="0" xfId="0" applyAlignment="1" applyFont="1">
      <alignment vertical="center"/>
    </xf>
    <xf borderId="0" fillId="0" fontId="22" numFmtId="4" xfId="0" applyAlignment="1" applyFont="1" applyNumberFormat="1">
      <alignment vertical="center"/>
    </xf>
    <xf borderId="0" fillId="0" fontId="9" numFmtId="0" xfId="0" applyAlignment="1" applyFont="1">
      <alignment horizontal="center" vertical="center"/>
    </xf>
    <xf borderId="14" fillId="0" fontId="23" numFmtId="4" xfId="0" applyAlignment="1" applyBorder="1" applyFont="1" applyNumberFormat="1">
      <alignment vertical="center"/>
    </xf>
    <xf borderId="0" fillId="0" fontId="23" numFmtId="4" xfId="0" applyAlignment="1" applyFont="1" applyNumberFormat="1">
      <alignment vertical="center"/>
    </xf>
    <xf borderId="0" fillId="0" fontId="23" numFmtId="166" xfId="0" applyAlignment="1" applyFont="1" applyNumberFormat="1">
      <alignment vertical="center"/>
    </xf>
    <xf borderId="15" fillId="0" fontId="23" numFmtId="4" xfId="0" applyAlignment="1" applyBorder="1" applyFont="1" applyNumberFormat="1">
      <alignment vertical="center"/>
    </xf>
    <xf borderId="0" fillId="0" fontId="20" numFmtId="0" xfId="0" applyAlignment="1" applyFont="1">
      <alignment vertical="center"/>
    </xf>
    <xf borderId="0" fillId="0" fontId="20" numFmtId="0" xfId="0" applyAlignment="1" applyFont="1">
      <alignment horizontal="left" vertical="center"/>
    </xf>
    <xf borderId="19" fillId="0" fontId="23" numFmtId="4" xfId="0" applyAlignment="1" applyBorder="1" applyFont="1" applyNumberFormat="1">
      <alignment vertical="center"/>
    </xf>
    <xf borderId="20" fillId="0" fontId="23" numFmtId="4" xfId="0" applyAlignment="1" applyBorder="1" applyFont="1" applyNumberFormat="1">
      <alignment vertical="center"/>
    </xf>
    <xf borderId="20" fillId="0" fontId="23" numFmtId="166" xfId="0" applyAlignment="1" applyBorder="1" applyFont="1" applyNumberFormat="1">
      <alignment vertical="center"/>
    </xf>
    <xf borderId="21" fillId="0" fontId="23" numFmtId="4" xfId="0" applyAlignment="1" applyBorder="1" applyFont="1" applyNumberFormat="1">
      <alignment vertical="center"/>
    </xf>
    <xf borderId="0" fillId="0" fontId="24" numFmtId="0" xfId="0" applyAlignment="1" applyFont="1">
      <alignment horizontal="left" vertical="center"/>
    </xf>
    <xf borderId="0" fillId="0" fontId="25" numFmtId="0" xfId="0" applyAlignment="1" applyFont="1">
      <alignment horizontal="left" vertical="center"/>
    </xf>
    <xf borderId="0" fillId="0" fontId="6" numFmtId="0" xfId="0" applyAlignment="1" applyFont="1">
      <alignment horizontal="left" shrinkToFit="0" vertical="center" wrapText="1"/>
    </xf>
    <xf borderId="0" fillId="0" fontId="2" numFmtId="0" xfId="0" applyAlignment="1" applyFont="1">
      <alignment shrinkToFit="0" vertical="center" wrapText="1"/>
    </xf>
    <xf borderId="3" fillId="0" fontId="2" numFmtId="0" xfId="0" applyAlignment="1" applyBorder="1" applyFont="1">
      <alignment shrinkToFit="0" vertical="center" wrapText="1"/>
    </xf>
    <xf borderId="0" fillId="0" fontId="10" numFmtId="0" xfId="0" applyAlignment="1" applyFont="1">
      <alignment horizontal="left" vertical="center"/>
    </xf>
    <xf borderId="0" fillId="0" fontId="26" numFmtId="0" xfId="0" applyAlignment="1" applyFont="1">
      <alignment horizontal="left" vertical="center"/>
    </xf>
    <xf borderId="0" fillId="0" fontId="6" numFmtId="4" xfId="0" applyAlignment="1" applyFont="1" applyNumberFormat="1">
      <alignment vertical="center"/>
    </xf>
    <xf borderId="0" fillId="0" fontId="6" numFmtId="164" xfId="0" applyAlignment="1" applyFont="1" applyNumberFormat="1">
      <alignment horizontal="right" vertical="center"/>
    </xf>
    <xf borderId="0" fillId="5" fontId="2" numFmtId="0" xfId="0" applyAlignment="1" applyFont="1">
      <alignment vertical="center"/>
    </xf>
    <xf borderId="6" fillId="5" fontId="13" numFmtId="0" xfId="0" applyAlignment="1" applyBorder="1" applyFont="1">
      <alignment horizontal="left" vertical="center"/>
    </xf>
    <xf borderId="7" fillId="5" fontId="13" numFmtId="0" xfId="0" applyAlignment="1" applyBorder="1" applyFont="1">
      <alignment horizontal="right" vertical="center"/>
    </xf>
    <xf borderId="7" fillId="5" fontId="13" numFmtId="0" xfId="0" applyAlignment="1" applyBorder="1" applyFont="1">
      <alignment horizontal="center" vertical="center"/>
    </xf>
    <xf borderId="7" fillId="5" fontId="13" numFmtId="4" xfId="0" applyAlignment="1" applyBorder="1" applyFont="1" applyNumberFormat="1">
      <alignment vertical="center"/>
    </xf>
    <xf borderId="8" fillId="5" fontId="2" numFmtId="0" xfId="0" applyAlignment="1" applyBorder="1" applyFont="1">
      <alignment vertical="center"/>
    </xf>
    <xf borderId="0" fillId="0" fontId="7" numFmtId="49" xfId="0" applyAlignment="1" applyFont="1" applyNumberFormat="1">
      <alignment horizontal="left" vertical="center"/>
    </xf>
    <xf borderId="0" fillId="5" fontId="15" numFmtId="0" xfId="0" applyAlignment="1" applyFont="1">
      <alignment horizontal="left" vertical="center"/>
    </xf>
    <xf borderId="0" fillId="5" fontId="15" numFmtId="0" xfId="0" applyAlignment="1" applyFont="1">
      <alignment horizontal="right" vertical="center"/>
    </xf>
    <xf borderId="0" fillId="0" fontId="27" numFmtId="0" xfId="0" applyAlignment="1" applyFont="1">
      <alignment horizontal="left" vertical="center"/>
    </xf>
    <xf borderId="0" fillId="0" fontId="28" numFmtId="0" xfId="0" applyAlignment="1" applyFont="1">
      <alignment vertical="center"/>
    </xf>
    <xf borderId="3" fillId="0" fontId="28" numFmtId="0" xfId="0" applyAlignment="1" applyBorder="1" applyFont="1">
      <alignment vertical="center"/>
    </xf>
    <xf borderId="20" fillId="0" fontId="28" numFmtId="0" xfId="0" applyAlignment="1" applyBorder="1" applyFont="1">
      <alignment horizontal="left" vertical="center"/>
    </xf>
    <xf borderId="20" fillId="0" fontId="28" numFmtId="0" xfId="0" applyAlignment="1" applyBorder="1" applyFont="1">
      <alignment vertical="center"/>
    </xf>
    <xf borderId="20" fillId="0" fontId="28" numFmtId="4" xfId="0" applyAlignment="1" applyBorder="1" applyFont="1" applyNumberFormat="1">
      <alignment vertical="center"/>
    </xf>
    <xf borderId="0" fillId="0" fontId="29" numFmtId="0" xfId="0" applyAlignment="1" applyFont="1">
      <alignment vertical="center"/>
    </xf>
    <xf borderId="3" fillId="0" fontId="29" numFmtId="0" xfId="0" applyAlignment="1" applyBorder="1" applyFont="1">
      <alignment vertical="center"/>
    </xf>
    <xf borderId="20" fillId="0" fontId="29" numFmtId="0" xfId="0" applyAlignment="1" applyBorder="1" applyFont="1">
      <alignment horizontal="left" vertical="center"/>
    </xf>
    <xf borderId="20" fillId="0" fontId="29" numFmtId="0" xfId="0" applyAlignment="1" applyBorder="1" applyFont="1">
      <alignment vertical="center"/>
    </xf>
    <xf borderId="20" fillId="0" fontId="29" numFmtId="4" xfId="0" applyAlignment="1" applyBorder="1" applyFont="1" applyNumberFormat="1">
      <alignment vertical="center"/>
    </xf>
    <xf borderId="0" fillId="0" fontId="2" numFmtId="0" xfId="0" applyAlignment="1" applyFont="1">
      <alignment horizontal="center" shrinkToFit="0" vertical="center" wrapText="1"/>
    </xf>
    <xf borderId="3" fillId="0" fontId="2" numFmtId="0" xfId="0" applyAlignment="1" applyBorder="1" applyFont="1">
      <alignment horizontal="center" shrinkToFit="0" vertical="center" wrapText="1"/>
    </xf>
    <xf borderId="16" fillId="5" fontId="15" numFmtId="0" xfId="0" applyAlignment="1" applyBorder="1" applyFont="1">
      <alignment horizontal="center" shrinkToFit="0" vertical="center" wrapText="1"/>
    </xf>
    <xf borderId="17" fillId="5" fontId="15" numFmtId="0" xfId="0" applyAlignment="1" applyBorder="1" applyFont="1">
      <alignment horizontal="center" shrinkToFit="0" vertical="center" wrapText="1"/>
    </xf>
    <xf borderId="18" fillId="5" fontId="15" numFmtId="0" xfId="0" applyAlignment="1" applyBorder="1" applyFont="1">
      <alignment horizontal="center" shrinkToFit="0" vertical="center" wrapText="1"/>
    </xf>
    <xf borderId="0" fillId="0" fontId="17" numFmtId="4" xfId="0" applyFont="1" applyNumberFormat="1"/>
    <xf borderId="12" fillId="0" fontId="30" numFmtId="166" xfId="0" applyBorder="1" applyFont="1" applyNumberFormat="1"/>
    <xf borderId="13" fillId="0" fontId="30" numFmtId="166" xfId="0" applyBorder="1" applyFont="1" applyNumberFormat="1"/>
    <xf borderId="0" fillId="0" fontId="31" numFmtId="4" xfId="0" applyAlignment="1" applyFont="1" applyNumberFormat="1">
      <alignment vertical="center"/>
    </xf>
    <xf borderId="0" fillId="0" fontId="32" numFmtId="0" xfId="0" applyFont="1"/>
    <xf borderId="3" fillId="0" fontId="32" numFmtId="0" xfId="0" applyBorder="1" applyFont="1"/>
    <xf borderId="0" fillId="0" fontId="32" numFmtId="0" xfId="0" applyAlignment="1" applyFont="1">
      <alignment horizontal="left"/>
    </xf>
    <xf borderId="0" fillId="0" fontId="28" numFmtId="0" xfId="0" applyAlignment="1" applyFont="1">
      <alignment horizontal="left"/>
    </xf>
    <xf borderId="0" fillId="0" fontId="28" numFmtId="4" xfId="0" applyFont="1" applyNumberFormat="1"/>
    <xf borderId="14" fillId="0" fontId="32" numFmtId="0" xfId="0" applyBorder="1" applyFont="1"/>
    <xf borderId="0" fillId="0" fontId="32" numFmtId="166" xfId="0" applyFont="1" applyNumberFormat="1"/>
    <xf borderId="15" fillId="0" fontId="32" numFmtId="166" xfId="0" applyBorder="1" applyFont="1" applyNumberFormat="1"/>
    <xf borderId="0" fillId="0" fontId="32" numFmtId="0" xfId="0" applyAlignment="1" applyFont="1">
      <alignment horizontal="center"/>
    </xf>
    <xf borderId="0" fillId="0" fontId="32" numFmtId="4" xfId="0" applyAlignment="1" applyFont="1" applyNumberFormat="1">
      <alignment vertical="center"/>
    </xf>
    <xf borderId="0" fillId="0" fontId="29" numFmtId="0" xfId="0" applyAlignment="1" applyFont="1">
      <alignment horizontal="left"/>
    </xf>
    <xf borderId="0" fillId="0" fontId="29" numFmtId="4" xfId="0" applyFont="1" applyNumberFormat="1"/>
    <xf borderId="22" fillId="0" fontId="15" numFmtId="0" xfId="0" applyAlignment="1" applyBorder="1" applyFont="1">
      <alignment horizontal="center" vertical="center"/>
    </xf>
    <xf borderId="22" fillId="0" fontId="15" numFmtId="49" xfId="0" applyAlignment="1" applyBorder="1" applyFont="1" applyNumberFormat="1">
      <alignment horizontal="left" shrinkToFit="0" vertical="center" wrapText="1"/>
    </xf>
    <xf borderId="22" fillId="0" fontId="15" numFmtId="0" xfId="0" applyAlignment="1" applyBorder="1" applyFont="1">
      <alignment horizontal="left" shrinkToFit="0" vertical="center" wrapText="1"/>
    </xf>
    <xf borderId="22" fillId="0" fontId="15" numFmtId="0" xfId="0" applyAlignment="1" applyBorder="1" applyFont="1">
      <alignment horizontal="center" shrinkToFit="0" vertical="center" wrapText="1"/>
    </xf>
    <xf borderId="22" fillId="0" fontId="15" numFmtId="167" xfId="0" applyAlignment="1" applyBorder="1" applyFont="1" applyNumberFormat="1">
      <alignment vertical="center"/>
    </xf>
    <xf borderId="22" fillId="3" fontId="15" numFmtId="4" xfId="0" applyAlignment="1" applyBorder="1" applyFont="1" applyNumberFormat="1">
      <alignment vertical="center"/>
    </xf>
    <xf borderId="22" fillId="0" fontId="15" numFmtId="4" xfId="0" applyAlignment="1" applyBorder="1" applyFont="1" applyNumberFormat="1">
      <alignment vertical="center"/>
    </xf>
    <xf borderId="14" fillId="3" fontId="16" numFmtId="0" xfId="0" applyAlignment="1" applyBorder="1" applyFont="1">
      <alignment horizontal="left" vertical="center"/>
    </xf>
    <xf borderId="0" fillId="0" fontId="16" numFmtId="0" xfId="0" applyAlignment="1" applyFont="1">
      <alignment horizontal="center" vertical="center"/>
    </xf>
    <xf borderId="0" fillId="0" fontId="16" numFmtId="166" xfId="0" applyAlignment="1" applyFont="1" applyNumberFormat="1">
      <alignment vertical="center"/>
    </xf>
    <xf borderId="15" fillId="0" fontId="16" numFmtId="166" xfId="0" applyAlignment="1" applyBorder="1" applyFont="1" applyNumberFormat="1">
      <alignment vertical="center"/>
    </xf>
    <xf borderId="0" fillId="0" fontId="15" numFmtId="0" xfId="0" applyAlignment="1" applyFont="1">
      <alignment horizontal="left" vertical="center"/>
    </xf>
    <xf borderId="0" fillId="0" fontId="2" numFmtId="4" xfId="0" applyAlignment="1" applyFont="1" applyNumberFormat="1">
      <alignment vertical="center"/>
    </xf>
    <xf borderId="0" fillId="0" fontId="33" numFmtId="0" xfId="0" applyAlignment="1" applyFont="1">
      <alignment horizontal="left" vertical="center"/>
    </xf>
    <xf borderId="0" fillId="0" fontId="34" numFmtId="0" xfId="0" applyAlignment="1" applyFont="1">
      <alignment shrinkToFit="0" vertical="center" wrapText="1"/>
    </xf>
    <xf borderId="14" fillId="0" fontId="2" numFmtId="0" xfId="0" applyAlignment="1" applyBorder="1" applyFont="1">
      <alignment vertical="center"/>
    </xf>
    <xf borderId="0" fillId="0" fontId="35" numFmtId="0" xfId="0" applyAlignment="1" applyFont="1">
      <alignment horizontal="left" vertical="center"/>
    </xf>
    <xf borderId="0" fillId="0" fontId="36" numFmtId="0" xfId="0" applyAlignment="1" applyFont="1">
      <alignment shrinkToFit="0" vertical="center" wrapText="1"/>
    </xf>
    <xf borderId="0" fillId="0" fontId="37" numFmtId="0" xfId="0" applyAlignment="1" applyFont="1">
      <alignment vertical="center"/>
    </xf>
    <xf borderId="3" fillId="0" fontId="37" numFmtId="0" xfId="0" applyAlignment="1" applyBorder="1" applyFont="1">
      <alignment vertical="center"/>
    </xf>
    <xf borderId="0" fillId="0" fontId="37" numFmtId="0" xfId="0" applyAlignment="1" applyFont="1">
      <alignment horizontal="left" vertical="center"/>
    </xf>
    <xf borderId="0" fillId="0" fontId="37" numFmtId="0" xfId="0" applyAlignment="1" applyFont="1">
      <alignment horizontal="left" shrinkToFit="0" vertical="center" wrapText="1"/>
    </xf>
    <xf borderId="0" fillId="0" fontId="37" numFmtId="167" xfId="0" applyAlignment="1" applyFont="1" applyNumberFormat="1">
      <alignment vertical="center"/>
    </xf>
    <xf borderId="14" fillId="0" fontId="37" numFmtId="0" xfId="0" applyAlignment="1" applyBorder="1" applyFont="1">
      <alignment vertical="center"/>
    </xf>
    <xf borderId="15" fillId="0" fontId="37" numFmtId="0" xfId="0" applyAlignment="1" applyBorder="1" applyFont="1">
      <alignment vertical="center"/>
    </xf>
    <xf borderId="0" fillId="0" fontId="38" numFmtId="0" xfId="0" applyAlignment="1" applyFont="1">
      <alignment vertical="center"/>
    </xf>
    <xf borderId="3" fillId="0" fontId="38" numFmtId="0" xfId="0" applyAlignment="1" applyBorder="1" applyFont="1">
      <alignment vertical="center"/>
    </xf>
    <xf borderId="0" fillId="0" fontId="38" numFmtId="0" xfId="0" applyAlignment="1" applyFont="1">
      <alignment horizontal="left" vertical="center"/>
    </xf>
    <xf borderId="0" fillId="0" fontId="38" numFmtId="0" xfId="0" applyAlignment="1" applyFont="1">
      <alignment horizontal="left" shrinkToFit="0" vertical="center" wrapText="1"/>
    </xf>
    <xf borderId="0" fillId="0" fontId="38" numFmtId="167" xfId="0" applyAlignment="1" applyFont="1" applyNumberFormat="1">
      <alignment vertical="center"/>
    </xf>
    <xf borderId="14" fillId="0" fontId="38" numFmtId="0" xfId="0" applyAlignment="1" applyBorder="1" applyFont="1">
      <alignment vertical="center"/>
    </xf>
    <xf borderId="15" fillId="0" fontId="38" numFmtId="0" xfId="0" applyAlignment="1" applyBorder="1" applyFont="1">
      <alignment vertical="center"/>
    </xf>
    <xf borderId="0" fillId="0" fontId="39" numFmtId="0" xfId="0" applyAlignment="1" applyFont="1">
      <alignment vertical="center"/>
    </xf>
    <xf borderId="3" fillId="0" fontId="39" numFmtId="0" xfId="0" applyAlignment="1" applyBorder="1" applyFont="1">
      <alignment vertical="center"/>
    </xf>
    <xf borderId="0" fillId="0" fontId="39" numFmtId="0" xfId="0" applyAlignment="1" applyFont="1">
      <alignment horizontal="left" vertical="center"/>
    </xf>
    <xf borderId="0" fillId="0" fontId="39" numFmtId="0" xfId="0" applyAlignment="1" applyFont="1">
      <alignment horizontal="left" shrinkToFit="0" vertical="center" wrapText="1"/>
    </xf>
    <xf borderId="14" fillId="0" fontId="39" numFmtId="0" xfId="0" applyAlignment="1" applyBorder="1" applyFont="1">
      <alignment vertical="center"/>
    </xf>
    <xf borderId="15" fillId="0" fontId="39" numFmtId="0" xfId="0" applyAlignment="1" applyBorder="1" applyFont="1">
      <alignment vertical="center"/>
    </xf>
    <xf borderId="19" fillId="3" fontId="16" numFmtId="0" xfId="0" applyAlignment="1" applyBorder="1" applyFont="1">
      <alignment horizontal="left" vertical="center"/>
    </xf>
    <xf borderId="20" fillId="0" fontId="16" numFmtId="0" xfId="0" applyAlignment="1" applyBorder="1" applyFont="1">
      <alignment horizontal="center" vertical="center"/>
    </xf>
    <xf borderId="20" fillId="0" fontId="2" numFmtId="0" xfId="0" applyAlignment="1" applyBorder="1" applyFont="1">
      <alignment vertical="center"/>
    </xf>
    <xf borderId="20" fillId="0" fontId="16" numFmtId="166" xfId="0" applyAlignment="1" applyBorder="1" applyFont="1" applyNumberFormat="1">
      <alignment vertical="center"/>
    </xf>
    <xf borderId="21" fillId="0" fontId="16" numFmtId="166" xfId="0" applyAlignment="1" applyBorder="1" applyFont="1" applyNumberFormat="1">
      <alignment vertical="center"/>
    </xf>
    <xf borderId="22" fillId="0" fontId="40" numFmtId="0" xfId="0" applyAlignment="1" applyBorder="1" applyFont="1">
      <alignment horizontal="center" vertical="center"/>
    </xf>
    <xf borderId="22" fillId="0" fontId="40" numFmtId="49" xfId="0" applyAlignment="1" applyBorder="1" applyFont="1" applyNumberFormat="1">
      <alignment horizontal="left" shrinkToFit="0" vertical="center" wrapText="1"/>
    </xf>
    <xf borderId="22" fillId="0" fontId="40" numFmtId="0" xfId="0" applyAlignment="1" applyBorder="1" applyFont="1">
      <alignment horizontal="left" shrinkToFit="0" vertical="center" wrapText="1"/>
    </xf>
    <xf borderId="22" fillId="0" fontId="40" numFmtId="0" xfId="0" applyAlignment="1" applyBorder="1" applyFont="1">
      <alignment horizontal="center" shrinkToFit="0" vertical="center" wrapText="1"/>
    </xf>
    <xf borderId="22" fillId="0" fontId="40" numFmtId="167" xfId="0" applyAlignment="1" applyBorder="1" applyFont="1" applyNumberFormat="1">
      <alignment vertical="center"/>
    </xf>
    <xf borderId="22" fillId="3" fontId="40" numFmtId="4" xfId="0" applyAlignment="1" applyBorder="1" applyFont="1" applyNumberFormat="1">
      <alignment vertical="center"/>
    </xf>
    <xf borderId="22" fillId="0" fontId="40" numFmtId="4" xfId="0" applyAlignment="1" applyBorder="1" applyFont="1" applyNumberFormat="1">
      <alignment vertical="center"/>
    </xf>
    <xf borderId="3" fillId="0" fontId="41" numFmtId="0" xfId="0" applyAlignment="1" applyBorder="1" applyFont="1">
      <alignment vertical="center"/>
    </xf>
    <xf borderId="14" fillId="3" fontId="40" numFmtId="0" xfId="0" applyAlignment="1" applyBorder="1" applyFont="1">
      <alignment horizontal="left" vertical="center"/>
    </xf>
    <xf borderId="0" fillId="0" fontId="40" numFmtId="0" xfId="0" applyAlignment="1" applyFont="1">
      <alignment horizontal="center" vertical="center"/>
    </xf>
    <xf borderId="22" fillId="0" fontId="40" numFmtId="0" xfId="0" applyAlignment="1" applyBorder="1" applyFont="1">
      <alignment horizontal="left" readingOrder="0" shrinkToFit="0" vertical="center" wrapText="1"/>
    </xf>
    <xf borderId="19" fillId="0" fontId="2" numFmtId="0" xfId="0" applyAlignment="1" applyBorder="1" applyFont="1">
      <alignment vertical="center"/>
    </xf>
    <xf borderId="21" fillId="0" fontId="2" numFmtId="0" xfId="0" applyAlignment="1" applyBorder="1" applyFont="1">
      <alignment vertical="center"/>
    </xf>
    <xf borderId="0" fillId="0" fontId="13" numFmtId="0" xfId="0" applyAlignment="1" applyFont="1">
      <alignment horizontal="left" shrinkToFit="0" vertical="center" wrapText="1"/>
    </xf>
    <xf borderId="16" fillId="0" fontId="42" numFmtId="0" xfId="0" applyAlignment="1" applyBorder="1" applyFont="1">
      <alignment horizontal="left" shrinkToFit="0" vertical="center" wrapText="1"/>
    </xf>
    <xf borderId="22" fillId="0" fontId="42" numFmtId="0" xfId="0" applyAlignment="1" applyBorder="1" applyFont="1">
      <alignment horizontal="left" shrinkToFit="0" vertical="center" wrapText="1"/>
    </xf>
    <xf borderId="22" fillId="0" fontId="42" numFmtId="0" xfId="0" applyAlignment="1" applyBorder="1" applyFont="1">
      <alignment horizontal="left" vertical="center"/>
    </xf>
    <xf borderId="18" fillId="0" fontId="42" numFmtId="167" xfId="0" applyAlignment="1" applyBorder="1" applyFont="1" applyNumberFormat="1">
      <alignment vertical="center"/>
    </xf>
    <xf borderId="0" fillId="0" fontId="2" numFmtId="0" xfId="0" applyAlignment="1" applyFont="1">
      <alignment horizontal="left" shrinkToFit="0" vertical="center" wrapText="1"/>
    </xf>
    <xf borderId="0" fillId="0" fontId="2" numFmtId="167" xfId="0" applyAlignment="1" applyFont="1" applyNumberFormat="1">
      <alignment vertical="center"/>
    </xf>
    <xf borderId="0" fillId="0" fontId="31" numFmtId="0" xfId="0" applyAlignment="1" applyFont="1">
      <alignment horizontal="left" vertical="center"/>
    </xf>
    <xf borderId="1" fillId="0" fontId="43" numFmtId="0" xfId="0" applyAlignment="1" applyBorder="1" applyFont="1">
      <alignment shrinkToFit="0" vertical="center" wrapText="1"/>
    </xf>
    <xf borderId="2" fillId="0" fontId="43" numFmtId="0" xfId="0" applyAlignment="1" applyBorder="1" applyFont="1">
      <alignment shrinkToFit="0" vertical="center" wrapText="1"/>
    </xf>
    <xf borderId="23" fillId="0" fontId="43" numFmtId="0" xfId="0" applyAlignment="1" applyBorder="1" applyFont="1">
      <alignment shrinkToFit="0" vertical="center" wrapText="1"/>
    </xf>
    <xf borderId="0" fillId="0" fontId="2" numFmtId="0" xfId="0" applyAlignment="1" applyFont="1">
      <alignment horizontal="center" vertical="center"/>
    </xf>
    <xf borderId="3" fillId="0" fontId="43" numFmtId="0" xfId="0" applyAlignment="1" applyBorder="1" applyFont="1">
      <alignment horizontal="center" shrinkToFit="0" vertical="center" wrapText="1"/>
    </xf>
    <xf borderId="0" fillId="0" fontId="44" numFmtId="0" xfId="0" applyAlignment="1" applyFont="1">
      <alignment horizontal="center" shrinkToFit="0" vertical="center" wrapText="1"/>
    </xf>
    <xf borderId="24" fillId="0" fontId="43" numFmtId="0" xfId="0" applyAlignment="1" applyBorder="1" applyFont="1">
      <alignment horizontal="center" shrinkToFit="0" vertical="center" wrapText="1"/>
    </xf>
    <xf borderId="3" fillId="0" fontId="43" numFmtId="0" xfId="0" applyAlignment="1" applyBorder="1" applyFont="1">
      <alignment shrinkToFit="0" vertical="center" wrapText="1"/>
    </xf>
    <xf borderId="10" fillId="0" fontId="45" numFmtId="0" xfId="0" applyAlignment="1" applyBorder="1" applyFont="1">
      <alignment horizontal="left" shrinkToFit="0" wrapText="1"/>
    </xf>
    <xf borderId="10" fillId="0" fontId="11" numFmtId="0" xfId="0" applyBorder="1" applyFont="1"/>
    <xf borderId="24" fillId="0" fontId="43" numFmtId="0" xfId="0" applyAlignment="1" applyBorder="1" applyFont="1">
      <alignment shrinkToFit="0" vertical="center" wrapText="1"/>
    </xf>
    <xf borderId="0" fillId="0" fontId="45" numFmtId="0" xfId="0" applyAlignment="1" applyFont="1">
      <alignment horizontal="left" shrinkToFit="0" vertical="center" wrapText="1"/>
    </xf>
    <xf borderId="3" fillId="0" fontId="46" numFmtId="0" xfId="0" applyAlignment="1" applyBorder="1" applyFont="1">
      <alignment shrinkToFit="0" vertical="center" wrapText="1"/>
    </xf>
    <xf borderId="0" fillId="0" fontId="2" numFmtId="49" xfId="0" applyAlignment="1" applyFont="1" applyNumberFormat="1">
      <alignment horizontal="left" shrinkToFit="0" vertical="center" wrapText="1"/>
    </xf>
    <xf borderId="0" fillId="0" fontId="2" numFmtId="49" xfId="0" applyAlignment="1" applyFont="1" applyNumberFormat="1">
      <alignment shrinkToFit="0" vertical="center" wrapText="1"/>
    </xf>
    <xf borderId="9" fillId="0" fontId="43" numFmtId="0" xfId="0" applyAlignment="1" applyBorder="1" applyFont="1">
      <alignment shrinkToFit="0" vertical="center" wrapText="1"/>
    </xf>
    <xf borderId="10" fillId="0" fontId="47" numFmtId="0" xfId="0" applyAlignment="1" applyBorder="1" applyFont="1">
      <alignment shrinkToFit="0" vertical="center" wrapText="1"/>
    </xf>
    <xf borderId="25" fillId="0" fontId="43" numFmtId="0" xfId="0" applyAlignment="1" applyBorder="1" applyFont="1">
      <alignment shrinkToFit="0" vertical="center" wrapText="1"/>
    </xf>
    <xf borderId="0" fillId="0" fontId="43" numFmtId="0" xfId="0" applyAlignment="1" applyFont="1">
      <alignment vertical="top"/>
    </xf>
    <xf borderId="1" fillId="0" fontId="43" numFmtId="0" xfId="0" applyAlignment="1" applyBorder="1" applyFont="1">
      <alignment horizontal="left" vertical="center"/>
    </xf>
    <xf borderId="2" fillId="0" fontId="43" numFmtId="0" xfId="0" applyAlignment="1" applyBorder="1" applyFont="1">
      <alignment horizontal="left" vertical="center"/>
    </xf>
    <xf borderId="23" fillId="0" fontId="43" numFmtId="0" xfId="0" applyAlignment="1" applyBorder="1" applyFont="1">
      <alignment horizontal="left" vertical="center"/>
    </xf>
    <xf borderId="3" fillId="0" fontId="43" numFmtId="0" xfId="0" applyAlignment="1" applyBorder="1" applyFont="1">
      <alignment horizontal="left" vertical="center"/>
    </xf>
    <xf borderId="0" fillId="0" fontId="44" numFmtId="0" xfId="0" applyAlignment="1" applyFont="1">
      <alignment horizontal="center" vertical="center"/>
    </xf>
    <xf borderId="24" fillId="0" fontId="43" numFmtId="0" xfId="0" applyAlignment="1" applyBorder="1" applyFont="1">
      <alignment horizontal="left" vertical="center"/>
    </xf>
    <xf borderId="0" fillId="0" fontId="45" numFmtId="0" xfId="0" applyAlignment="1" applyFont="1">
      <alignment horizontal="left" vertical="center"/>
    </xf>
    <xf borderId="0" fillId="0" fontId="48" numFmtId="0" xfId="0" applyAlignment="1" applyFont="1">
      <alignment horizontal="left" vertical="center"/>
    </xf>
    <xf borderId="10" fillId="0" fontId="45" numFmtId="0" xfId="0" applyAlignment="1" applyBorder="1" applyFont="1">
      <alignment horizontal="left" vertical="center"/>
    </xf>
    <xf borderId="10" fillId="0" fontId="45" numFmtId="0" xfId="0" applyAlignment="1" applyBorder="1" applyFont="1">
      <alignment horizontal="center" vertical="center"/>
    </xf>
    <xf borderId="10" fillId="0" fontId="48" numFmtId="0" xfId="0" applyAlignment="1" applyBorder="1" applyFont="1">
      <alignment horizontal="left" vertical="center"/>
    </xf>
    <xf borderId="0" fillId="0" fontId="49" numFmtId="0" xfId="0" applyAlignment="1" applyFont="1">
      <alignment horizontal="left" vertical="center"/>
    </xf>
    <xf borderId="0" fillId="0" fontId="46" numFmtId="0" xfId="0" applyAlignment="1" applyFont="1">
      <alignment horizontal="left" vertical="center"/>
    </xf>
    <xf borderId="3" fillId="0" fontId="46" numFmtId="0" xfId="0" applyAlignment="1" applyBorder="1" applyFont="1">
      <alignment horizontal="left" vertical="center"/>
    </xf>
    <xf borderId="9" fillId="0" fontId="43" numFmtId="0" xfId="0" applyAlignment="1" applyBorder="1" applyFont="1">
      <alignment horizontal="left" vertical="center"/>
    </xf>
    <xf borderId="10" fillId="0" fontId="47" numFmtId="0" xfId="0" applyAlignment="1" applyBorder="1" applyFont="1">
      <alignment horizontal="left" vertical="center"/>
    </xf>
    <xf borderId="25" fillId="0" fontId="43" numFmtId="0" xfId="0" applyAlignment="1" applyBorder="1" applyFont="1">
      <alignment horizontal="left" vertical="center"/>
    </xf>
    <xf borderId="0" fillId="0" fontId="43" numFmtId="0" xfId="0" applyAlignment="1" applyFont="1">
      <alignment horizontal="left" vertical="center"/>
    </xf>
    <xf borderId="0" fillId="0" fontId="47" numFmtId="0" xfId="0" applyAlignment="1" applyFont="1">
      <alignment horizontal="left" vertical="center"/>
    </xf>
    <xf borderId="10" fillId="0" fontId="46" numFmtId="0" xfId="0" applyAlignment="1" applyBorder="1" applyFont="1">
      <alignment horizontal="left" vertical="center"/>
    </xf>
    <xf borderId="0" fillId="0" fontId="43" numFmtId="0" xfId="0" applyAlignment="1" applyFont="1">
      <alignment horizontal="left" shrinkToFit="0" vertical="center" wrapText="1"/>
    </xf>
    <xf borderId="0" fillId="0" fontId="46" numFmtId="0" xfId="0" applyAlignment="1" applyFont="1">
      <alignment horizontal="left" shrinkToFit="0" vertical="center" wrapText="1"/>
    </xf>
    <xf borderId="0" fillId="0" fontId="46" numFmtId="0" xfId="0" applyAlignment="1" applyFont="1">
      <alignment horizontal="center" shrinkToFit="0" vertical="center" wrapText="1"/>
    </xf>
    <xf borderId="1" fillId="0" fontId="43" numFmtId="0" xfId="0" applyAlignment="1" applyBorder="1" applyFont="1">
      <alignment horizontal="left" shrinkToFit="0" vertical="center" wrapText="1"/>
    </xf>
    <xf borderId="2" fillId="0" fontId="43" numFmtId="0" xfId="0" applyAlignment="1" applyBorder="1" applyFont="1">
      <alignment horizontal="left" shrinkToFit="0" vertical="center" wrapText="1"/>
    </xf>
    <xf borderId="23" fillId="0" fontId="43" numFmtId="0" xfId="0" applyAlignment="1" applyBorder="1" applyFont="1">
      <alignment horizontal="left" shrinkToFit="0" vertical="center" wrapText="1"/>
    </xf>
    <xf borderId="3" fillId="0" fontId="43" numFmtId="0" xfId="0" applyAlignment="1" applyBorder="1" applyFont="1">
      <alignment horizontal="left" shrinkToFit="0" vertical="center" wrapText="1"/>
    </xf>
    <xf borderId="24" fillId="0" fontId="43" numFmtId="0" xfId="0" applyAlignment="1" applyBorder="1" applyFont="1">
      <alignment horizontal="left" shrinkToFit="0" vertical="center" wrapText="1"/>
    </xf>
    <xf borderId="3" fillId="0" fontId="48" numFmtId="0" xfId="0" applyAlignment="1" applyBorder="1" applyFont="1">
      <alignment horizontal="left" shrinkToFit="0" vertical="center" wrapText="1"/>
    </xf>
    <xf borderId="24" fillId="0" fontId="48" numFmtId="0" xfId="0" applyAlignment="1" applyBorder="1" applyFont="1">
      <alignment horizontal="left" shrinkToFit="0" vertical="center" wrapText="1"/>
    </xf>
    <xf borderId="3" fillId="0" fontId="46" numFmtId="0" xfId="0" applyAlignment="1" applyBorder="1" applyFont="1">
      <alignment horizontal="left" shrinkToFit="0" vertical="center" wrapText="1"/>
    </xf>
    <xf borderId="24" fillId="0" fontId="46" numFmtId="0" xfId="0" applyAlignment="1" applyBorder="1" applyFont="1">
      <alignment horizontal="left" shrinkToFit="0" vertical="center" wrapText="1"/>
    </xf>
    <xf borderId="24" fillId="0" fontId="46" numFmtId="0" xfId="0" applyAlignment="1" applyBorder="1" applyFont="1">
      <alignment horizontal="left" vertical="center"/>
    </xf>
    <xf borderId="9" fillId="0" fontId="46" numFmtId="0" xfId="0" applyAlignment="1" applyBorder="1" applyFont="1">
      <alignment horizontal="left" shrinkToFit="0" vertical="center" wrapText="1"/>
    </xf>
    <xf borderId="10" fillId="0" fontId="46" numFmtId="0" xfId="0" applyAlignment="1" applyBorder="1" applyFont="1">
      <alignment horizontal="left" shrinkToFit="0" vertical="center" wrapText="1"/>
    </xf>
    <xf borderId="25" fillId="0" fontId="46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left" vertical="top"/>
    </xf>
    <xf borderId="0" fillId="0" fontId="2" numFmtId="0" xfId="0" applyAlignment="1" applyFont="1">
      <alignment horizontal="center" vertical="top"/>
    </xf>
    <xf borderId="9" fillId="0" fontId="46" numFmtId="0" xfId="0" applyAlignment="1" applyBorder="1" applyFont="1">
      <alignment horizontal="left" vertical="center"/>
    </xf>
    <xf borderId="25" fillId="0" fontId="46" numFmtId="0" xfId="0" applyAlignment="1" applyBorder="1" applyFont="1">
      <alignment horizontal="left" vertical="center"/>
    </xf>
    <xf borderId="0" fillId="0" fontId="46" numFmtId="0" xfId="0" applyAlignment="1" applyFont="1">
      <alignment horizontal="center" vertical="center"/>
    </xf>
    <xf borderId="0" fillId="0" fontId="48" numFmtId="0" xfId="0" applyAlignment="1" applyFont="1">
      <alignment vertical="center"/>
    </xf>
    <xf borderId="0" fillId="0" fontId="45" numFmtId="0" xfId="0" applyAlignment="1" applyFont="1">
      <alignment vertical="center"/>
    </xf>
    <xf borderId="10" fillId="0" fontId="48" numFmtId="0" xfId="0" applyAlignment="1" applyBorder="1" applyFont="1">
      <alignment vertical="center"/>
    </xf>
    <xf borderId="10" fillId="0" fontId="45" numFmtId="0" xfId="0" applyAlignment="1" applyBorder="1" applyFont="1">
      <alignment vertical="center"/>
    </xf>
    <xf borderId="0" fillId="0" fontId="2" numFmtId="0" xfId="0" applyAlignment="1" applyFont="1">
      <alignment vertical="top"/>
    </xf>
    <xf borderId="0" fillId="0" fontId="2" numFmtId="49" xfId="0" applyAlignment="1" applyFont="1" applyNumberFormat="1">
      <alignment horizontal="left" vertical="center"/>
    </xf>
    <xf borderId="10" fillId="0" fontId="2" numFmtId="0" xfId="0" applyAlignment="1" applyBorder="1" applyFont="1">
      <alignment vertical="top"/>
    </xf>
    <xf borderId="10" fillId="0" fontId="45" numFmtId="0" xfId="0" applyAlignment="1" applyBorder="1" applyFont="1">
      <alignment horizontal="left"/>
    </xf>
    <xf borderId="10" fillId="0" fontId="48" numFmtId="0" xfId="0" applyBorder="1" applyFont="1"/>
    <xf borderId="3" fillId="0" fontId="43" numFmtId="0" xfId="0" applyAlignment="1" applyBorder="1" applyFont="1">
      <alignment vertical="top"/>
    </xf>
    <xf borderId="24" fillId="0" fontId="43" numFmtId="0" xfId="0" applyAlignment="1" applyBorder="1" applyFont="1">
      <alignment vertical="top"/>
    </xf>
    <xf borderId="9" fillId="0" fontId="43" numFmtId="0" xfId="0" applyAlignment="1" applyBorder="1" applyFont="1">
      <alignment vertical="top"/>
    </xf>
    <xf borderId="10" fillId="0" fontId="43" numFmtId="0" xfId="0" applyAlignment="1" applyBorder="1" applyFont="1">
      <alignment vertical="top"/>
    </xf>
    <xf borderId="25" fillId="0" fontId="43" numFmtId="0" xfId="0" applyAlignment="1" applyBorder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customschemas.google.com/relationships/workbookmetadata" Target="metadata"/><Relationship Id="rId10" Type="http://schemas.openxmlformats.org/officeDocument/2006/relationships/worksheet" Target="worksheets/sheet7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85750" cy="2857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905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85750" cy="2857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podminky.urs.cz/item/CS_URS_2025_01/997013152" TargetMode="External"/><Relationship Id="rId22" Type="http://schemas.openxmlformats.org/officeDocument/2006/relationships/hyperlink" Target="https://podminky.urs.cz/item/CS_URS_2025_01/997013509" TargetMode="External"/><Relationship Id="rId21" Type="http://schemas.openxmlformats.org/officeDocument/2006/relationships/hyperlink" Target="https://podminky.urs.cz/item/CS_URS_2025_01/997013501" TargetMode="External"/><Relationship Id="rId24" Type="http://schemas.openxmlformats.org/officeDocument/2006/relationships/hyperlink" Target="https://podminky.urs.cz/item/CS_URS_2025_01/997013814" TargetMode="External"/><Relationship Id="rId23" Type="http://schemas.openxmlformats.org/officeDocument/2006/relationships/hyperlink" Target="https://podminky.urs.cz/item/CS_URS_2025_01/997013631" TargetMode="External"/><Relationship Id="rId1" Type="http://schemas.openxmlformats.org/officeDocument/2006/relationships/hyperlink" Target="https://podminky.urs.cz/item/CS_URS_2025_01/765111807" TargetMode="External"/><Relationship Id="rId2" Type="http://schemas.openxmlformats.org/officeDocument/2006/relationships/hyperlink" Target="https://podminky.urs.cz/item/CS_URS_2025_01/765111867" TargetMode="External"/><Relationship Id="rId3" Type="http://schemas.openxmlformats.org/officeDocument/2006/relationships/hyperlink" Target="https://podminky.urs.cz/item/CS_URS_2025_01/762342811" TargetMode="External"/><Relationship Id="rId4" Type="http://schemas.openxmlformats.org/officeDocument/2006/relationships/hyperlink" Target="https://podminky.urs.cz/item/CS_URS_2025_01/762342813" TargetMode="External"/><Relationship Id="rId9" Type="http://schemas.openxmlformats.org/officeDocument/2006/relationships/hyperlink" Target="https://podminky.urs.cz/item/CS_URS_2025_01/766674810" TargetMode="External"/><Relationship Id="rId26" Type="http://schemas.openxmlformats.org/officeDocument/2006/relationships/hyperlink" Target="https://podminky.urs.cz/item/CS_URS_2025_01/765192001" TargetMode="External"/><Relationship Id="rId25" Type="http://schemas.openxmlformats.org/officeDocument/2006/relationships/hyperlink" Target="https://podminky.urs.cz/item/CS_URS_2025_01/997013811" TargetMode="External"/><Relationship Id="rId27" Type="http://schemas.openxmlformats.org/officeDocument/2006/relationships/drawing" Target="../drawings/drawing2.xml"/><Relationship Id="rId5" Type="http://schemas.openxmlformats.org/officeDocument/2006/relationships/hyperlink" Target="https://podminky.urs.cz/item/CS_URS_2025_01/762341811" TargetMode="External"/><Relationship Id="rId6" Type="http://schemas.openxmlformats.org/officeDocument/2006/relationships/hyperlink" Target="https://podminky.urs.cz/item/CS_URS_2025_01/765191901" TargetMode="External"/><Relationship Id="rId7" Type="http://schemas.openxmlformats.org/officeDocument/2006/relationships/hyperlink" Target="https://podminky.urs.cz/item/CS_URS_2025_01/713151821" TargetMode="External"/><Relationship Id="rId8" Type="http://schemas.openxmlformats.org/officeDocument/2006/relationships/hyperlink" Target="https://podminky.urs.cz/item/CS_URS_2025_01/765192811" TargetMode="External"/><Relationship Id="rId11" Type="http://schemas.openxmlformats.org/officeDocument/2006/relationships/hyperlink" Target="https://podminky.urs.cz/item/CS_URS_2025_01/762361810" TargetMode="External"/><Relationship Id="rId10" Type="http://schemas.openxmlformats.org/officeDocument/2006/relationships/hyperlink" Target="https://podminky.urs.cz/item/CS_URS_2025_01/712340832" TargetMode="External"/><Relationship Id="rId13" Type="http://schemas.openxmlformats.org/officeDocument/2006/relationships/hyperlink" Target="https://podminky.urs.cz/item/CS_URS_2025_01/764002841" TargetMode="External"/><Relationship Id="rId12" Type="http://schemas.openxmlformats.org/officeDocument/2006/relationships/hyperlink" Target="https://podminky.urs.cz/item/CS_URS_2025_01/762343811" TargetMode="External"/><Relationship Id="rId15" Type="http://schemas.openxmlformats.org/officeDocument/2006/relationships/hyperlink" Target="https://podminky.urs.cz/item/CS_URS_2025_01/764004801" TargetMode="External"/><Relationship Id="rId14" Type="http://schemas.openxmlformats.org/officeDocument/2006/relationships/hyperlink" Target="https://podminky.urs.cz/item/CS_URS_2025_01/764002801" TargetMode="External"/><Relationship Id="rId17" Type="http://schemas.openxmlformats.org/officeDocument/2006/relationships/hyperlink" Target="https://podminky.urs.cz/item/CS_URS_2025_01/764002833" TargetMode="External"/><Relationship Id="rId16" Type="http://schemas.openxmlformats.org/officeDocument/2006/relationships/hyperlink" Target="https://podminky.urs.cz/item/CS_URS_2025_01/764004861" TargetMode="External"/><Relationship Id="rId19" Type="http://schemas.openxmlformats.org/officeDocument/2006/relationships/hyperlink" Target="https://podminky.urs.cz/item/CS_URS_2025_01/HZS1292" TargetMode="External"/><Relationship Id="rId18" Type="http://schemas.openxmlformats.org/officeDocument/2006/relationships/hyperlink" Target="https://podminky.urs.cz/item/CS_URS_2025_01/763231821" TargetMode="External"/></Relationships>
</file>

<file path=xl/worksheets/_rels/sheet3.xml.rels><?xml version="1.0" encoding="UTF-8" standalone="yes"?><Relationships xmlns="http://schemas.openxmlformats.org/package/2006/relationships"><Relationship Id="rId40" Type="http://schemas.openxmlformats.org/officeDocument/2006/relationships/hyperlink" Target="https://podminky.urs.cz/item/CS_URS_2025_01/762342523" TargetMode="External"/><Relationship Id="rId83" Type="http://schemas.openxmlformats.org/officeDocument/2006/relationships/drawing" Target="../drawings/drawing3.xml"/><Relationship Id="rId42" Type="http://schemas.openxmlformats.org/officeDocument/2006/relationships/hyperlink" Target="https://podminky.urs.cz/item/CS_URS_2025_01/762341660" TargetMode="External"/><Relationship Id="rId41" Type="http://schemas.openxmlformats.org/officeDocument/2006/relationships/hyperlink" Target="https://podminky.urs.cz/item/CS_URS_2025_01/762395000" TargetMode="External"/><Relationship Id="rId44" Type="http://schemas.openxmlformats.org/officeDocument/2006/relationships/hyperlink" Target="https://podminky.urs.cz/item/CS_URS_2025_01/762495000" TargetMode="External"/><Relationship Id="rId43" Type="http://schemas.openxmlformats.org/officeDocument/2006/relationships/hyperlink" Target="https://podminky.urs.cz/item/CS_URS_2025_01/762429001" TargetMode="External"/><Relationship Id="rId46" Type="http://schemas.openxmlformats.org/officeDocument/2006/relationships/hyperlink" Target="https://podminky.urs.cz/item/CS_URS_2025_01/998763302" TargetMode="External"/><Relationship Id="rId45" Type="http://schemas.openxmlformats.org/officeDocument/2006/relationships/hyperlink" Target="https://podminky.urs.cz/item/CS_URS_2025_01/783228111" TargetMode="External"/><Relationship Id="rId80" Type="http://schemas.openxmlformats.org/officeDocument/2006/relationships/hyperlink" Target="https://podminky.urs.cz/item/CS_URS_2025_01/784171121" TargetMode="External"/><Relationship Id="rId82" Type="http://schemas.openxmlformats.org/officeDocument/2006/relationships/hyperlink" Target="https://podminky.urs.cz/item/CS_URS_2025_01/784211101" TargetMode="External"/><Relationship Id="rId81" Type="http://schemas.openxmlformats.org/officeDocument/2006/relationships/hyperlink" Target="https://podminky.urs.cz/item/CS_URS_2025_01/784181101" TargetMode="External"/><Relationship Id="rId1" Type="http://schemas.openxmlformats.org/officeDocument/2006/relationships/hyperlink" Target="https://podminky.urs.cz/item/CS_URS_2025_01/952901111" TargetMode="External"/><Relationship Id="rId2" Type="http://schemas.openxmlformats.org/officeDocument/2006/relationships/hyperlink" Target="https://podminky.urs.cz/item/CS_URS_2025_01/941111111" TargetMode="External"/><Relationship Id="rId3" Type="http://schemas.openxmlformats.org/officeDocument/2006/relationships/hyperlink" Target="https://podminky.urs.cz/item/CS_URS_2025_01/941111211" TargetMode="External"/><Relationship Id="rId4" Type="http://schemas.openxmlformats.org/officeDocument/2006/relationships/hyperlink" Target="https://podminky.urs.cz/item/CS_URS_2025_01/941111811" TargetMode="External"/><Relationship Id="rId9" Type="http://schemas.openxmlformats.org/officeDocument/2006/relationships/hyperlink" Target="https://podminky.urs.cz/item/CS_URS_2025_01/712363031" TargetMode="External"/><Relationship Id="rId48" Type="http://schemas.openxmlformats.org/officeDocument/2006/relationships/hyperlink" Target="https://podminky.urs.cz/item/CS_URS_2025_01/763132901" TargetMode="External"/><Relationship Id="rId47" Type="http://schemas.openxmlformats.org/officeDocument/2006/relationships/hyperlink" Target="https://podminky.urs.cz/item/CS_URS_2025_01/763182411" TargetMode="External"/><Relationship Id="rId49" Type="http://schemas.openxmlformats.org/officeDocument/2006/relationships/hyperlink" Target="https://podminky.urs.cz/item/CS_URS_2025_01/998764102" TargetMode="External"/><Relationship Id="rId5" Type="http://schemas.openxmlformats.org/officeDocument/2006/relationships/hyperlink" Target="https://podminky.urs.cz/item/CS_URS_2025_01/993111111" TargetMode="External"/><Relationship Id="rId6" Type="http://schemas.openxmlformats.org/officeDocument/2006/relationships/hyperlink" Target="https://podminky.urs.cz/item/CS_URS_2025_01/993111119" TargetMode="External"/><Relationship Id="rId7" Type="http://schemas.openxmlformats.org/officeDocument/2006/relationships/hyperlink" Target="https://podminky.urs.cz/item/CS_URS_2025_01/998011002" TargetMode="External"/><Relationship Id="rId8" Type="http://schemas.openxmlformats.org/officeDocument/2006/relationships/hyperlink" Target="https://podminky.urs.cz/item/CS_URS_2025_01/998712102" TargetMode="External"/><Relationship Id="rId73" Type="http://schemas.openxmlformats.org/officeDocument/2006/relationships/hyperlink" Target="https://podminky.urs.cz/item/CS_URS_2025_01/766671024" TargetMode="External"/><Relationship Id="rId72" Type="http://schemas.openxmlformats.org/officeDocument/2006/relationships/hyperlink" Target="https://podminky.urs.cz/item/CS_URS_2025_01/998766102" TargetMode="External"/><Relationship Id="rId31" Type="http://schemas.openxmlformats.org/officeDocument/2006/relationships/hyperlink" Target="https://podminky.urs.cz/item/CS_URS_2025_01/762332134" TargetMode="External"/><Relationship Id="rId75" Type="http://schemas.openxmlformats.org/officeDocument/2006/relationships/hyperlink" Target="https://podminky.urs.cz/item/CS_URS_2025_01/766671025" TargetMode="External"/><Relationship Id="rId30" Type="http://schemas.openxmlformats.org/officeDocument/2006/relationships/hyperlink" Target="https://podminky.urs.cz/item/CS_URS_2025_01/998762102" TargetMode="External"/><Relationship Id="rId74" Type="http://schemas.openxmlformats.org/officeDocument/2006/relationships/hyperlink" Target="https://podminky.urs.cz/item/CS_URS_2025_01/766671025" TargetMode="External"/><Relationship Id="rId33" Type="http://schemas.openxmlformats.org/officeDocument/2006/relationships/hyperlink" Target="https://podminky.urs.cz/item/CS_URS_2025_01/762332131" TargetMode="External"/><Relationship Id="rId77" Type="http://schemas.openxmlformats.org/officeDocument/2006/relationships/hyperlink" Target="https://podminky.urs.cz/item/CS_URS_2025_01/784161001" TargetMode="External"/><Relationship Id="rId32" Type="http://schemas.openxmlformats.org/officeDocument/2006/relationships/hyperlink" Target="https://podminky.urs.cz/item/CS_URS_2025_01/762332624" TargetMode="External"/><Relationship Id="rId76" Type="http://schemas.openxmlformats.org/officeDocument/2006/relationships/hyperlink" Target="https://podminky.urs.cz/item/CS_URS_2025_01/784111001" TargetMode="External"/><Relationship Id="rId35" Type="http://schemas.openxmlformats.org/officeDocument/2006/relationships/hyperlink" Target="https://podminky.urs.cz/item/CS_URS_2025_01/762395000" TargetMode="External"/><Relationship Id="rId79" Type="http://schemas.openxmlformats.org/officeDocument/2006/relationships/hyperlink" Target="https://podminky.urs.cz/item/CS_URS_2025_01/784171101" TargetMode="External"/><Relationship Id="rId34" Type="http://schemas.openxmlformats.org/officeDocument/2006/relationships/hyperlink" Target="https://podminky.urs.cz/item/CS_URS_2025_01/762332132" TargetMode="External"/><Relationship Id="rId78" Type="http://schemas.openxmlformats.org/officeDocument/2006/relationships/hyperlink" Target="https://podminky.urs.cz/item/CS_URS_2025_01/784171001" TargetMode="External"/><Relationship Id="rId71" Type="http://schemas.openxmlformats.org/officeDocument/2006/relationships/hyperlink" Target="https://podminky.urs.cz/item/CS_URS_2025_01/764203155" TargetMode="External"/><Relationship Id="rId70" Type="http://schemas.openxmlformats.org/officeDocument/2006/relationships/hyperlink" Target="https://podminky.urs.cz/item/CS_URS_2025_01/765115352" TargetMode="External"/><Relationship Id="rId37" Type="http://schemas.openxmlformats.org/officeDocument/2006/relationships/hyperlink" Target="https://podminky.urs.cz/item/CS_URS_2025_01/762341210" TargetMode="External"/><Relationship Id="rId36" Type="http://schemas.openxmlformats.org/officeDocument/2006/relationships/hyperlink" Target="https://podminky.urs.cz/item/CS_URS_2025_01/762083111" TargetMode="External"/><Relationship Id="rId39" Type="http://schemas.openxmlformats.org/officeDocument/2006/relationships/hyperlink" Target="https://podminky.urs.cz/item/CS_URS_2025_01/762342314" TargetMode="External"/><Relationship Id="rId38" Type="http://schemas.openxmlformats.org/officeDocument/2006/relationships/hyperlink" Target="https://podminky.urs.cz/item/CS_URS_2025_01/762341275" TargetMode="External"/><Relationship Id="rId62" Type="http://schemas.openxmlformats.org/officeDocument/2006/relationships/hyperlink" Target="https://podminky.urs.cz/item/CS_URS_2025_01/764212662" TargetMode="External"/><Relationship Id="rId61" Type="http://schemas.openxmlformats.org/officeDocument/2006/relationships/hyperlink" Target="https://podminky.urs.cz/item/CS_URS_2025_01/998765102" TargetMode="External"/><Relationship Id="rId20" Type="http://schemas.openxmlformats.org/officeDocument/2006/relationships/hyperlink" Target="https://podminky.urs.cz/item/CS_URS_2025_01/712771221" TargetMode="External"/><Relationship Id="rId64" Type="http://schemas.openxmlformats.org/officeDocument/2006/relationships/hyperlink" Target="https://podminky.urs.cz/item/CS_URS_2025_01/765191051" TargetMode="External"/><Relationship Id="rId63" Type="http://schemas.openxmlformats.org/officeDocument/2006/relationships/hyperlink" Target="https://podminky.urs.cz/item/CS_URS_2025_01/765191023" TargetMode="External"/><Relationship Id="rId22" Type="http://schemas.openxmlformats.org/officeDocument/2006/relationships/hyperlink" Target="https://podminky.urs.cz/item/CS_URS_2025_01/712771401" TargetMode="External"/><Relationship Id="rId66" Type="http://schemas.openxmlformats.org/officeDocument/2006/relationships/hyperlink" Target="https://podminky.urs.cz/item/CS_URS_2025_01/765111015" TargetMode="External"/><Relationship Id="rId21" Type="http://schemas.openxmlformats.org/officeDocument/2006/relationships/hyperlink" Target="https://podminky.urs.cz/item/CS_URS_2025_01/712771323" TargetMode="External"/><Relationship Id="rId65" Type="http://schemas.openxmlformats.org/officeDocument/2006/relationships/hyperlink" Target="https://podminky.urs.cz/item/CS_URS_2025_01/765191071" TargetMode="External"/><Relationship Id="rId24" Type="http://schemas.openxmlformats.org/officeDocument/2006/relationships/hyperlink" Target="https://podminky.urs.cz/item/CS_URS_2025_01/998713102" TargetMode="External"/><Relationship Id="rId68" Type="http://schemas.openxmlformats.org/officeDocument/2006/relationships/hyperlink" Target="https://podminky.urs.cz/item/CS_URS_2025_01/765111251" TargetMode="External"/><Relationship Id="rId23" Type="http://schemas.openxmlformats.org/officeDocument/2006/relationships/hyperlink" Target="https://podminky.urs.cz/item/CS_URS_2025_01/712771521" TargetMode="External"/><Relationship Id="rId67" Type="http://schemas.openxmlformats.org/officeDocument/2006/relationships/hyperlink" Target="https://podminky.urs.cz/item/CS_URS_2025_01/765111201" TargetMode="External"/><Relationship Id="rId60" Type="http://schemas.openxmlformats.org/officeDocument/2006/relationships/hyperlink" Target="https://podminky.urs.cz/item/CS_URS_2025_01/765121202" TargetMode="External"/><Relationship Id="rId26" Type="http://schemas.openxmlformats.org/officeDocument/2006/relationships/hyperlink" Target="https://podminky.urs.cz/item/CS_URS_2025_01/713154611" TargetMode="External"/><Relationship Id="rId25" Type="http://schemas.openxmlformats.org/officeDocument/2006/relationships/hyperlink" Target="https://podminky.urs.cz/item/CS_URS_2025_01/713151131" TargetMode="External"/><Relationship Id="rId69" Type="http://schemas.openxmlformats.org/officeDocument/2006/relationships/hyperlink" Target="https://podminky.urs.cz/item/CS_URS_2025_01/765115011" TargetMode="External"/><Relationship Id="rId28" Type="http://schemas.openxmlformats.org/officeDocument/2006/relationships/hyperlink" Target="https://podminky.urs.cz/item/CS_URS_2025_01/713154611" TargetMode="External"/><Relationship Id="rId27" Type="http://schemas.openxmlformats.org/officeDocument/2006/relationships/hyperlink" Target="https://podminky.urs.cz/item/CS_URS_2025_01/713151156" TargetMode="External"/><Relationship Id="rId29" Type="http://schemas.openxmlformats.org/officeDocument/2006/relationships/hyperlink" Target="https://podminky.urs.cz/item/CS_URS_2025_01/762361332" TargetMode="External"/><Relationship Id="rId51" Type="http://schemas.openxmlformats.org/officeDocument/2006/relationships/hyperlink" Target="https://podminky.urs.cz/item/CS_URS_2025_01/764344411" TargetMode="External"/><Relationship Id="rId50" Type="http://schemas.openxmlformats.org/officeDocument/2006/relationships/hyperlink" Target="https://podminky.urs.cz/item/CS_URS_2025_01/764242503" TargetMode="External"/><Relationship Id="rId53" Type="http://schemas.openxmlformats.org/officeDocument/2006/relationships/hyperlink" Target="https://podminky.urs.cz/item/CS_URS_2025_01/764345325" TargetMode="External"/><Relationship Id="rId52" Type="http://schemas.openxmlformats.org/officeDocument/2006/relationships/hyperlink" Target="https://podminky.urs.cz/item/CS_URS_2025_01/764341416" TargetMode="External"/><Relationship Id="rId11" Type="http://schemas.openxmlformats.org/officeDocument/2006/relationships/hyperlink" Target="https://podminky.urs.cz/item/CS_URS_2025_01/712363101" TargetMode="External"/><Relationship Id="rId55" Type="http://schemas.openxmlformats.org/officeDocument/2006/relationships/hyperlink" Target="https://podminky.urs.cz/item/CS_URS_2025_01/764541403" TargetMode="External"/><Relationship Id="rId10" Type="http://schemas.openxmlformats.org/officeDocument/2006/relationships/hyperlink" Target="https://podminky.urs.cz/item/CS_URS_2025_01/712363032" TargetMode="External"/><Relationship Id="rId54" Type="http://schemas.openxmlformats.org/officeDocument/2006/relationships/hyperlink" Target="https://podminky.urs.cz/item/CS_URS_2025_01/764311604" TargetMode="External"/><Relationship Id="rId13" Type="http://schemas.openxmlformats.org/officeDocument/2006/relationships/hyperlink" Target="https://podminky.urs.cz/item/CS_URS_2025_01/712861702" TargetMode="External"/><Relationship Id="rId57" Type="http://schemas.openxmlformats.org/officeDocument/2006/relationships/hyperlink" Target="https://podminky.urs.cz/item/CS_URS_2025_01/764541443" TargetMode="External"/><Relationship Id="rId12" Type="http://schemas.openxmlformats.org/officeDocument/2006/relationships/hyperlink" Target="https://podminky.urs.cz/item/CS_URS_2025_01/712391172" TargetMode="External"/><Relationship Id="rId56" Type="http://schemas.openxmlformats.org/officeDocument/2006/relationships/hyperlink" Target="https://podminky.urs.cz/item/CS_URS_2025_01/764541446" TargetMode="External"/><Relationship Id="rId15" Type="http://schemas.openxmlformats.org/officeDocument/2006/relationships/hyperlink" Target="https://podminky.urs.cz/item/CS_URS_2025_01/712771611" TargetMode="External"/><Relationship Id="rId59" Type="http://schemas.openxmlformats.org/officeDocument/2006/relationships/hyperlink" Target="https://podminky.urs.cz/item/CS_URS_2025_01/764548422" TargetMode="External"/><Relationship Id="rId14" Type="http://schemas.openxmlformats.org/officeDocument/2006/relationships/hyperlink" Target="https://podminky.urs.cz/item/CS_URS_2025_01/712771201" TargetMode="External"/><Relationship Id="rId58" Type="http://schemas.openxmlformats.org/officeDocument/2006/relationships/hyperlink" Target="https://podminky.urs.cz/item/CS_URS_2025_01/764548423" TargetMode="External"/><Relationship Id="rId17" Type="http://schemas.openxmlformats.org/officeDocument/2006/relationships/hyperlink" Target="https://podminky.urs.cz/item/CS_URS_2025_01/712363122" TargetMode="External"/><Relationship Id="rId16" Type="http://schemas.openxmlformats.org/officeDocument/2006/relationships/hyperlink" Target="https://podminky.urs.cz/item/CS_URS_2025_01/712363005" TargetMode="External"/><Relationship Id="rId19" Type="http://schemas.openxmlformats.org/officeDocument/2006/relationships/hyperlink" Target="https://podminky.urs.cz/item/CS_URS_2025_01/712363673" TargetMode="External"/><Relationship Id="rId18" Type="http://schemas.openxmlformats.org/officeDocument/2006/relationships/hyperlink" Target="https://podminky.urs.cz/item/CS_URS_2025_01/712363673" TargetMode="Externa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podminky.urs.cz/item/CS_URS_2025_01/030001000" TargetMode="External"/><Relationship Id="rId2" Type="http://schemas.openxmlformats.org/officeDocument/2006/relationships/hyperlink" Target="https://podminky.urs.cz/item/CS_URS_2025_01/034103000" TargetMode="External"/><Relationship Id="rId3" Type="http://schemas.openxmlformats.org/officeDocument/2006/relationships/hyperlink" Target="https://podminky.urs.cz/item/CS_URS_2025_01/039002000" TargetMode="External"/><Relationship Id="rId4" Type="http://schemas.openxmlformats.org/officeDocument/2006/relationships/hyperlink" Target="https://podminky.urs.cz/item/CS_URS_2025_01/044002000" TargetMode="External"/><Relationship Id="rId5" Type="http://schemas.openxmlformats.org/officeDocument/2006/relationships/hyperlink" Target="https://podminky.urs.cz/item/CS_URS_2025_01/045002000" TargetMode="External"/><Relationship Id="rId6" Type="http://schemas.openxmlformats.org/officeDocument/2006/relationships/hyperlink" Target="https://podminky.urs.cz/item/CS_URS_2025_01/081002000" TargetMode="External"/><Relationship Id="rId7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67"/>
    <col customWidth="1" min="3" max="3" width="4.17"/>
    <col customWidth="1" min="4" max="33" width="2.67"/>
    <col customWidth="1" min="34" max="34" width="3.33"/>
    <col customWidth="1" min="35" max="35" width="31.67"/>
    <col customWidth="1" min="36" max="37" width="2.5"/>
    <col customWidth="1" min="38" max="38" width="8.33"/>
    <col customWidth="1" min="39" max="39" width="3.33"/>
    <col customWidth="1" min="40" max="40" width="13.33"/>
    <col customWidth="1" min="41" max="41" width="7.5"/>
    <col customWidth="1" min="42" max="42" width="4.17"/>
    <col customWidth="1" min="43" max="43" width="15.67"/>
    <col customWidth="1" min="44" max="44" width="13.67"/>
    <col customWidth="1" hidden="1" min="45" max="47" width="25.83"/>
    <col customWidth="1" hidden="1" min="48" max="49" width="21.67"/>
    <col customWidth="1" hidden="1" min="50" max="51" width="25.0"/>
    <col customWidth="1" hidden="1" min="52" max="52" width="21.67"/>
    <col customWidth="1" hidden="1" min="53" max="53" width="19.17"/>
    <col customWidth="1" hidden="1" min="54" max="54" width="25.0"/>
    <col customWidth="1" hidden="1" min="55" max="55" width="21.67"/>
    <col customWidth="1" hidden="1" min="56" max="56" width="19.17"/>
    <col customWidth="1" min="57" max="57" width="66.5"/>
    <col customWidth="1" hidden="1" min="71" max="91" width="9.3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1" t="s">
        <v>1</v>
      </c>
      <c r="BA1" s="1" t="s">
        <v>2</v>
      </c>
      <c r="BB1" s="1" t="s">
        <v>3</v>
      </c>
      <c r="BC1" s="2"/>
      <c r="BD1" s="2"/>
      <c r="BE1" s="2"/>
      <c r="BS1" s="2"/>
      <c r="BT1" s="1" t="s">
        <v>4</v>
      </c>
      <c r="BU1" s="1" t="s">
        <v>4</v>
      </c>
      <c r="BV1" s="1" t="s">
        <v>5</v>
      </c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3" t="s">
        <v>6</v>
      </c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4" t="s">
        <v>7</v>
      </c>
      <c r="BT2" s="4" t="s">
        <v>8</v>
      </c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</row>
    <row r="3" ht="6.75" customHeight="1">
      <c r="A3" s="2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7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4" t="s">
        <v>7</v>
      </c>
      <c r="BT3" s="4" t="s">
        <v>9</v>
      </c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</row>
    <row r="4" ht="24.75" customHeight="1">
      <c r="A4" s="2"/>
      <c r="B4" s="7"/>
      <c r="C4" s="2"/>
      <c r="D4" s="8" t="s">
        <v>10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7"/>
      <c r="AS4" s="9" t="s">
        <v>11</v>
      </c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10" t="s">
        <v>12</v>
      </c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4" t="s">
        <v>13</v>
      </c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</row>
    <row r="5" ht="12.0" customHeight="1">
      <c r="A5" s="2"/>
      <c r="B5" s="7"/>
      <c r="C5" s="2"/>
      <c r="D5" s="11" t="s">
        <v>14</v>
      </c>
      <c r="E5" s="2"/>
      <c r="F5" s="2"/>
      <c r="G5" s="2"/>
      <c r="H5" s="2"/>
      <c r="I5" s="2"/>
      <c r="J5" s="2"/>
      <c r="K5" s="12" t="s">
        <v>15</v>
      </c>
      <c r="AP5" s="2"/>
      <c r="AQ5" s="2"/>
      <c r="AR5" s="7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13" t="s">
        <v>16</v>
      </c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4" t="s">
        <v>7</v>
      </c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</row>
    <row r="6" ht="36.75" customHeight="1">
      <c r="A6" s="2"/>
      <c r="B6" s="7"/>
      <c r="C6" s="2"/>
      <c r="D6" s="14" t="s">
        <v>17</v>
      </c>
      <c r="E6" s="2"/>
      <c r="F6" s="2"/>
      <c r="G6" s="2"/>
      <c r="H6" s="2"/>
      <c r="I6" s="2"/>
      <c r="J6" s="2"/>
      <c r="K6" s="15" t="s">
        <v>18</v>
      </c>
      <c r="AP6" s="2"/>
      <c r="AQ6" s="2"/>
      <c r="AR6" s="7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4" t="s">
        <v>7</v>
      </c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</row>
    <row r="7" ht="12.0" customHeight="1">
      <c r="A7" s="2"/>
      <c r="B7" s="7"/>
      <c r="C7" s="2"/>
      <c r="D7" s="16" t="s">
        <v>19</v>
      </c>
      <c r="E7" s="2"/>
      <c r="F7" s="2"/>
      <c r="G7" s="2"/>
      <c r="H7" s="2"/>
      <c r="I7" s="2"/>
      <c r="J7" s="2"/>
      <c r="K7" s="12" t="s">
        <v>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16" t="s">
        <v>20</v>
      </c>
      <c r="AL7" s="2"/>
      <c r="AM7" s="2"/>
      <c r="AN7" s="12" t="s">
        <v>3</v>
      </c>
      <c r="AO7" s="2"/>
      <c r="AP7" s="2"/>
      <c r="AQ7" s="2"/>
      <c r="AR7" s="7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4" t="s">
        <v>7</v>
      </c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</row>
    <row r="8" ht="12.0" customHeight="1">
      <c r="A8" s="2"/>
      <c r="B8" s="7"/>
      <c r="C8" s="2"/>
      <c r="D8" s="16" t="s">
        <v>21</v>
      </c>
      <c r="E8" s="2"/>
      <c r="F8" s="2"/>
      <c r="G8" s="2"/>
      <c r="H8" s="2"/>
      <c r="I8" s="2"/>
      <c r="J8" s="2"/>
      <c r="K8" s="12" t="s">
        <v>22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16" t="s">
        <v>23</v>
      </c>
      <c r="AL8" s="2"/>
      <c r="AM8" s="2"/>
      <c r="AN8" s="17" t="s">
        <v>24</v>
      </c>
      <c r="AO8" s="2"/>
      <c r="AP8" s="2"/>
      <c r="AQ8" s="2"/>
      <c r="AR8" s="7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4" t="s">
        <v>7</v>
      </c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</row>
    <row r="9" ht="14.25" customHeight="1">
      <c r="A9" s="2"/>
      <c r="B9" s="7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7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4" t="s">
        <v>7</v>
      </c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</row>
    <row r="10" ht="12.0" customHeight="1">
      <c r="A10" s="2"/>
      <c r="B10" s="7"/>
      <c r="C10" s="2"/>
      <c r="D10" s="16" t="s">
        <v>25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16" t="s">
        <v>26</v>
      </c>
      <c r="AL10" s="2"/>
      <c r="AM10" s="2"/>
      <c r="AN10" s="12" t="s">
        <v>3</v>
      </c>
      <c r="AO10" s="2"/>
      <c r="AP10" s="2"/>
      <c r="AQ10" s="2"/>
      <c r="AR10" s="7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4" t="s">
        <v>7</v>
      </c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</row>
    <row r="11" ht="18.0" customHeight="1">
      <c r="A11" s="2"/>
      <c r="B11" s="7"/>
      <c r="C11" s="2"/>
      <c r="D11" s="2"/>
      <c r="E11" s="12" t="s">
        <v>22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16" t="s">
        <v>27</v>
      </c>
      <c r="AL11" s="2"/>
      <c r="AM11" s="2"/>
      <c r="AN11" s="12" t="s">
        <v>3</v>
      </c>
      <c r="AO11" s="2"/>
      <c r="AP11" s="2"/>
      <c r="AQ11" s="2"/>
      <c r="AR11" s="7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4" t="s">
        <v>7</v>
      </c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</row>
    <row r="12" ht="6.75" customHeight="1">
      <c r="A12" s="2"/>
      <c r="B12" s="7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7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4" t="s">
        <v>7</v>
      </c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</row>
    <row r="13" ht="12.0" customHeight="1">
      <c r="A13" s="2"/>
      <c r="B13" s="7"/>
      <c r="C13" s="2"/>
      <c r="D13" s="16" t="s">
        <v>28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16" t="s">
        <v>26</v>
      </c>
      <c r="AL13" s="2"/>
      <c r="AM13" s="2"/>
      <c r="AN13" s="18" t="s">
        <v>29</v>
      </c>
      <c r="AO13" s="2"/>
      <c r="AP13" s="2"/>
      <c r="AQ13" s="2"/>
      <c r="AR13" s="7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4" t="s">
        <v>7</v>
      </c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</row>
    <row r="14">
      <c r="A14" s="2"/>
      <c r="B14" s="7"/>
      <c r="C14" s="2"/>
      <c r="D14" s="2"/>
      <c r="E14" s="18" t="s">
        <v>29</v>
      </c>
      <c r="AK14" s="16" t="s">
        <v>27</v>
      </c>
      <c r="AL14" s="2"/>
      <c r="AM14" s="2"/>
      <c r="AN14" s="18" t="s">
        <v>29</v>
      </c>
      <c r="AO14" s="2"/>
      <c r="AP14" s="2"/>
      <c r="AQ14" s="2"/>
      <c r="AR14" s="7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S14" s="4" t="s">
        <v>7</v>
      </c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</row>
    <row r="15" ht="6.75" customHeight="1">
      <c r="A15" s="2"/>
      <c r="B15" s="7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7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4" t="s">
        <v>4</v>
      </c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</row>
    <row r="16" ht="12.0" customHeight="1">
      <c r="A16" s="2"/>
      <c r="B16" s="7"/>
      <c r="C16" s="2"/>
      <c r="D16" s="16" t="s">
        <v>30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16" t="s">
        <v>26</v>
      </c>
      <c r="AL16" s="2"/>
      <c r="AM16" s="2"/>
      <c r="AN16" s="12" t="s">
        <v>3</v>
      </c>
      <c r="AO16" s="2"/>
      <c r="AP16" s="2"/>
      <c r="AQ16" s="2"/>
      <c r="AR16" s="7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4" t="s">
        <v>4</v>
      </c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</row>
    <row r="17" ht="18.0" customHeight="1">
      <c r="A17" s="2"/>
      <c r="B17" s="7"/>
      <c r="C17" s="2"/>
      <c r="D17" s="2"/>
      <c r="E17" s="12" t="s">
        <v>22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16" t="s">
        <v>27</v>
      </c>
      <c r="AL17" s="2"/>
      <c r="AM17" s="2"/>
      <c r="AN17" s="12" t="s">
        <v>3</v>
      </c>
      <c r="AO17" s="2"/>
      <c r="AP17" s="2"/>
      <c r="AQ17" s="2"/>
      <c r="AR17" s="7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4" t="s">
        <v>31</v>
      </c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</row>
    <row r="18" ht="6.75" customHeight="1">
      <c r="A18" s="2"/>
      <c r="B18" s="7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7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4" t="s">
        <v>7</v>
      </c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</row>
    <row r="19" ht="12.0" customHeight="1">
      <c r="A19" s="2"/>
      <c r="B19" s="7"/>
      <c r="C19" s="2"/>
      <c r="D19" s="16" t="s">
        <v>32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16" t="s">
        <v>26</v>
      </c>
      <c r="AL19" s="2"/>
      <c r="AM19" s="2"/>
      <c r="AN19" s="12" t="s">
        <v>3</v>
      </c>
      <c r="AO19" s="2"/>
      <c r="AP19" s="2"/>
      <c r="AQ19" s="2"/>
      <c r="AR19" s="7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4" t="s">
        <v>7</v>
      </c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</row>
    <row r="20" ht="18.0" customHeight="1">
      <c r="A20" s="2"/>
      <c r="B20" s="7"/>
      <c r="C20" s="2"/>
      <c r="D20" s="2"/>
      <c r="E20" s="12" t="s">
        <v>22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16" t="s">
        <v>27</v>
      </c>
      <c r="AL20" s="2"/>
      <c r="AM20" s="2"/>
      <c r="AN20" s="12" t="s">
        <v>3</v>
      </c>
      <c r="AO20" s="2"/>
      <c r="AP20" s="2"/>
      <c r="AQ20" s="2"/>
      <c r="AR20" s="7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4" t="s">
        <v>4</v>
      </c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</row>
    <row r="21" ht="6.75" customHeight="1">
      <c r="A21" s="2"/>
      <c r="B21" s="7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7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</row>
    <row r="22" ht="12.0" customHeight="1">
      <c r="A22" s="2"/>
      <c r="B22" s="7"/>
      <c r="C22" s="2"/>
      <c r="D22" s="16" t="s">
        <v>33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7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</row>
    <row r="23" ht="47.25" customHeight="1">
      <c r="A23" s="2"/>
      <c r="B23" s="7"/>
      <c r="C23" s="2"/>
      <c r="D23" s="2"/>
      <c r="E23" s="19" t="s">
        <v>34</v>
      </c>
      <c r="AO23" s="2"/>
      <c r="AP23" s="2"/>
      <c r="AQ23" s="2"/>
      <c r="AR23" s="7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</row>
    <row r="24" ht="6.75" customHeight="1">
      <c r="A24" s="2"/>
      <c r="B24" s="7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7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</row>
    <row r="25" ht="6.75" customHeight="1">
      <c r="A25" s="2"/>
      <c r="B25" s="7"/>
      <c r="C25" s="2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"/>
      <c r="AQ25" s="2"/>
      <c r="AR25" s="7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</row>
    <row r="26" ht="25.5" customHeight="1">
      <c r="A26" s="21"/>
      <c r="B26" s="22"/>
      <c r="C26" s="21"/>
      <c r="D26" s="23" t="s">
        <v>35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5">
        <f>ROUND(AG54,2)</f>
        <v>0</v>
      </c>
      <c r="AL26" s="26"/>
      <c r="AM26" s="26"/>
      <c r="AN26" s="26"/>
      <c r="AO26" s="26"/>
      <c r="AP26" s="21"/>
      <c r="AQ26" s="21"/>
      <c r="AR26" s="22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</row>
    <row r="27" ht="6.75" customHeight="1">
      <c r="A27" s="21"/>
      <c r="B27" s="22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2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</row>
    <row r="28" ht="15.75" customHeight="1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7" t="s">
        <v>36</v>
      </c>
      <c r="Q28" s="21"/>
      <c r="R28" s="21"/>
      <c r="S28" s="21"/>
      <c r="T28" s="21"/>
      <c r="U28" s="21"/>
      <c r="V28" s="21"/>
      <c r="W28" s="27" t="s">
        <v>37</v>
      </c>
      <c r="AF28" s="21"/>
      <c r="AG28" s="21"/>
      <c r="AH28" s="21"/>
      <c r="AI28" s="21"/>
      <c r="AJ28" s="21"/>
      <c r="AK28" s="27" t="s">
        <v>38</v>
      </c>
      <c r="AP28" s="21"/>
      <c r="AQ28" s="21"/>
      <c r="AR28" s="22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</row>
    <row r="29" ht="14.25" customHeight="1">
      <c r="A29" s="28"/>
      <c r="B29" s="29"/>
      <c r="C29" s="28"/>
      <c r="D29" s="16" t="s">
        <v>39</v>
      </c>
      <c r="E29" s="28"/>
      <c r="F29" s="16" t="s">
        <v>40</v>
      </c>
      <c r="G29" s="28"/>
      <c r="H29" s="28"/>
      <c r="I29" s="28"/>
      <c r="J29" s="28"/>
      <c r="K29" s="28"/>
      <c r="L29" s="30">
        <v>0.21</v>
      </c>
      <c r="Q29" s="28"/>
      <c r="R29" s="28"/>
      <c r="S29" s="28"/>
      <c r="T29" s="28"/>
      <c r="U29" s="28"/>
      <c r="V29" s="28"/>
      <c r="W29" s="31">
        <f>ROUND(AZ54,2)</f>
        <v>0</v>
      </c>
      <c r="AF29" s="28"/>
      <c r="AG29" s="28"/>
      <c r="AH29" s="28"/>
      <c r="AI29" s="28"/>
      <c r="AJ29" s="28"/>
      <c r="AK29" s="31">
        <f>ROUND(AV54,2)</f>
        <v>0</v>
      </c>
      <c r="AP29" s="28"/>
      <c r="AQ29" s="28"/>
      <c r="AR29" s="29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</row>
    <row r="30" ht="14.25" customHeight="1">
      <c r="A30" s="28"/>
      <c r="B30" s="29"/>
      <c r="C30" s="28"/>
      <c r="D30" s="28"/>
      <c r="E30" s="28"/>
      <c r="F30" s="16" t="s">
        <v>41</v>
      </c>
      <c r="G30" s="28"/>
      <c r="H30" s="28"/>
      <c r="I30" s="28"/>
      <c r="J30" s="28"/>
      <c r="K30" s="28"/>
      <c r="L30" s="30">
        <v>0.12</v>
      </c>
      <c r="Q30" s="28"/>
      <c r="R30" s="28"/>
      <c r="S30" s="28"/>
      <c r="T30" s="28"/>
      <c r="U30" s="28"/>
      <c r="V30" s="28"/>
      <c r="W30" s="31">
        <f>ROUND(BA54,2)</f>
        <v>0</v>
      </c>
      <c r="AF30" s="28"/>
      <c r="AG30" s="28"/>
      <c r="AH30" s="28"/>
      <c r="AI30" s="28"/>
      <c r="AJ30" s="28"/>
      <c r="AK30" s="31">
        <f>ROUND(AW54,2)</f>
        <v>0</v>
      </c>
      <c r="AP30" s="28"/>
      <c r="AQ30" s="28"/>
      <c r="AR30" s="29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</row>
    <row r="31" ht="14.25" hidden="1" customHeight="1">
      <c r="A31" s="28"/>
      <c r="B31" s="29"/>
      <c r="C31" s="28"/>
      <c r="D31" s="28"/>
      <c r="E31" s="28"/>
      <c r="F31" s="16" t="s">
        <v>42</v>
      </c>
      <c r="G31" s="28"/>
      <c r="H31" s="28"/>
      <c r="I31" s="28"/>
      <c r="J31" s="28"/>
      <c r="K31" s="28"/>
      <c r="L31" s="30">
        <v>0.21</v>
      </c>
      <c r="Q31" s="28"/>
      <c r="R31" s="28"/>
      <c r="S31" s="28"/>
      <c r="T31" s="28"/>
      <c r="U31" s="28"/>
      <c r="V31" s="28"/>
      <c r="W31" s="31">
        <f>ROUND(BB54,2)</f>
        <v>0</v>
      </c>
      <c r="AF31" s="28"/>
      <c r="AG31" s="28"/>
      <c r="AH31" s="28"/>
      <c r="AI31" s="28"/>
      <c r="AJ31" s="28"/>
      <c r="AK31" s="31">
        <v>0.0</v>
      </c>
      <c r="AP31" s="28"/>
      <c r="AQ31" s="28"/>
      <c r="AR31" s="29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</row>
    <row r="32" ht="14.25" hidden="1" customHeight="1">
      <c r="A32" s="28"/>
      <c r="B32" s="29"/>
      <c r="C32" s="28"/>
      <c r="D32" s="28"/>
      <c r="E32" s="28"/>
      <c r="F32" s="16" t="s">
        <v>43</v>
      </c>
      <c r="G32" s="28"/>
      <c r="H32" s="28"/>
      <c r="I32" s="28"/>
      <c r="J32" s="28"/>
      <c r="K32" s="28"/>
      <c r="L32" s="30">
        <v>0.12</v>
      </c>
      <c r="Q32" s="28"/>
      <c r="R32" s="28"/>
      <c r="S32" s="28"/>
      <c r="T32" s="28"/>
      <c r="U32" s="28"/>
      <c r="V32" s="28"/>
      <c r="W32" s="31">
        <f>ROUND(BC54,2)</f>
        <v>0</v>
      </c>
      <c r="AF32" s="28"/>
      <c r="AG32" s="28"/>
      <c r="AH32" s="28"/>
      <c r="AI32" s="28"/>
      <c r="AJ32" s="28"/>
      <c r="AK32" s="31">
        <v>0.0</v>
      </c>
      <c r="AP32" s="28"/>
      <c r="AQ32" s="28"/>
      <c r="AR32" s="29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</row>
    <row r="33" ht="14.25" hidden="1" customHeight="1">
      <c r="A33" s="28"/>
      <c r="B33" s="29"/>
      <c r="C33" s="28"/>
      <c r="D33" s="28"/>
      <c r="E33" s="28"/>
      <c r="F33" s="16" t="s">
        <v>44</v>
      </c>
      <c r="G33" s="28"/>
      <c r="H33" s="28"/>
      <c r="I33" s="28"/>
      <c r="J33" s="28"/>
      <c r="K33" s="28"/>
      <c r="L33" s="30">
        <v>0.0</v>
      </c>
      <c r="Q33" s="28"/>
      <c r="R33" s="28"/>
      <c r="S33" s="28"/>
      <c r="T33" s="28"/>
      <c r="U33" s="28"/>
      <c r="V33" s="28"/>
      <c r="W33" s="31">
        <f>ROUND(BD54,2)</f>
        <v>0</v>
      </c>
      <c r="AF33" s="28"/>
      <c r="AG33" s="28"/>
      <c r="AH33" s="28"/>
      <c r="AI33" s="28"/>
      <c r="AJ33" s="28"/>
      <c r="AK33" s="31">
        <v>0.0</v>
      </c>
      <c r="AP33" s="28"/>
      <c r="AQ33" s="28"/>
      <c r="AR33" s="29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</row>
    <row r="34" ht="6.75" customHeight="1">
      <c r="A34" s="21"/>
      <c r="B34" s="22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2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</row>
    <row r="35" ht="25.5" customHeight="1">
      <c r="A35" s="21"/>
      <c r="B35" s="22"/>
      <c r="C35" s="32"/>
      <c r="D35" s="33" t="s">
        <v>45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5" t="s">
        <v>46</v>
      </c>
      <c r="U35" s="34"/>
      <c r="V35" s="34"/>
      <c r="W35" s="34"/>
      <c r="X35" s="36" t="s">
        <v>47</v>
      </c>
      <c r="Y35" s="37"/>
      <c r="Z35" s="37"/>
      <c r="AA35" s="37"/>
      <c r="AB35" s="37"/>
      <c r="AC35" s="34"/>
      <c r="AD35" s="34"/>
      <c r="AE35" s="34"/>
      <c r="AF35" s="34"/>
      <c r="AG35" s="34"/>
      <c r="AH35" s="34"/>
      <c r="AI35" s="34"/>
      <c r="AJ35" s="34"/>
      <c r="AK35" s="38">
        <f>SUM(AK26:AK33)</f>
        <v>0</v>
      </c>
      <c r="AL35" s="37"/>
      <c r="AM35" s="37"/>
      <c r="AN35" s="37"/>
      <c r="AO35" s="39"/>
      <c r="AP35" s="32"/>
      <c r="AQ35" s="32"/>
      <c r="AR35" s="22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</row>
    <row r="36" ht="6.75" customHeight="1">
      <c r="A36" s="21"/>
      <c r="B36" s="22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2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</row>
    <row r="37" ht="6.75" customHeight="1">
      <c r="A37" s="21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22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</row>
    <row r="41" ht="6.75" customHeight="1">
      <c r="A41" s="21"/>
      <c r="B41" s="42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22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</row>
    <row r="42" ht="24.75" customHeight="1">
      <c r="A42" s="21"/>
      <c r="B42" s="22"/>
      <c r="C42" s="8" t="s">
        <v>48</v>
      </c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2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</row>
    <row r="43" ht="6.75" customHeight="1">
      <c r="A43" s="21"/>
      <c r="B43" s="22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2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</row>
    <row r="44" ht="12.0" customHeight="1">
      <c r="A44" s="44"/>
      <c r="B44" s="45"/>
      <c r="C44" s="16" t="s">
        <v>14</v>
      </c>
      <c r="D44" s="44"/>
      <c r="E44" s="44"/>
      <c r="F44" s="44"/>
      <c r="G44" s="44"/>
      <c r="H44" s="44"/>
      <c r="I44" s="44"/>
      <c r="J44" s="44"/>
      <c r="K44" s="44"/>
      <c r="L44" s="44" t="str">
        <f t="shared" ref="L44:L45" si="1">K5</f>
        <v>roz26</v>
      </c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5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</row>
    <row r="45" ht="36.75" customHeight="1">
      <c r="A45" s="46"/>
      <c r="B45" s="47"/>
      <c r="C45" s="48" t="s">
        <v>17</v>
      </c>
      <c r="D45" s="46"/>
      <c r="E45" s="46"/>
      <c r="F45" s="46"/>
      <c r="G45" s="46"/>
      <c r="H45" s="46"/>
      <c r="I45" s="46"/>
      <c r="J45" s="46"/>
      <c r="K45" s="46"/>
      <c r="L45" s="49" t="str">
        <f t="shared" si="1"/>
        <v>Rekonstrukce střechy Ekocentrum Lipka</v>
      </c>
      <c r="AP45" s="46"/>
      <c r="AQ45" s="46"/>
      <c r="AR45" s="47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</row>
    <row r="46" ht="6.75" customHeight="1">
      <c r="A46" s="21"/>
      <c r="B46" s="22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2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</row>
    <row r="47" ht="12.0" customHeight="1">
      <c r="A47" s="21"/>
      <c r="B47" s="22"/>
      <c r="C47" s="16" t="s">
        <v>21</v>
      </c>
      <c r="D47" s="21"/>
      <c r="E47" s="21"/>
      <c r="F47" s="21"/>
      <c r="G47" s="21"/>
      <c r="H47" s="21"/>
      <c r="I47" s="21"/>
      <c r="J47" s="21"/>
      <c r="K47" s="21"/>
      <c r="L47" s="50" t="str">
        <f>IF(K8="","",K8)</f>
        <v> </v>
      </c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16" t="s">
        <v>23</v>
      </c>
      <c r="AJ47" s="21"/>
      <c r="AK47" s="21"/>
      <c r="AL47" s="21"/>
      <c r="AM47" s="51" t="str">
        <f>IF(AN8= "","",AN8)</f>
        <v>1. 3. 2025</v>
      </c>
      <c r="AO47" s="21"/>
      <c r="AP47" s="21"/>
      <c r="AQ47" s="21"/>
      <c r="AR47" s="22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</row>
    <row r="48" ht="6.75" customHeight="1">
      <c r="A48" s="21"/>
      <c r="B48" s="22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2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</row>
    <row r="49" ht="15.0" customHeight="1">
      <c r="A49" s="21"/>
      <c r="B49" s="22"/>
      <c r="C49" s="16" t="s">
        <v>25</v>
      </c>
      <c r="D49" s="21"/>
      <c r="E49" s="21"/>
      <c r="F49" s="21"/>
      <c r="G49" s="21"/>
      <c r="H49" s="21"/>
      <c r="I49" s="21"/>
      <c r="J49" s="21"/>
      <c r="K49" s="21"/>
      <c r="L49" s="44" t="str">
        <f>IF(E11= "","",E11)</f>
        <v> </v>
      </c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16" t="s">
        <v>30</v>
      </c>
      <c r="AJ49" s="21"/>
      <c r="AK49" s="21"/>
      <c r="AL49" s="21"/>
      <c r="AM49" s="52" t="str">
        <f>IF(E17="","",E17)</f>
        <v> </v>
      </c>
      <c r="AQ49" s="21"/>
      <c r="AR49" s="22"/>
      <c r="AS49" s="53" t="s">
        <v>49</v>
      </c>
      <c r="AT49" s="54"/>
      <c r="AU49" s="55"/>
      <c r="AV49" s="55"/>
      <c r="AW49" s="55"/>
      <c r="AX49" s="55"/>
      <c r="AY49" s="55"/>
      <c r="AZ49" s="55"/>
      <c r="BA49" s="55"/>
      <c r="BB49" s="55"/>
      <c r="BC49" s="55"/>
      <c r="BD49" s="56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</row>
    <row r="50" ht="15.0" customHeight="1">
      <c r="A50" s="21"/>
      <c r="B50" s="22"/>
      <c r="C50" s="16" t="s">
        <v>28</v>
      </c>
      <c r="D50" s="21"/>
      <c r="E50" s="21"/>
      <c r="F50" s="21"/>
      <c r="G50" s="21"/>
      <c r="H50" s="21"/>
      <c r="I50" s="21"/>
      <c r="J50" s="21"/>
      <c r="K50" s="21"/>
      <c r="L50" s="44" t="str">
        <f>IF(E14= "Vyplň údaj","",E14)</f>
        <v/>
      </c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16" t="s">
        <v>32</v>
      </c>
      <c r="AJ50" s="21"/>
      <c r="AK50" s="21"/>
      <c r="AL50" s="21"/>
      <c r="AM50" s="52" t="str">
        <f>IF(E20="","",E20)</f>
        <v> </v>
      </c>
      <c r="AQ50" s="21"/>
      <c r="AR50" s="22"/>
      <c r="AS50" s="57"/>
      <c r="AU50" s="21"/>
      <c r="AV50" s="21"/>
      <c r="AW50" s="21"/>
      <c r="AX50" s="21"/>
      <c r="AY50" s="21"/>
      <c r="AZ50" s="21"/>
      <c r="BA50" s="21"/>
      <c r="BB50" s="21"/>
      <c r="BC50" s="21"/>
      <c r="BD50" s="58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</row>
    <row r="51" ht="10.5" customHeight="1">
      <c r="A51" s="21"/>
      <c r="B51" s="22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2"/>
      <c r="AS51" s="57"/>
      <c r="AU51" s="21"/>
      <c r="AV51" s="21"/>
      <c r="AW51" s="21"/>
      <c r="AX51" s="21"/>
      <c r="AY51" s="21"/>
      <c r="AZ51" s="21"/>
      <c r="BA51" s="21"/>
      <c r="BB51" s="21"/>
      <c r="BC51" s="21"/>
      <c r="BD51" s="58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</row>
    <row r="52" ht="29.25" customHeight="1">
      <c r="A52" s="21"/>
      <c r="B52" s="22"/>
      <c r="C52" s="59" t="s">
        <v>50</v>
      </c>
      <c r="D52" s="37"/>
      <c r="E52" s="37"/>
      <c r="F52" s="37"/>
      <c r="G52" s="37"/>
      <c r="H52" s="60"/>
      <c r="I52" s="61" t="s">
        <v>51</v>
      </c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62" t="s">
        <v>52</v>
      </c>
      <c r="AH52" s="37"/>
      <c r="AI52" s="37"/>
      <c r="AJ52" s="37"/>
      <c r="AK52" s="37"/>
      <c r="AL52" s="37"/>
      <c r="AM52" s="37"/>
      <c r="AN52" s="61" t="s">
        <v>53</v>
      </c>
      <c r="AO52" s="37"/>
      <c r="AP52" s="37"/>
      <c r="AQ52" s="63" t="s">
        <v>54</v>
      </c>
      <c r="AR52" s="22"/>
      <c r="AS52" s="64" t="s">
        <v>55</v>
      </c>
      <c r="AT52" s="65" t="s">
        <v>56</v>
      </c>
      <c r="AU52" s="65" t="s">
        <v>57</v>
      </c>
      <c r="AV52" s="65" t="s">
        <v>58</v>
      </c>
      <c r="AW52" s="65" t="s">
        <v>59</v>
      </c>
      <c r="AX52" s="65" t="s">
        <v>60</v>
      </c>
      <c r="AY52" s="65" t="s">
        <v>61</v>
      </c>
      <c r="AZ52" s="65" t="s">
        <v>62</v>
      </c>
      <c r="BA52" s="65" t="s">
        <v>63</v>
      </c>
      <c r="BB52" s="65" t="s">
        <v>64</v>
      </c>
      <c r="BC52" s="65" t="s">
        <v>65</v>
      </c>
      <c r="BD52" s="66" t="s">
        <v>66</v>
      </c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</row>
    <row r="53" ht="10.5" customHeight="1">
      <c r="A53" s="21"/>
      <c r="B53" s="22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2"/>
      <c r="AS53" s="67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6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</row>
    <row r="54" ht="32.25" customHeight="1">
      <c r="A54" s="68"/>
      <c r="B54" s="69"/>
      <c r="C54" s="70" t="s">
        <v>67</v>
      </c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2">
        <f>ROUND(SUM(AG55:AG58),2)</f>
        <v>0</v>
      </c>
      <c r="AN54" s="73">
        <f t="shared" ref="AN54:AN58" si="3">SUM(AG54,AT54)</f>
        <v>0</v>
      </c>
      <c r="AQ54" s="74" t="s">
        <v>3</v>
      </c>
      <c r="AR54" s="69"/>
      <c r="AS54" s="75">
        <f>ROUND(SUM(AS55:AS58),2)</f>
        <v>0</v>
      </c>
      <c r="AT54" s="76">
        <f t="shared" ref="AT54:AT58" si="4">ROUND(SUM(AV54:AW54),2)</f>
        <v>0</v>
      </c>
      <c r="AU54" s="77">
        <f>ROUND(SUM(AU55:AU58),5)</f>
        <v>0</v>
      </c>
      <c r="AV54" s="76">
        <f>ROUND(AZ54*L29,2)</f>
        <v>0</v>
      </c>
      <c r="AW54" s="76">
        <f>ROUND(BA54*L30,2)</f>
        <v>0</v>
      </c>
      <c r="AX54" s="76">
        <f>ROUND(BB54*L29,2)</f>
        <v>0</v>
      </c>
      <c r="AY54" s="76">
        <f>ROUND(BC54*L30,2)</f>
        <v>0</v>
      </c>
      <c r="AZ54" s="76">
        <f t="shared" ref="AZ54:BD54" si="2">ROUND(SUM(AZ55:AZ58),2)</f>
        <v>0</v>
      </c>
      <c r="BA54" s="76">
        <f t="shared" si="2"/>
        <v>0</v>
      </c>
      <c r="BB54" s="76">
        <f t="shared" si="2"/>
        <v>0</v>
      </c>
      <c r="BC54" s="76">
        <f t="shared" si="2"/>
        <v>0</v>
      </c>
      <c r="BD54" s="78">
        <f t="shared" si="2"/>
        <v>0</v>
      </c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79" t="s">
        <v>68</v>
      </c>
      <c r="BT54" s="79" t="s">
        <v>69</v>
      </c>
      <c r="BU54" s="80" t="s">
        <v>70</v>
      </c>
      <c r="BV54" s="79" t="s">
        <v>71</v>
      </c>
      <c r="BW54" s="79" t="s">
        <v>5</v>
      </c>
      <c r="BX54" s="79" t="s">
        <v>72</v>
      </c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79" t="s">
        <v>3</v>
      </c>
      <c r="CM54" s="68"/>
    </row>
    <row r="55" ht="16.5" customHeight="1">
      <c r="A55" s="81" t="s">
        <v>73</v>
      </c>
      <c r="B55" s="82"/>
      <c r="C55" s="83"/>
      <c r="D55" s="84" t="s">
        <v>74</v>
      </c>
      <c r="I55" s="85"/>
      <c r="J55" s="84" t="s">
        <v>75</v>
      </c>
      <c r="AG55" s="86">
        <f>'1 - Bourací práce'!J30</f>
        <v>0</v>
      </c>
      <c r="AN55" s="86">
        <f t="shared" si="3"/>
        <v>0</v>
      </c>
      <c r="AQ55" s="87" t="s">
        <v>76</v>
      </c>
      <c r="AR55" s="82"/>
      <c r="AS55" s="88">
        <v>0.0</v>
      </c>
      <c r="AT55" s="89">
        <f t="shared" si="4"/>
        <v>0</v>
      </c>
      <c r="AU55" s="90">
        <f>'1 - Bourací práce'!P85</f>
        <v>0</v>
      </c>
      <c r="AV55" s="89">
        <f>'1 - Bourací práce'!J33</f>
        <v>0</v>
      </c>
      <c r="AW55" s="89">
        <f>'1 - Bourací práce'!J34</f>
        <v>0</v>
      </c>
      <c r="AX55" s="89">
        <f>'1 - Bourací práce'!J35</f>
        <v>0</v>
      </c>
      <c r="AY55" s="89">
        <f>'1 - Bourací práce'!J36</f>
        <v>0</v>
      </c>
      <c r="AZ55" s="89">
        <f>'1 - Bourací práce'!F33</f>
        <v>0</v>
      </c>
      <c r="BA55" s="89">
        <f>'1 - Bourací práce'!F34</f>
        <v>0</v>
      </c>
      <c r="BB55" s="89">
        <f>'1 - Bourací práce'!F35</f>
        <v>0</v>
      </c>
      <c r="BC55" s="89">
        <f>'1 - Bourací práce'!F36</f>
        <v>0</v>
      </c>
      <c r="BD55" s="91">
        <f>'1 - Bourací práce'!F37</f>
        <v>0</v>
      </c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92"/>
      <c r="BR55" s="92"/>
      <c r="BS55" s="92"/>
      <c r="BT55" s="93" t="s">
        <v>74</v>
      </c>
      <c r="BU55" s="92"/>
      <c r="BV55" s="93" t="s">
        <v>71</v>
      </c>
      <c r="BW55" s="93" t="s">
        <v>77</v>
      </c>
      <c r="BX55" s="93" t="s">
        <v>5</v>
      </c>
      <c r="BY55" s="92"/>
      <c r="BZ55" s="92"/>
      <c r="CA55" s="92"/>
      <c r="CB55" s="92"/>
      <c r="CC55" s="92"/>
      <c r="CD55" s="92"/>
      <c r="CE55" s="92"/>
      <c r="CF55" s="92"/>
      <c r="CG55" s="92"/>
      <c r="CH55" s="92"/>
      <c r="CI55" s="92"/>
      <c r="CJ55" s="92"/>
      <c r="CK55" s="92"/>
      <c r="CL55" s="93" t="s">
        <v>3</v>
      </c>
      <c r="CM55" s="93" t="s">
        <v>78</v>
      </c>
    </row>
    <row r="56" ht="16.5" customHeight="1">
      <c r="A56" s="81" t="s">
        <v>73</v>
      </c>
      <c r="B56" s="82"/>
      <c r="C56" s="83"/>
      <c r="D56" s="84" t="s">
        <v>78</v>
      </c>
      <c r="I56" s="85"/>
      <c r="J56" s="84" t="s">
        <v>79</v>
      </c>
      <c r="AG56" s="86">
        <f>'2 - Nová konstrukce střechy'!J30</f>
        <v>0</v>
      </c>
      <c r="AN56" s="86">
        <f t="shared" si="3"/>
        <v>0</v>
      </c>
      <c r="AQ56" s="87" t="s">
        <v>76</v>
      </c>
      <c r="AR56" s="82"/>
      <c r="AS56" s="88">
        <v>0.0</v>
      </c>
      <c r="AT56" s="89">
        <f t="shared" si="4"/>
        <v>0</v>
      </c>
      <c r="AU56" s="90">
        <f>'2 - Nová konstrukce střechy'!P107</f>
        <v>0</v>
      </c>
      <c r="AV56" s="89">
        <f>'2 - Nová konstrukce střechy'!J33</f>
        <v>0</v>
      </c>
      <c r="AW56" s="89">
        <f>'2 - Nová konstrukce střechy'!J34</f>
        <v>0</v>
      </c>
      <c r="AX56" s="89">
        <f>'2 - Nová konstrukce střechy'!J35</f>
        <v>0</v>
      </c>
      <c r="AY56" s="89">
        <f>'2 - Nová konstrukce střechy'!J36</f>
        <v>0</v>
      </c>
      <c r="AZ56" s="89">
        <f>'2 - Nová konstrukce střechy'!F33</f>
        <v>0</v>
      </c>
      <c r="BA56" s="89">
        <f>'2 - Nová konstrukce střechy'!F34</f>
        <v>0</v>
      </c>
      <c r="BB56" s="89">
        <f>'2 - Nová konstrukce střechy'!F35</f>
        <v>0</v>
      </c>
      <c r="BC56" s="89">
        <f>'2 - Nová konstrukce střechy'!F36</f>
        <v>0</v>
      </c>
      <c r="BD56" s="91">
        <f>'2 - Nová konstrukce střechy'!F37</f>
        <v>0</v>
      </c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3" t="s">
        <v>74</v>
      </c>
      <c r="BU56" s="92"/>
      <c r="BV56" s="93" t="s">
        <v>71</v>
      </c>
      <c r="BW56" s="93" t="s">
        <v>80</v>
      </c>
      <c r="BX56" s="93" t="s">
        <v>5</v>
      </c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3" t="s">
        <v>3</v>
      </c>
      <c r="CM56" s="93" t="s">
        <v>78</v>
      </c>
    </row>
    <row r="57" ht="16.5" customHeight="1">
      <c r="A57" s="81" t="s">
        <v>73</v>
      </c>
      <c r="B57" s="82"/>
      <c r="C57" s="83"/>
      <c r="D57" s="84" t="s">
        <v>81</v>
      </c>
      <c r="I57" s="85"/>
      <c r="J57" s="84" t="s">
        <v>82</v>
      </c>
      <c r="AG57" s="86">
        <f>'3 - Bleskosvod'!J30</f>
        <v>0</v>
      </c>
      <c r="AN57" s="86">
        <f t="shared" si="3"/>
        <v>0</v>
      </c>
      <c r="AQ57" s="87" t="s">
        <v>76</v>
      </c>
      <c r="AR57" s="82"/>
      <c r="AS57" s="88">
        <v>0.0</v>
      </c>
      <c r="AT57" s="89">
        <f t="shared" si="4"/>
        <v>0</v>
      </c>
      <c r="AU57" s="90">
        <f>'3 - Bleskosvod'!P81</f>
        <v>0</v>
      </c>
      <c r="AV57" s="89">
        <f>'3 - Bleskosvod'!J33</f>
        <v>0</v>
      </c>
      <c r="AW57" s="89">
        <f>'3 - Bleskosvod'!J34</f>
        <v>0</v>
      </c>
      <c r="AX57" s="89">
        <f>'3 - Bleskosvod'!J35</f>
        <v>0</v>
      </c>
      <c r="AY57" s="89">
        <f>'3 - Bleskosvod'!J36</f>
        <v>0</v>
      </c>
      <c r="AZ57" s="89">
        <f>'3 - Bleskosvod'!F33</f>
        <v>0</v>
      </c>
      <c r="BA57" s="89">
        <f>'3 - Bleskosvod'!F34</f>
        <v>0</v>
      </c>
      <c r="BB57" s="89">
        <f>'3 - Bleskosvod'!F35</f>
        <v>0</v>
      </c>
      <c r="BC57" s="89">
        <f>'3 - Bleskosvod'!F36</f>
        <v>0</v>
      </c>
      <c r="BD57" s="91">
        <f>'3 - Bleskosvod'!F37</f>
        <v>0</v>
      </c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3" t="s">
        <v>74</v>
      </c>
      <c r="BU57" s="92"/>
      <c r="BV57" s="93" t="s">
        <v>71</v>
      </c>
      <c r="BW57" s="93" t="s">
        <v>83</v>
      </c>
      <c r="BX57" s="93" t="s">
        <v>5</v>
      </c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3" t="s">
        <v>3</v>
      </c>
      <c r="CM57" s="93" t="s">
        <v>78</v>
      </c>
    </row>
    <row r="58" ht="16.5" customHeight="1">
      <c r="A58" s="81" t="s">
        <v>73</v>
      </c>
      <c r="B58" s="82"/>
      <c r="C58" s="83"/>
      <c r="D58" s="84" t="s">
        <v>84</v>
      </c>
      <c r="I58" s="85"/>
      <c r="J58" s="84" t="s">
        <v>85</v>
      </c>
      <c r="AG58" s="86">
        <f>'5 - Vedlejší náklady'!J30</f>
        <v>0</v>
      </c>
      <c r="AN58" s="86">
        <f t="shared" si="3"/>
        <v>0</v>
      </c>
      <c r="AQ58" s="87" t="s">
        <v>76</v>
      </c>
      <c r="AR58" s="82"/>
      <c r="AS58" s="94">
        <v>0.0</v>
      </c>
      <c r="AT58" s="95">
        <f t="shared" si="4"/>
        <v>0</v>
      </c>
      <c r="AU58" s="96">
        <f>'5 - Vedlejší náklady'!P83</f>
        <v>0</v>
      </c>
      <c r="AV58" s="95">
        <f>'5 - Vedlejší náklady'!J33</f>
        <v>0</v>
      </c>
      <c r="AW58" s="95">
        <f>'5 - Vedlejší náklady'!J34</f>
        <v>0</v>
      </c>
      <c r="AX58" s="95">
        <f>'5 - Vedlejší náklady'!J35</f>
        <v>0</v>
      </c>
      <c r="AY58" s="95">
        <f>'5 - Vedlejší náklady'!J36</f>
        <v>0</v>
      </c>
      <c r="AZ58" s="95">
        <f>'5 - Vedlejší náklady'!F33</f>
        <v>0</v>
      </c>
      <c r="BA58" s="95">
        <f>'5 - Vedlejší náklady'!F34</f>
        <v>0</v>
      </c>
      <c r="BB58" s="95">
        <f>'5 - Vedlejší náklady'!F35</f>
        <v>0</v>
      </c>
      <c r="BC58" s="95">
        <f>'5 - Vedlejší náklady'!F36</f>
        <v>0</v>
      </c>
      <c r="BD58" s="97">
        <f>'5 - Vedlejší náklady'!F37</f>
        <v>0</v>
      </c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3" t="s">
        <v>74</v>
      </c>
      <c r="BU58" s="92"/>
      <c r="BV58" s="93" t="s">
        <v>71</v>
      </c>
      <c r="BW58" s="93" t="s">
        <v>86</v>
      </c>
      <c r="BX58" s="93" t="s">
        <v>5</v>
      </c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3" t="s">
        <v>3</v>
      </c>
      <c r="CM58" s="93" t="s">
        <v>78</v>
      </c>
    </row>
    <row r="59" ht="30.0" customHeight="1">
      <c r="A59" s="21"/>
      <c r="B59" s="22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2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</row>
    <row r="60" ht="6.75" customHeight="1">
      <c r="A60" s="21"/>
      <c r="B60" s="40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22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</row>
  </sheetData>
  <mergeCells count="54">
    <mergeCell ref="L45:AO45"/>
    <mergeCell ref="AM47:AN47"/>
    <mergeCell ref="AM49:AP49"/>
    <mergeCell ref="AS49:AT51"/>
    <mergeCell ref="AM50:AP50"/>
    <mergeCell ref="C52:G52"/>
    <mergeCell ref="I52:AF52"/>
    <mergeCell ref="AG52:AM52"/>
    <mergeCell ref="AN52:AP52"/>
    <mergeCell ref="AG54:AM54"/>
    <mergeCell ref="AN54:AP54"/>
    <mergeCell ref="J55:AF55"/>
    <mergeCell ref="AG55:AM55"/>
    <mergeCell ref="AN55:AP55"/>
    <mergeCell ref="J57:AF57"/>
    <mergeCell ref="J58:AF58"/>
    <mergeCell ref="AG58:AM58"/>
    <mergeCell ref="AN58:AP58"/>
    <mergeCell ref="D55:H55"/>
    <mergeCell ref="D56:H56"/>
    <mergeCell ref="J56:AF56"/>
    <mergeCell ref="AG56:AM56"/>
    <mergeCell ref="AN56:AP56"/>
    <mergeCell ref="D57:H57"/>
    <mergeCell ref="D58:H58"/>
    <mergeCell ref="L28:P28"/>
    <mergeCell ref="W28:AE28"/>
    <mergeCell ref="AK28:AO28"/>
    <mergeCell ref="L29:P29"/>
    <mergeCell ref="W29:AE29"/>
    <mergeCell ref="AK29:AO29"/>
    <mergeCell ref="L30:P30"/>
    <mergeCell ref="W30:AE30"/>
    <mergeCell ref="AK30:AO30"/>
    <mergeCell ref="L31:P31"/>
    <mergeCell ref="W31:AE31"/>
    <mergeCell ref="AK31:AO31"/>
    <mergeCell ref="AR2:BE2"/>
    <mergeCell ref="K5:AO5"/>
    <mergeCell ref="BE5:BE32"/>
    <mergeCell ref="K6:AO6"/>
    <mergeCell ref="E14:AJ14"/>
    <mergeCell ref="E23:AN23"/>
    <mergeCell ref="AK26:AO26"/>
    <mergeCell ref="AK32:AO32"/>
    <mergeCell ref="L32:P32"/>
    <mergeCell ref="W32:AE32"/>
    <mergeCell ref="L33:P33"/>
    <mergeCell ref="W33:AE33"/>
    <mergeCell ref="AK33:AO33"/>
    <mergeCell ref="X35:AB35"/>
    <mergeCell ref="AK35:AO35"/>
    <mergeCell ref="AG57:AM57"/>
    <mergeCell ref="AN57:AP57"/>
  </mergeCells>
  <hyperlinks>
    <hyperlink display="/" location="'1 - Bourací práce'!C2" ref="A55"/>
    <hyperlink display="/" location="'2 - Nová konstrukce střechy'!C2" ref="A56"/>
    <hyperlink display="/" location="'3 - Bleskosvod'!C2" ref="A57"/>
    <hyperlink display="/" location="'5 - Vedlejší náklady'!C2" ref="A58"/>
  </hyperlinks>
  <printOptions/>
  <pageMargins bottom="0.39375" footer="0.0" header="0.0" left="0.39375" right="0.39375" top="0.39375"/>
  <pageSetup paperSize="9" orientation="portrait"/>
  <headerFooter>
    <oddFooter>&amp;CStrana &amp;P z 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5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3" t="s">
        <v>6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4" t="s">
        <v>77</v>
      </c>
      <c r="AU2" s="2"/>
      <c r="AV2" s="2"/>
      <c r="AW2" s="2"/>
      <c r="AX2" s="2"/>
      <c r="AY2" s="2"/>
      <c r="AZ2" s="98" t="s">
        <v>87</v>
      </c>
      <c r="BA2" s="98" t="s">
        <v>88</v>
      </c>
      <c r="BB2" s="98" t="s">
        <v>89</v>
      </c>
      <c r="BC2" s="98" t="s">
        <v>90</v>
      </c>
      <c r="BD2" s="98" t="s">
        <v>81</v>
      </c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5"/>
      <c r="C3" s="6"/>
      <c r="D3" s="6"/>
      <c r="E3" s="6"/>
      <c r="F3" s="6"/>
      <c r="G3" s="6"/>
      <c r="H3" s="6"/>
      <c r="I3" s="6"/>
      <c r="J3" s="6"/>
      <c r="K3" s="6"/>
      <c r="L3" s="7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4" t="s">
        <v>78</v>
      </c>
      <c r="AU3" s="2"/>
      <c r="AV3" s="2"/>
      <c r="AW3" s="2"/>
      <c r="AX3" s="2"/>
      <c r="AY3" s="2"/>
      <c r="AZ3" s="98" t="s">
        <v>91</v>
      </c>
      <c r="BA3" s="98" t="s">
        <v>92</v>
      </c>
      <c r="BB3" s="98" t="s">
        <v>89</v>
      </c>
      <c r="BC3" s="98" t="s">
        <v>93</v>
      </c>
      <c r="BD3" s="98" t="s">
        <v>81</v>
      </c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7"/>
      <c r="C4" s="2"/>
      <c r="D4" s="8" t="s">
        <v>94</v>
      </c>
      <c r="E4" s="2"/>
      <c r="F4" s="2"/>
      <c r="G4" s="2"/>
      <c r="H4" s="2"/>
      <c r="I4" s="2"/>
      <c r="J4" s="2"/>
      <c r="K4" s="2"/>
      <c r="L4" s="7"/>
      <c r="M4" s="99" t="s">
        <v>11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4" t="s">
        <v>4</v>
      </c>
      <c r="AU4" s="2"/>
      <c r="AV4" s="2"/>
      <c r="AW4" s="2"/>
      <c r="AX4" s="2"/>
      <c r="AY4" s="2"/>
      <c r="AZ4" s="98" t="s">
        <v>95</v>
      </c>
      <c r="BA4" s="98" t="s">
        <v>92</v>
      </c>
      <c r="BB4" s="98" t="s">
        <v>89</v>
      </c>
      <c r="BC4" s="98" t="s">
        <v>96</v>
      </c>
      <c r="BD4" s="98" t="s">
        <v>81</v>
      </c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7"/>
      <c r="C5" s="2"/>
      <c r="D5" s="2"/>
      <c r="E5" s="2"/>
      <c r="F5" s="2"/>
      <c r="G5" s="2"/>
      <c r="H5" s="2"/>
      <c r="I5" s="2"/>
      <c r="J5" s="2"/>
      <c r="K5" s="2"/>
      <c r="L5" s="7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7"/>
      <c r="C6" s="2"/>
      <c r="D6" s="16" t="s">
        <v>17</v>
      </c>
      <c r="E6" s="2"/>
      <c r="F6" s="2"/>
      <c r="G6" s="2"/>
      <c r="H6" s="2"/>
      <c r="I6" s="2"/>
      <c r="J6" s="2"/>
      <c r="K6" s="2"/>
      <c r="L6" s="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7"/>
      <c r="C7" s="2"/>
      <c r="D7" s="2"/>
      <c r="E7" s="100" t="str">
        <f>'Rekapitulace stavby'!K6</f>
        <v>Rekonstrukce střechy Ekocentrum Lipka</v>
      </c>
      <c r="I7" s="2"/>
      <c r="J7" s="2"/>
      <c r="K7" s="2"/>
      <c r="L7" s="7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1"/>
      <c r="B8" s="22"/>
      <c r="C8" s="21"/>
      <c r="D8" s="16" t="s">
        <v>97</v>
      </c>
      <c r="E8" s="21"/>
      <c r="F8" s="21"/>
      <c r="G8" s="21"/>
      <c r="H8" s="21"/>
      <c r="I8" s="21"/>
      <c r="J8" s="21"/>
      <c r="K8" s="21"/>
      <c r="L8" s="22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</row>
    <row r="9" ht="16.5" customHeight="1">
      <c r="A9" s="21"/>
      <c r="B9" s="22"/>
      <c r="C9" s="21"/>
      <c r="D9" s="21"/>
      <c r="E9" s="49" t="s">
        <v>98</v>
      </c>
      <c r="I9" s="21"/>
      <c r="J9" s="21"/>
      <c r="K9" s="21"/>
      <c r="L9" s="22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</row>
    <row r="10">
      <c r="A10" s="21"/>
      <c r="B10" s="22"/>
      <c r="C10" s="21"/>
      <c r="D10" s="21"/>
      <c r="E10" s="21"/>
      <c r="F10" s="21"/>
      <c r="G10" s="21"/>
      <c r="H10" s="21"/>
      <c r="I10" s="21"/>
      <c r="J10" s="21"/>
      <c r="K10" s="21"/>
      <c r="L10" s="22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</row>
    <row r="11" ht="12.0" customHeight="1">
      <c r="A11" s="21"/>
      <c r="B11" s="22"/>
      <c r="C11" s="21"/>
      <c r="D11" s="16" t="s">
        <v>19</v>
      </c>
      <c r="E11" s="21"/>
      <c r="F11" s="12" t="s">
        <v>3</v>
      </c>
      <c r="G11" s="21"/>
      <c r="H11" s="21"/>
      <c r="I11" s="16" t="s">
        <v>20</v>
      </c>
      <c r="J11" s="12" t="s">
        <v>3</v>
      </c>
      <c r="K11" s="21"/>
      <c r="L11" s="22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</row>
    <row r="12" ht="12.0" customHeight="1">
      <c r="A12" s="21"/>
      <c r="B12" s="22"/>
      <c r="C12" s="21"/>
      <c r="D12" s="16" t="s">
        <v>21</v>
      </c>
      <c r="E12" s="21"/>
      <c r="F12" s="12" t="s">
        <v>22</v>
      </c>
      <c r="G12" s="21"/>
      <c r="H12" s="21"/>
      <c r="I12" s="16" t="s">
        <v>23</v>
      </c>
      <c r="J12" s="51" t="str">
        <f>'Rekapitulace stavby'!AN8</f>
        <v>1. 3. 2025</v>
      </c>
      <c r="K12" s="21"/>
      <c r="L12" s="22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</row>
    <row r="13" ht="10.5" customHeight="1">
      <c r="A13" s="21"/>
      <c r="B13" s="22"/>
      <c r="C13" s="21"/>
      <c r="D13" s="21"/>
      <c r="E13" s="21"/>
      <c r="F13" s="21"/>
      <c r="G13" s="21"/>
      <c r="H13" s="21"/>
      <c r="I13" s="21"/>
      <c r="J13" s="21"/>
      <c r="K13" s="21"/>
      <c r="L13" s="22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</row>
    <row r="14" ht="12.0" customHeight="1">
      <c r="A14" s="21"/>
      <c r="B14" s="22"/>
      <c r="C14" s="21"/>
      <c r="D14" s="16" t="s">
        <v>25</v>
      </c>
      <c r="E14" s="21"/>
      <c r="F14" s="21"/>
      <c r="G14" s="21"/>
      <c r="H14" s="21"/>
      <c r="I14" s="16" t="s">
        <v>26</v>
      </c>
      <c r="J14" s="12" t="str">
        <f>IF('Rekapitulace stavby'!AN10="","",'Rekapitulace stavby'!AN10)</f>
        <v/>
      </c>
      <c r="K14" s="21"/>
      <c r="L14" s="22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</row>
    <row r="15" ht="18.0" customHeight="1">
      <c r="A15" s="21"/>
      <c r="B15" s="22"/>
      <c r="C15" s="21"/>
      <c r="D15" s="21"/>
      <c r="E15" s="12" t="str">
        <f>IF('Rekapitulace stavby'!E11="","",'Rekapitulace stavby'!E11)</f>
        <v> </v>
      </c>
      <c r="F15" s="21"/>
      <c r="G15" s="21"/>
      <c r="H15" s="21"/>
      <c r="I15" s="16" t="s">
        <v>27</v>
      </c>
      <c r="J15" s="12" t="str">
        <f>IF('Rekapitulace stavby'!AN11="","",'Rekapitulace stavby'!AN11)</f>
        <v/>
      </c>
      <c r="K15" s="21"/>
      <c r="L15" s="22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</row>
    <row r="16" ht="6.75" customHeight="1">
      <c r="A16" s="21"/>
      <c r="B16" s="22"/>
      <c r="C16" s="21"/>
      <c r="D16" s="21"/>
      <c r="E16" s="21"/>
      <c r="F16" s="21"/>
      <c r="G16" s="21"/>
      <c r="H16" s="21"/>
      <c r="I16" s="21"/>
      <c r="J16" s="21"/>
      <c r="K16" s="21"/>
      <c r="L16" s="22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</row>
    <row r="17" ht="12.0" customHeight="1">
      <c r="A17" s="21"/>
      <c r="B17" s="22"/>
      <c r="C17" s="21"/>
      <c r="D17" s="16" t="s">
        <v>28</v>
      </c>
      <c r="E17" s="21"/>
      <c r="F17" s="21"/>
      <c r="G17" s="21"/>
      <c r="H17" s="21"/>
      <c r="I17" s="16" t="s">
        <v>26</v>
      </c>
      <c r="J17" s="18" t="str">
        <f>'Rekapitulace stavby'!AN13</f>
        <v>Vyplň údaj</v>
      </c>
      <c r="K17" s="21"/>
      <c r="L17" s="22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</row>
    <row r="18" ht="18.0" customHeight="1">
      <c r="A18" s="21"/>
      <c r="B18" s="22"/>
      <c r="C18" s="21"/>
      <c r="D18" s="21"/>
      <c r="E18" s="18" t="str">
        <f>'Rekapitulace stavby'!E14</f>
        <v>Vyplň údaj</v>
      </c>
      <c r="I18" s="16" t="s">
        <v>27</v>
      </c>
      <c r="J18" s="18" t="str">
        <f>'Rekapitulace stavby'!AN14</f>
        <v>Vyplň údaj</v>
      </c>
      <c r="K18" s="21"/>
      <c r="L18" s="22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</row>
    <row r="19" ht="6.75" customHeight="1">
      <c r="A19" s="21"/>
      <c r="B19" s="22"/>
      <c r="C19" s="21"/>
      <c r="D19" s="21"/>
      <c r="E19" s="21"/>
      <c r="F19" s="21"/>
      <c r="G19" s="21"/>
      <c r="H19" s="21"/>
      <c r="I19" s="21"/>
      <c r="J19" s="21"/>
      <c r="K19" s="21"/>
      <c r="L19" s="22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</row>
    <row r="20" ht="12.0" customHeight="1">
      <c r="A20" s="21"/>
      <c r="B20" s="22"/>
      <c r="C20" s="21"/>
      <c r="D20" s="16" t="s">
        <v>30</v>
      </c>
      <c r="E20" s="21"/>
      <c r="F20" s="21"/>
      <c r="G20" s="21"/>
      <c r="H20" s="21"/>
      <c r="I20" s="16" t="s">
        <v>26</v>
      </c>
      <c r="J20" s="12" t="str">
        <f>IF('Rekapitulace stavby'!AN16="","",'Rekapitulace stavby'!AN16)</f>
        <v/>
      </c>
      <c r="K20" s="21"/>
      <c r="L20" s="22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</row>
    <row r="21" ht="18.0" customHeight="1">
      <c r="A21" s="21"/>
      <c r="B21" s="22"/>
      <c r="C21" s="21"/>
      <c r="D21" s="21"/>
      <c r="E21" s="12" t="str">
        <f>IF('Rekapitulace stavby'!E17="","",'Rekapitulace stavby'!E17)</f>
        <v> </v>
      </c>
      <c r="F21" s="21"/>
      <c r="G21" s="21"/>
      <c r="H21" s="21"/>
      <c r="I21" s="16" t="s">
        <v>27</v>
      </c>
      <c r="J21" s="12" t="str">
        <f>IF('Rekapitulace stavby'!AN17="","",'Rekapitulace stavby'!AN17)</f>
        <v/>
      </c>
      <c r="K21" s="21"/>
      <c r="L21" s="22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</row>
    <row r="22" ht="6.75" customHeight="1">
      <c r="A22" s="21"/>
      <c r="B22" s="22"/>
      <c r="C22" s="21"/>
      <c r="D22" s="21"/>
      <c r="E22" s="21"/>
      <c r="F22" s="21"/>
      <c r="G22" s="21"/>
      <c r="H22" s="21"/>
      <c r="I22" s="21"/>
      <c r="J22" s="21"/>
      <c r="K22" s="21"/>
      <c r="L22" s="22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</row>
    <row r="23" ht="12.0" customHeight="1">
      <c r="A23" s="21"/>
      <c r="B23" s="22"/>
      <c r="C23" s="21"/>
      <c r="D23" s="16" t="s">
        <v>32</v>
      </c>
      <c r="E23" s="21"/>
      <c r="F23" s="21"/>
      <c r="G23" s="21"/>
      <c r="H23" s="21"/>
      <c r="I23" s="16" t="s">
        <v>26</v>
      </c>
      <c r="J23" s="12" t="str">
        <f>IF('Rekapitulace stavby'!AN19="","",'Rekapitulace stavby'!AN19)</f>
        <v/>
      </c>
      <c r="K23" s="21"/>
      <c r="L23" s="22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</row>
    <row r="24" ht="18.0" customHeight="1">
      <c r="A24" s="21"/>
      <c r="B24" s="22"/>
      <c r="C24" s="21"/>
      <c r="D24" s="21"/>
      <c r="E24" s="12" t="str">
        <f>IF('Rekapitulace stavby'!E20="","",'Rekapitulace stavby'!E20)</f>
        <v> </v>
      </c>
      <c r="F24" s="21"/>
      <c r="G24" s="21"/>
      <c r="H24" s="21"/>
      <c r="I24" s="16" t="s">
        <v>27</v>
      </c>
      <c r="J24" s="12" t="str">
        <f>IF('Rekapitulace stavby'!AN20="","",'Rekapitulace stavby'!AN20)</f>
        <v/>
      </c>
      <c r="K24" s="21"/>
      <c r="L24" s="22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</row>
    <row r="25" ht="6.75" customHeight="1">
      <c r="A25" s="21"/>
      <c r="B25" s="22"/>
      <c r="C25" s="21"/>
      <c r="D25" s="21"/>
      <c r="E25" s="21"/>
      <c r="F25" s="21"/>
      <c r="G25" s="21"/>
      <c r="H25" s="21"/>
      <c r="I25" s="21"/>
      <c r="J25" s="21"/>
      <c r="K25" s="21"/>
      <c r="L25" s="22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</row>
    <row r="26" ht="12.0" customHeight="1">
      <c r="A26" s="21"/>
      <c r="B26" s="22"/>
      <c r="C26" s="21"/>
      <c r="D26" s="16" t="s">
        <v>33</v>
      </c>
      <c r="E26" s="21"/>
      <c r="F26" s="21"/>
      <c r="G26" s="21"/>
      <c r="H26" s="21"/>
      <c r="I26" s="21"/>
      <c r="J26" s="21"/>
      <c r="K26" s="21"/>
      <c r="L26" s="22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</row>
    <row r="27" ht="16.5" customHeight="1">
      <c r="A27" s="101"/>
      <c r="B27" s="102"/>
      <c r="C27" s="101"/>
      <c r="D27" s="101"/>
      <c r="E27" s="19" t="s">
        <v>3</v>
      </c>
      <c r="I27" s="101"/>
      <c r="J27" s="101"/>
      <c r="K27" s="101"/>
      <c r="L27" s="102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</row>
    <row r="28" ht="6.75" customHeight="1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2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</row>
    <row r="29" ht="6.75" customHeight="1">
      <c r="A29" s="21"/>
      <c r="B29" s="22"/>
      <c r="C29" s="21"/>
      <c r="D29" s="55"/>
      <c r="E29" s="55"/>
      <c r="F29" s="55"/>
      <c r="G29" s="55"/>
      <c r="H29" s="55"/>
      <c r="I29" s="55"/>
      <c r="J29" s="55"/>
      <c r="K29" s="55"/>
      <c r="L29" s="22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</row>
    <row r="30" ht="24.75" customHeight="1">
      <c r="A30" s="21"/>
      <c r="B30" s="22"/>
      <c r="C30" s="21"/>
      <c r="D30" s="103" t="s">
        <v>35</v>
      </c>
      <c r="E30" s="21"/>
      <c r="F30" s="21"/>
      <c r="G30" s="21"/>
      <c r="H30" s="21"/>
      <c r="I30" s="21"/>
      <c r="J30" s="73">
        <f>ROUND(J85, 2)</f>
        <v>0</v>
      </c>
      <c r="K30" s="21"/>
      <c r="L30" s="22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</row>
    <row r="31" ht="6.75" customHeight="1">
      <c r="A31" s="21"/>
      <c r="B31" s="22"/>
      <c r="C31" s="21"/>
      <c r="D31" s="55"/>
      <c r="E31" s="55"/>
      <c r="F31" s="55"/>
      <c r="G31" s="55"/>
      <c r="H31" s="55"/>
      <c r="I31" s="55"/>
      <c r="J31" s="55"/>
      <c r="K31" s="55"/>
      <c r="L31" s="22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</row>
    <row r="32" ht="14.25" customHeight="1">
      <c r="A32" s="21"/>
      <c r="B32" s="22"/>
      <c r="C32" s="21"/>
      <c r="D32" s="21"/>
      <c r="E32" s="21"/>
      <c r="F32" s="27" t="s">
        <v>37</v>
      </c>
      <c r="G32" s="21"/>
      <c r="H32" s="21"/>
      <c r="I32" s="27" t="s">
        <v>36</v>
      </c>
      <c r="J32" s="27" t="s">
        <v>38</v>
      </c>
      <c r="K32" s="21"/>
      <c r="L32" s="22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</row>
    <row r="33" ht="14.25" customHeight="1">
      <c r="A33" s="21"/>
      <c r="B33" s="22"/>
      <c r="C33" s="21"/>
      <c r="D33" s="104" t="s">
        <v>39</v>
      </c>
      <c r="E33" s="16" t="s">
        <v>40</v>
      </c>
      <c r="F33" s="105">
        <f>ROUND((SUM(BE85:BE190)),  2)</f>
        <v>0</v>
      </c>
      <c r="G33" s="21"/>
      <c r="H33" s="21"/>
      <c r="I33" s="106">
        <v>0.21</v>
      </c>
      <c r="J33" s="105">
        <f>ROUND(((SUM(BE85:BE190))*I33),  2)</f>
        <v>0</v>
      </c>
      <c r="K33" s="21"/>
      <c r="L33" s="22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</row>
    <row r="34" ht="14.25" customHeight="1">
      <c r="A34" s="21"/>
      <c r="B34" s="22"/>
      <c r="C34" s="21"/>
      <c r="D34" s="21"/>
      <c r="E34" s="16" t="s">
        <v>41</v>
      </c>
      <c r="F34" s="105">
        <f>ROUND((SUM(BF85:BF190)),  2)</f>
        <v>0</v>
      </c>
      <c r="G34" s="21"/>
      <c r="H34" s="21"/>
      <c r="I34" s="106">
        <v>0.12</v>
      </c>
      <c r="J34" s="105">
        <f>ROUND(((SUM(BF85:BF190))*I34),  2)</f>
        <v>0</v>
      </c>
      <c r="K34" s="21"/>
      <c r="L34" s="22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</row>
    <row r="35" ht="14.25" hidden="1" customHeight="1">
      <c r="A35" s="21"/>
      <c r="B35" s="22"/>
      <c r="C35" s="21"/>
      <c r="D35" s="21"/>
      <c r="E35" s="16" t="s">
        <v>42</v>
      </c>
      <c r="F35" s="105">
        <f>ROUND((SUM(BG85:BG190)),  2)</f>
        <v>0</v>
      </c>
      <c r="G35" s="21"/>
      <c r="H35" s="21"/>
      <c r="I35" s="106">
        <v>0.21</v>
      </c>
      <c r="J35" s="105">
        <f t="shared" ref="J35:J37" si="1">0</f>
        <v>0</v>
      </c>
      <c r="K35" s="21"/>
      <c r="L35" s="22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</row>
    <row r="36" ht="14.25" hidden="1" customHeight="1">
      <c r="A36" s="21"/>
      <c r="B36" s="22"/>
      <c r="C36" s="21"/>
      <c r="D36" s="21"/>
      <c r="E36" s="16" t="s">
        <v>43</v>
      </c>
      <c r="F36" s="105">
        <f>ROUND((SUM(BH85:BH190)),  2)</f>
        <v>0</v>
      </c>
      <c r="G36" s="21"/>
      <c r="H36" s="21"/>
      <c r="I36" s="106">
        <v>0.12</v>
      </c>
      <c r="J36" s="105">
        <f t="shared" si="1"/>
        <v>0</v>
      </c>
      <c r="K36" s="21"/>
      <c r="L36" s="22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</row>
    <row r="37" ht="14.25" hidden="1" customHeight="1">
      <c r="A37" s="21"/>
      <c r="B37" s="22"/>
      <c r="C37" s="21"/>
      <c r="D37" s="21"/>
      <c r="E37" s="16" t="s">
        <v>44</v>
      </c>
      <c r="F37" s="105">
        <f>ROUND((SUM(BI85:BI190)),  2)</f>
        <v>0</v>
      </c>
      <c r="G37" s="21"/>
      <c r="H37" s="21"/>
      <c r="I37" s="106">
        <v>0.0</v>
      </c>
      <c r="J37" s="105">
        <f t="shared" si="1"/>
        <v>0</v>
      </c>
      <c r="K37" s="21"/>
      <c r="L37" s="22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</row>
    <row r="38" ht="6.75" customHeight="1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2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</row>
    <row r="39" ht="24.75" customHeight="1">
      <c r="A39" s="21"/>
      <c r="B39" s="22"/>
      <c r="C39" s="107"/>
      <c r="D39" s="108" t="s">
        <v>45</v>
      </c>
      <c r="E39" s="60"/>
      <c r="F39" s="60"/>
      <c r="G39" s="109" t="s">
        <v>46</v>
      </c>
      <c r="H39" s="110" t="s">
        <v>47</v>
      </c>
      <c r="I39" s="60"/>
      <c r="J39" s="111">
        <f>SUM(J30:J37)</f>
        <v>0</v>
      </c>
      <c r="K39" s="112"/>
      <c r="L39" s="22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</row>
    <row r="40" ht="14.25" customHeight="1">
      <c r="A40" s="21"/>
      <c r="B40" s="40"/>
      <c r="C40" s="41"/>
      <c r="D40" s="41"/>
      <c r="E40" s="41"/>
      <c r="F40" s="41"/>
      <c r="G40" s="41"/>
      <c r="H40" s="41"/>
      <c r="I40" s="41"/>
      <c r="J40" s="41"/>
      <c r="K40" s="41"/>
      <c r="L40" s="22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1"/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22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</row>
    <row r="45" ht="24.75" customHeight="1">
      <c r="A45" s="21"/>
      <c r="B45" s="22"/>
      <c r="C45" s="8" t="s">
        <v>99</v>
      </c>
      <c r="D45" s="21"/>
      <c r="E45" s="21"/>
      <c r="F45" s="21"/>
      <c r="G45" s="21"/>
      <c r="H45" s="21"/>
      <c r="I45" s="21"/>
      <c r="J45" s="21"/>
      <c r="K45" s="21"/>
      <c r="L45" s="22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</row>
    <row r="46" ht="6.75" customHeight="1">
      <c r="A46" s="21"/>
      <c r="B46" s="22"/>
      <c r="C46" s="21"/>
      <c r="D46" s="21"/>
      <c r="E46" s="21"/>
      <c r="F46" s="21"/>
      <c r="G46" s="21"/>
      <c r="H46" s="21"/>
      <c r="I46" s="21"/>
      <c r="J46" s="21"/>
      <c r="K46" s="21"/>
      <c r="L46" s="22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</row>
    <row r="47" ht="12.0" customHeight="1">
      <c r="A47" s="21"/>
      <c r="B47" s="22"/>
      <c r="C47" s="16" t="s">
        <v>17</v>
      </c>
      <c r="D47" s="21"/>
      <c r="E47" s="21"/>
      <c r="F47" s="21"/>
      <c r="G47" s="21"/>
      <c r="H47" s="21"/>
      <c r="I47" s="21"/>
      <c r="J47" s="21"/>
      <c r="K47" s="21"/>
      <c r="L47" s="22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</row>
    <row r="48" ht="16.5" customHeight="1">
      <c r="A48" s="21"/>
      <c r="B48" s="22"/>
      <c r="C48" s="21"/>
      <c r="D48" s="21"/>
      <c r="E48" s="100" t="str">
        <f>E7</f>
        <v>Rekonstrukce střechy Ekocentrum Lipka</v>
      </c>
      <c r="I48" s="21"/>
      <c r="J48" s="21"/>
      <c r="K48" s="21"/>
      <c r="L48" s="22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</row>
    <row r="49" ht="12.0" customHeight="1">
      <c r="A49" s="21"/>
      <c r="B49" s="22"/>
      <c r="C49" s="16" t="s">
        <v>97</v>
      </c>
      <c r="D49" s="21"/>
      <c r="E49" s="21"/>
      <c r="F49" s="21"/>
      <c r="G49" s="21"/>
      <c r="H49" s="21"/>
      <c r="I49" s="21"/>
      <c r="J49" s="21"/>
      <c r="K49" s="21"/>
      <c r="L49" s="22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</row>
    <row r="50" ht="16.5" customHeight="1">
      <c r="A50" s="21"/>
      <c r="B50" s="22"/>
      <c r="C50" s="21"/>
      <c r="D50" s="21"/>
      <c r="E50" s="49" t="str">
        <f>E9</f>
        <v>1 - Bourací práce</v>
      </c>
      <c r="I50" s="21"/>
      <c r="J50" s="21"/>
      <c r="K50" s="21"/>
      <c r="L50" s="22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</row>
    <row r="51" ht="6.75" customHeight="1">
      <c r="A51" s="21"/>
      <c r="B51" s="22"/>
      <c r="C51" s="21"/>
      <c r="D51" s="21"/>
      <c r="E51" s="21"/>
      <c r="F51" s="21"/>
      <c r="G51" s="21"/>
      <c r="H51" s="21"/>
      <c r="I51" s="21"/>
      <c r="J51" s="21"/>
      <c r="K51" s="21"/>
      <c r="L51" s="22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</row>
    <row r="52" ht="12.0" customHeight="1">
      <c r="A52" s="21"/>
      <c r="B52" s="22"/>
      <c r="C52" s="16" t="s">
        <v>21</v>
      </c>
      <c r="D52" s="21"/>
      <c r="E52" s="21"/>
      <c r="F52" s="12" t="str">
        <f>F12</f>
        <v> </v>
      </c>
      <c r="G52" s="21"/>
      <c r="H52" s="21"/>
      <c r="I52" s="16" t="s">
        <v>23</v>
      </c>
      <c r="J52" s="51" t="str">
        <f>IF(J12="","",J12)</f>
        <v>1. 3. 2025</v>
      </c>
      <c r="K52" s="21"/>
      <c r="L52" s="22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</row>
    <row r="53" ht="6.75" customHeight="1">
      <c r="A53" s="21"/>
      <c r="B53" s="22"/>
      <c r="C53" s="21"/>
      <c r="D53" s="21"/>
      <c r="E53" s="21"/>
      <c r="F53" s="21"/>
      <c r="G53" s="21"/>
      <c r="H53" s="21"/>
      <c r="I53" s="21"/>
      <c r="J53" s="21"/>
      <c r="K53" s="21"/>
      <c r="L53" s="22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</row>
    <row r="54" ht="15.0" customHeight="1">
      <c r="A54" s="21"/>
      <c r="B54" s="22"/>
      <c r="C54" s="16" t="s">
        <v>25</v>
      </c>
      <c r="D54" s="21"/>
      <c r="E54" s="21"/>
      <c r="F54" s="12" t="str">
        <f>E15</f>
        <v> </v>
      </c>
      <c r="G54" s="21"/>
      <c r="H54" s="21"/>
      <c r="I54" s="16" t="s">
        <v>30</v>
      </c>
      <c r="J54" s="19" t="str">
        <f>E21</f>
        <v> </v>
      </c>
      <c r="K54" s="21"/>
      <c r="L54" s="22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</row>
    <row r="55" ht="15.0" customHeight="1">
      <c r="A55" s="21"/>
      <c r="B55" s="22"/>
      <c r="C55" s="16" t="s">
        <v>28</v>
      </c>
      <c r="D55" s="21"/>
      <c r="E55" s="21"/>
      <c r="F55" s="113" t="str">
        <f>IF(E18="","",E18)</f>
        <v>Vyplň údaj</v>
      </c>
      <c r="G55" s="21"/>
      <c r="H55" s="21"/>
      <c r="I55" s="16" t="s">
        <v>32</v>
      </c>
      <c r="J55" s="19" t="str">
        <f>E24</f>
        <v> </v>
      </c>
      <c r="K55" s="21"/>
      <c r="L55" s="22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</row>
    <row r="56" ht="9.75" customHeight="1">
      <c r="A56" s="21"/>
      <c r="B56" s="22"/>
      <c r="C56" s="21"/>
      <c r="D56" s="21"/>
      <c r="E56" s="21"/>
      <c r="F56" s="21"/>
      <c r="G56" s="21"/>
      <c r="H56" s="21"/>
      <c r="I56" s="21"/>
      <c r="J56" s="21"/>
      <c r="K56" s="21"/>
      <c r="L56" s="22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</row>
    <row r="57" ht="29.25" customHeight="1">
      <c r="A57" s="21"/>
      <c r="B57" s="22"/>
      <c r="C57" s="114" t="s">
        <v>100</v>
      </c>
      <c r="D57" s="107"/>
      <c r="E57" s="107"/>
      <c r="F57" s="107"/>
      <c r="G57" s="107"/>
      <c r="H57" s="107"/>
      <c r="I57" s="107"/>
      <c r="J57" s="115" t="s">
        <v>101</v>
      </c>
      <c r="K57" s="107"/>
      <c r="L57" s="22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</row>
    <row r="58" ht="9.75" customHeight="1">
      <c r="A58" s="21"/>
      <c r="B58" s="22"/>
      <c r="C58" s="21"/>
      <c r="D58" s="21"/>
      <c r="E58" s="21"/>
      <c r="F58" s="21"/>
      <c r="G58" s="21"/>
      <c r="H58" s="21"/>
      <c r="I58" s="21"/>
      <c r="J58" s="21"/>
      <c r="K58" s="21"/>
      <c r="L58" s="22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</row>
    <row r="59" ht="22.5" customHeight="1">
      <c r="A59" s="21"/>
      <c r="B59" s="22"/>
      <c r="C59" s="116" t="s">
        <v>67</v>
      </c>
      <c r="D59" s="21"/>
      <c r="E59" s="21"/>
      <c r="F59" s="21"/>
      <c r="G59" s="21"/>
      <c r="H59" s="21"/>
      <c r="I59" s="21"/>
      <c r="J59" s="73">
        <f t="shared" ref="J59:J61" si="2">J85</f>
        <v>0</v>
      </c>
      <c r="K59" s="21"/>
      <c r="L59" s="22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4" t="s">
        <v>102</v>
      </c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</row>
    <row r="60" ht="24.75" customHeight="1">
      <c r="A60" s="117"/>
      <c r="B60" s="118"/>
      <c r="C60" s="117"/>
      <c r="D60" s="119" t="s">
        <v>103</v>
      </c>
      <c r="E60" s="120"/>
      <c r="F60" s="120"/>
      <c r="G60" s="120"/>
      <c r="H60" s="120"/>
      <c r="I60" s="120"/>
      <c r="J60" s="121">
        <f t="shared" si="2"/>
        <v>0</v>
      </c>
      <c r="K60" s="117"/>
      <c r="L60" s="118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</row>
    <row r="61" ht="19.5" customHeight="1">
      <c r="A61" s="122"/>
      <c r="B61" s="123"/>
      <c r="C61" s="122"/>
      <c r="D61" s="124" t="s">
        <v>104</v>
      </c>
      <c r="E61" s="125"/>
      <c r="F61" s="125"/>
      <c r="G61" s="125"/>
      <c r="H61" s="125"/>
      <c r="I61" s="125"/>
      <c r="J61" s="126">
        <f t="shared" si="2"/>
        <v>0</v>
      </c>
      <c r="K61" s="122"/>
      <c r="L61" s="123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  <c r="AA61" s="122"/>
      <c r="AB61" s="122"/>
      <c r="AC61" s="122"/>
      <c r="AD61" s="122"/>
      <c r="AE61" s="122"/>
      <c r="AF61" s="122"/>
      <c r="AG61" s="122"/>
      <c r="AH61" s="122"/>
      <c r="AI61" s="122"/>
      <c r="AJ61" s="122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  <c r="BE61" s="122"/>
      <c r="BF61" s="122"/>
      <c r="BG61" s="122"/>
      <c r="BH61" s="122"/>
      <c r="BI61" s="122"/>
      <c r="BJ61" s="122"/>
      <c r="BK61" s="122"/>
      <c r="BL61" s="122"/>
      <c r="BM61" s="122"/>
    </row>
    <row r="62" ht="19.5" customHeight="1">
      <c r="A62" s="122"/>
      <c r="B62" s="123"/>
      <c r="C62" s="122"/>
      <c r="D62" s="124" t="s">
        <v>105</v>
      </c>
      <c r="E62" s="125"/>
      <c r="F62" s="125"/>
      <c r="G62" s="125"/>
      <c r="H62" s="125"/>
      <c r="I62" s="125"/>
      <c r="J62" s="126">
        <f>J135</f>
        <v>0</v>
      </c>
      <c r="K62" s="122"/>
      <c r="L62" s="123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  <c r="AA62" s="122"/>
      <c r="AB62" s="122"/>
      <c r="AC62" s="122"/>
      <c r="AD62" s="122"/>
      <c r="AE62" s="122"/>
      <c r="AF62" s="122"/>
      <c r="AG62" s="122"/>
      <c r="AH62" s="122"/>
      <c r="AI62" s="122"/>
      <c r="AJ62" s="122"/>
      <c r="AK62" s="122"/>
      <c r="AL62" s="122"/>
      <c r="AM62" s="122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2"/>
      <c r="AY62" s="122"/>
      <c r="AZ62" s="122"/>
      <c r="BA62" s="122"/>
      <c r="BB62" s="122"/>
      <c r="BC62" s="122"/>
      <c r="BD62" s="122"/>
      <c r="BE62" s="122"/>
      <c r="BF62" s="122"/>
      <c r="BG62" s="122"/>
      <c r="BH62" s="122"/>
      <c r="BI62" s="122"/>
      <c r="BJ62" s="122"/>
      <c r="BK62" s="122"/>
      <c r="BL62" s="122"/>
      <c r="BM62" s="122"/>
    </row>
    <row r="63" ht="19.5" customHeight="1">
      <c r="A63" s="122"/>
      <c r="B63" s="123"/>
      <c r="C63" s="122"/>
      <c r="D63" s="124" t="s">
        <v>106</v>
      </c>
      <c r="E63" s="125"/>
      <c r="F63" s="125"/>
      <c r="G63" s="125"/>
      <c r="H63" s="125"/>
      <c r="I63" s="125"/>
      <c r="J63" s="126">
        <f>J139</f>
        <v>0</v>
      </c>
      <c r="K63" s="122"/>
      <c r="L63" s="123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  <c r="AX63" s="122"/>
      <c r="AY63" s="122"/>
      <c r="AZ63" s="122"/>
      <c r="BA63" s="122"/>
      <c r="BB63" s="122"/>
      <c r="BC63" s="122"/>
      <c r="BD63" s="122"/>
      <c r="BE63" s="122"/>
      <c r="BF63" s="122"/>
      <c r="BG63" s="122"/>
      <c r="BH63" s="122"/>
      <c r="BI63" s="122"/>
      <c r="BJ63" s="122"/>
      <c r="BK63" s="122"/>
      <c r="BL63" s="122"/>
      <c r="BM63" s="122"/>
    </row>
    <row r="64" ht="19.5" customHeight="1">
      <c r="A64" s="122"/>
      <c r="B64" s="123"/>
      <c r="C64" s="122"/>
      <c r="D64" s="124" t="s">
        <v>107</v>
      </c>
      <c r="E64" s="125"/>
      <c r="F64" s="125"/>
      <c r="G64" s="125"/>
      <c r="H64" s="125"/>
      <c r="I64" s="125"/>
      <c r="J64" s="126">
        <f>J164</f>
        <v>0</v>
      </c>
      <c r="K64" s="122"/>
      <c r="L64" s="123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  <c r="AA64" s="122"/>
      <c r="AB64" s="122"/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</row>
    <row r="65" ht="24.75" customHeight="1">
      <c r="A65" s="117"/>
      <c r="B65" s="118"/>
      <c r="C65" s="117"/>
      <c r="D65" s="119" t="s">
        <v>108</v>
      </c>
      <c r="E65" s="120"/>
      <c r="F65" s="120"/>
      <c r="G65" s="120"/>
      <c r="H65" s="120"/>
      <c r="I65" s="120"/>
      <c r="J65" s="121">
        <f>J180</f>
        <v>0</v>
      </c>
      <c r="K65" s="117"/>
      <c r="L65" s="118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</row>
    <row r="66" ht="21.75" customHeight="1">
      <c r="A66" s="21"/>
      <c r="B66" s="22"/>
      <c r="C66" s="21"/>
      <c r="D66" s="21"/>
      <c r="E66" s="21"/>
      <c r="F66" s="21"/>
      <c r="G66" s="21"/>
      <c r="H66" s="21"/>
      <c r="I66" s="21"/>
      <c r="J66" s="21"/>
      <c r="K66" s="21"/>
      <c r="L66" s="22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</row>
    <row r="67" ht="6.75" customHeight="1">
      <c r="A67" s="21"/>
      <c r="B67" s="40"/>
      <c r="C67" s="41"/>
      <c r="D67" s="41"/>
      <c r="E67" s="41"/>
      <c r="F67" s="41"/>
      <c r="G67" s="41"/>
      <c r="H67" s="41"/>
      <c r="I67" s="41"/>
      <c r="J67" s="41"/>
      <c r="K67" s="41"/>
      <c r="L67" s="22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</row>
    <row r="71" ht="6.75" customHeight="1">
      <c r="A71" s="2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22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</row>
    <row r="72" ht="24.75" customHeight="1">
      <c r="A72" s="21"/>
      <c r="B72" s="22"/>
      <c r="C72" s="8" t="s">
        <v>109</v>
      </c>
      <c r="D72" s="21"/>
      <c r="E72" s="21"/>
      <c r="F72" s="21"/>
      <c r="G72" s="21"/>
      <c r="H72" s="21"/>
      <c r="I72" s="21"/>
      <c r="J72" s="21"/>
      <c r="K72" s="21"/>
      <c r="L72" s="22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</row>
    <row r="73" ht="6.75" customHeight="1">
      <c r="A73" s="21"/>
      <c r="B73" s="22"/>
      <c r="C73" s="21"/>
      <c r="D73" s="21"/>
      <c r="E73" s="21"/>
      <c r="F73" s="21"/>
      <c r="G73" s="21"/>
      <c r="H73" s="21"/>
      <c r="I73" s="21"/>
      <c r="J73" s="21"/>
      <c r="K73" s="21"/>
      <c r="L73" s="22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</row>
    <row r="74" ht="12.0" customHeight="1">
      <c r="A74" s="21"/>
      <c r="B74" s="22"/>
      <c r="C74" s="16" t="s">
        <v>17</v>
      </c>
      <c r="D74" s="21"/>
      <c r="E74" s="21"/>
      <c r="F74" s="21"/>
      <c r="G74" s="21"/>
      <c r="H74" s="21"/>
      <c r="I74" s="21"/>
      <c r="J74" s="21"/>
      <c r="K74" s="21"/>
      <c r="L74" s="22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</row>
    <row r="75" ht="16.5" customHeight="1">
      <c r="A75" s="21"/>
      <c r="B75" s="22"/>
      <c r="C75" s="21"/>
      <c r="D75" s="21"/>
      <c r="E75" s="100" t="str">
        <f>E7</f>
        <v>Rekonstrukce střechy Ekocentrum Lipka</v>
      </c>
      <c r="I75" s="21"/>
      <c r="J75" s="21"/>
      <c r="K75" s="21"/>
      <c r="L75" s="22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</row>
    <row r="76" ht="12.0" customHeight="1">
      <c r="A76" s="21"/>
      <c r="B76" s="22"/>
      <c r="C76" s="16" t="s">
        <v>97</v>
      </c>
      <c r="D76" s="21"/>
      <c r="E76" s="21"/>
      <c r="F76" s="21"/>
      <c r="G76" s="21"/>
      <c r="H76" s="21"/>
      <c r="I76" s="21"/>
      <c r="J76" s="21"/>
      <c r="K76" s="21"/>
      <c r="L76" s="22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</row>
    <row r="77" ht="16.5" customHeight="1">
      <c r="A77" s="21"/>
      <c r="B77" s="22"/>
      <c r="C77" s="21"/>
      <c r="D77" s="21"/>
      <c r="E77" s="49" t="str">
        <f>E9</f>
        <v>1 - Bourací práce</v>
      </c>
      <c r="I77" s="21"/>
      <c r="J77" s="21"/>
      <c r="K77" s="21"/>
      <c r="L77" s="22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</row>
    <row r="78" ht="6.75" customHeight="1">
      <c r="A78" s="21"/>
      <c r="B78" s="22"/>
      <c r="C78" s="21"/>
      <c r="D78" s="21"/>
      <c r="E78" s="21"/>
      <c r="F78" s="21"/>
      <c r="G78" s="21"/>
      <c r="H78" s="21"/>
      <c r="I78" s="21"/>
      <c r="J78" s="21"/>
      <c r="K78" s="21"/>
      <c r="L78" s="22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</row>
    <row r="79" ht="12.0" customHeight="1">
      <c r="A79" s="21"/>
      <c r="B79" s="22"/>
      <c r="C79" s="16" t="s">
        <v>21</v>
      </c>
      <c r="D79" s="21"/>
      <c r="E79" s="21"/>
      <c r="F79" s="12" t="str">
        <f>F12</f>
        <v> </v>
      </c>
      <c r="G79" s="21"/>
      <c r="H79" s="21"/>
      <c r="I79" s="16" t="s">
        <v>23</v>
      </c>
      <c r="J79" s="51" t="str">
        <f>IF(J12="","",J12)</f>
        <v>1. 3. 2025</v>
      </c>
      <c r="K79" s="21"/>
      <c r="L79" s="22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</row>
    <row r="80" ht="6.75" customHeight="1">
      <c r="A80" s="21"/>
      <c r="B80" s="22"/>
      <c r="C80" s="21"/>
      <c r="D80" s="21"/>
      <c r="E80" s="21"/>
      <c r="F80" s="21"/>
      <c r="G80" s="21"/>
      <c r="H80" s="21"/>
      <c r="I80" s="21"/>
      <c r="J80" s="21"/>
      <c r="K80" s="21"/>
      <c r="L80" s="22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</row>
    <row r="81" ht="15.0" customHeight="1">
      <c r="A81" s="21"/>
      <c r="B81" s="22"/>
      <c r="C81" s="16" t="s">
        <v>25</v>
      </c>
      <c r="D81" s="21"/>
      <c r="E81" s="21"/>
      <c r="F81" s="12" t="str">
        <f>E15</f>
        <v> </v>
      </c>
      <c r="G81" s="21"/>
      <c r="H81" s="21"/>
      <c r="I81" s="16" t="s">
        <v>30</v>
      </c>
      <c r="J81" s="19" t="str">
        <f>E21</f>
        <v> </v>
      </c>
      <c r="K81" s="21"/>
      <c r="L81" s="22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</row>
    <row r="82" ht="15.0" customHeight="1">
      <c r="A82" s="21"/>
      <c r="B82" s="22"/>
      <c r="C82" s="16" t="s">
        <v>28</v>
      </c>
      <c r="D82" s="21"/>
      <c r="E82" s="21"/>
      <c r="F82" s="113" t="str">
        <f>IF(E18="","",E18)</f>
        <v>Vyplň údaj</v>
      </c>
      <c r="G82" s="21"/>
      <c r="H82" s="21"/>
      <c r="I82" s="16" t="s">
        <v>32</v>
      </c>
      <c r="J82" s="19" t="str">
        <f>E24</f>
        <v> </v>
      </c>
      <c r="K82" s="21"/>
      <c r="L82" s="22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</row>
    <row r="83" ht="9.75" customHeight="1">
      <c r="A83" s="21"/>
      <c r="B83" s="22"/>
      <c r="C83" s="21"/>
      <c r="D83" s="21"/>
      <c r="E83" s="21"/>
      <c r="F83" s="21"/>
      <c r="G83" s="21"/>
      <c r="H83" s="21"/>
      <c r="I83" s="21"/>
      <c r="J83" s="21"/>
      <c r="K83" s="21"/>
      <c r="L83" s="22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</row>
    <row r="84" ht="29.25" customHeight="1">
      <c r="A84" s="127"/>
      <c r="B84" s="128"/>
      <c r="C84" s="129" t="s">
        <v>110</v>
      </c>
      <c r="D84" s="130" t="s">
        <v>54</v>
      </c>
      <c r="E84" s="130" t="s">
        <v>50</v>
      </c>
      <c r="F84" s="130" t="s">
        <v>51</v>
      </c>
      <c r="G84" s="130" t="s">
        <v>111</v>
      </c>
      <c r="H84" s="130" t="s">
        <v>112</v>
      </c>
      <c r="I84" s="130" t="s">
        <v>113</v>
      </c>
      <c r="J84" s="130" t="s">
        <v>101</v>
      </c>
      <c r="K84" s="131" t="s">
        <v>114</v>
      </c>
      <c r="L84" s="128"/>
      <c r="M84" s="64" t="s">
        <v>3</v>
      </c>
      <c r="N84" s="65" t="s">
        <v>39</v>
      </c>
      <c r="O84" s="65" t="s">
        <v>115</v>
      </c>
      <c r="P84" s="65" t="s">
        <v>116</v>
      </c>
      <c r="Q84" s="65" t="s">
        <v>117</v>
      </c>
      <c r="R84" s="65" t="s">
        <v>118</v>
      </c>
      <c r="S84" s="65" t="s">
        <v>119</v>
      </c>
      <c r="T84" s="66" t="s">
        <v>120</v>
      </c>
      <c r="U84" s="127"/>
      <c r="V84" s="127"/>
      <c r="W84" s="127"/>
      <c r="X84" s="127"/>
      <c r="Y84" s="127"/>
      <c r="Z84" s="127"/>
      <c r="AA84" s="127"/>
      <c r="AB84" s="127"/>
      <c r="AC84" s="127"/>
      <c r="AD84" s="127"/>
      <c r="AE84" s="127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7"/>
      <c r="AR84" s="127"/>
      <c r="AS84" s="127"/>
      <c r="AT84" s="127"/>
      <c r="AU84" s="127"/>
      <c r="AV84" s="127"/>
      <c r="AW84" s="127"/>
      <c r="AX84" s="127"/>
      <c r="AY84" s="127"/>
      <c r="AZ84" s="127"/>
      <c r="BA84" s="127"/>
      <c r="BB84" s="127"/>
      <c r="BC84" s="127"/>
      <c r="BD84" s="127"/>
      <c r="BE84" s="127"/>
      <c r="BF84" s="127"/>
      <c r="BG84" s="127"/>
      <c r="BH84" s="127"/>
      <c r="BI84" s="127"/>
      <c r="BJ84" s="127"/>
      <c r="BK84" s="127"/>
      <c r="BL84" s="127"/>
      <c r="BM84" s="127"/>
    </row>
    <row r="85" ht="22.5" customHeight="1">
      <c r="A85" s="21"/>
      <c r="B85" s="22"/>
      <c r="C85" s="70" t="s">
        <v>121</v>
      </c>
      <c r="D85" s="21"/>
      <c r="E85" s="21"/>
      <c r="F85" s="21"/>
      <c r="G85" s="21"/>
      <c r="H85" s="21"/>
      <c r="I85" s="21"/>
      <c r="J85" s="132">
        <f t="shared" ref="J85:J87" si="3">BK85</f>
        <v>0</v>
      </c>
      <c r="K85" s="21"/>
      <c r="L85" s="22"/>
      <c r="M85" s="67"/>
      <c r="N85" s="55"/>
      <c r="O85" s="55"/>
      <c r="P85" s="133">
        <f>P86+P180</f>
        <v>0</v>
      </c>
      <c r="Q85" s="55"/>
      <c r="R85" s="133">
        <f>R86+R180</f>
        <v>0.065167718</v>
      </c>
      <c r="S85" s="55"/>
      <c r="T85" s="134">
        <f>T86+T180</f>
        <v>11.16803584</v>
      </c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4" t="s">
        <v>68</v>
      </c>
      <c r="AU85" s="4" t="s">
        <v>102</v>
      </c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135">
        <f>BK86+BK180</f>
        <v>0</v>
      </c>
      <c r="BL85" s="21"/>
      <c r="BM85" s="21"/>
    </row>
    <row r="86" ht="25.5" customHeight="1">
      <c r="A86" s="136"/>
      <c r="B86" s="137"/>
      <c r="C86" s="136"/>
      <c r="D86" s="138" t="s">
        <v>68</v>
      </c>
      <c r="E86" s="139" t="s">
        <v>122</v>
      </c>
      <c r="F86" s="139" t="s">
        <v>123</v>
      </c>
      <c r="G86" s="136"/>
      <c r="H86" s="136"/>
      <c r="I86" s="136"/>
      <c r="J86" s="140">
        <f t="shared" si="3"/>
        <v>0</v>
      </c>
      <c r="K86" s="136"/>
      <c r="L86" s="137"/>
      <c r="M86" s="141"/>
      <c r="N86" s="136"/>
      <c r="O86" s="136"/>
      <c r="P86" s="142">
        <f>P87+P135+P139+P164</f>
        <v>0</v>
      </c>
      <c r="Q86" s="136"/>
      <c r="R86" s="142">
        <f>R87+R135+R139+R164</f>
        <v>0</v>
      </c>
      <c r="S86" s="136"/>
      <c r="T86" s="143">
        <f>T87+T135+T139+T164</f>
        <v>11.10361148</v>
      </c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36"/>
      <c r="AK86" s="136"/>
      <c r="AL86" s="136"/>
      <c r="AM86" s="136"/>
      <c r="AN86" s="136"/>
      <c r="AO86" s="136"/>
      <c r="AP86" s="136"/>
      <c r="AQ86" s="136"/>
      <c r="AR86" s="138" t="s">
        <v>74</v>
      </c>
      <c r="AS86" s="136"/>
      <c r="AT86" s="144" t="s">
        <v>68</v>
      </c>
      <c r="AU86" s="144" t="s">
        <v>69</v>
      </c>
      <c r="AV86" s="136"/>
      <c r="AW86" s="136"/>
      <c r="AX86" s="136"/>
      <c r="AY86" s="138" t="s">
        <v>124</v>
      </c>
      <c r="AZ86" s="136"/>
      <c r="BA86" s="136"/>
      <c r="BB86" s="136"/>
      <c r="BC86" s="136"/>
      <c r="BD86" s="136"/>
      <c r="BE86" s="136"/>
      <c r="BF86" s="136"/>
      <c r="BG86" s="136"/>
      <c r="BH86" s="136"/>
      <c r="BI86" s="136"/>
      <c r="BJ86" s="136"/>
      <c r="BK86" s="145">
        <f>BK87+BK135+BK139+BK164</f>
        <v>0</v>
      </c>
      <c r="BL86" s="136"/>
      <c r="BM86" s="136"/>
    </row>
    <row r="87" ht="22.5" customHeight="1">
      <c r="A87" s="136"/>
      <c r="B87" s="137"/>
      <c r="C87" s="136"/>
      <c r="D87" s="138" t="s">
        <v>68</v>
      </c>
      <c r="E87" s="146" t="s">
        <v>125</v>
      </c>
      <c r="F87" s="146" t="s">
        <v>126</v>
      </c>
      <c r="G87" s="136"/>
      <c r="H87" s="136"/>
      <c r="I87" s="136"/>
      <c r="J87" s="147">
        <f t="shared" si="3"/>
        <v>0</v>
      </c>
      <c r="K87" s="136"/>
      <c r="L87" s="137"/>
      <c r="M87" s="141"/>
      <c r="N87" s="136"/>
      <c r="O87" s="136"/>
      <c r="P87" s="142">
        <f>SUM(P88:P134)</f>
        <v>0</v>
      </c>
      <c r="Q87" s="136"/>
      <c r="R87" s="142">
        <f>SUM(R88:R134)</f>
        <v>0</v>
      </c>
      <c r="S87" s="136"/>
      <c r="T87" s="143">
        <f>SUM(T88:T134)</f>
        <v>10.40326528</v>
      </c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  <c r="AK87" s="136"/>
      <c r="AL87" s="136"/>
      <c r="AM87" s="136"/>
      <c r="AN87" s="136"/>
      <c r="AO87" s="136"/>
      <c r="AP87" s="136"/>
      <c r="AQ87" s="136"/>
      <c r="AR87" s="138" t="s">
        <v>74</v>
      </c>
      <c r="AS87" s="136"/>
      <c r="AT87" s="144" t="s">
        <v>68</v>
      </c>
      <c r="AU87" s="144" t="s">
        <v>74</v>
      </c>
      <c r="AV87" s="136"/>
      <c r="AW87" s="136"/>
      <c r="AX87" s="136"/>
      <c r="AY87" s="138" t="s">
        <v>124</v>
      </c>
      <c r="AZ87" s="136"/>
      <c r="BA87" s="136"/>
      <c r="BB87" s="136"/>
      <c r="BC87" s="136"/>
      <c r="BD87" s="136"/>
      <c r="BE87" s="136"/>
      <c r="BF87" s="136"/>
      <c r="BG87" s="136"/>
      <c r="BH87" s="136"/>
      <c r="BI87" s="136"/>
      <c r="BJ87" s="136"/>
      <c r="BK87" s="145">
        <f>SUM(BK88:BK134)</f>
        <v>0</v>
      </c>
      <c r="BL87" s="136"/>
      <c r="BM87" s="136"/>
    </row>
    <row r="88" ht="24.0" customHeight="1">
      <c r="A88" s="21"/>
      <c r="B88" s="22"/>
      <c r="C88" s="148" t="s">
        <v>74</v>
      </c>
      <c r="D88" s="148" t="s">
        <v>127</v>
      </c>
      <c r="E88" s="149" t="s">
        <v>128</v>
      </c>
      <c r="F88" s="150" t="s">
        <v>129</v>
      </c>
      <c r="G88" s="151" t="s">
        <v>89</v>
      </c>
      <c r="H88" s="152">
        <v>151.803</v>
      </c>
      <c r="I88" s="153"/>
      <c r="J88" s="154">
        <f>ROUND(I88*H88,2)</f>
        <v>0</v>
      </c>
      <c r="K88" s="150" t="s">
        <v>130</v>
      </c>
      <c r="L88" s="22"/>
      <c r="M88" s="155" t="s">
        <v>3</v>
      </c>
      <c r="N88" s="156" t="s">
        <v>40</v>
      </c>
      <c r="O88" s="21"/>
      <c r="P88" s="157">
        <f>O88*H88</f>
        <v>0</v>
      </c>
      <c r="Q88" s="157">
        <v>0.0</v>
      </c>
      <c r="R88" s="157">
        <f>Q88*H88</f>
        <v>0</v>
      </c>
      <c r="S88" s="157">
        <v>0.002</v>
      </c>
      <c r="T88" s="158">
        <f>S88*H88</f>
        <v>0.303606</v>
      </c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159" t="s">
        <v>131</v>
      </c>
      <c r="AS88" s="21"/>
      <c r="AT88" s="159" t="s">
        <v>127</v>
      </c>
      <c r="AU88" s="159" t="s">
        <v>78</v>
      </c>
      <c r="AV88" s="21"/>
      <c r="AW88" s="21"/>
      <c r="AX88" s="21"/>
      <c r="AY88" s="4" t="s">
        <v>124</v>
      </c>
      <c r="AZ88" s="21"/>
      <c r="BA88" s="21"/>
      <c r="BB88" s="21"/>
      <c r="BC88" s="21"/>
      <c r="BD88" s="21"/>
      <c r="BE88" s="160">
        <f>IF(N88="základní",J88,0)</f>
        <v>0</v>
      </c>
      <c r="BF88" s="160">
        <f>IF(N88="snížená",J88,0)</f>
        <v>0</v>
      </c>
      <c r="BG88" s="160">
        <f>IF(N88="zákl. přenesená",J88,0)</f>
        <v>0</v>
      </c>
      <c r="BH88" s="160">
        <f>IF(N88="sníž. přenesená",J88,0)</f>
        <v>0</v>
      </c>
      <c r="BI88" s="160">
        <f>IF(N88="nulová",J88,0)</f>
        <v>0</v>
      </c>
      <c r="BJ88" s="4" t="s">
        <v>74</v>
      </c>
      <c r="BK88" s="160">
        <f>ROUND(I88*H88,2)</f>
        <v>0</v>
      </c>
      <c r="BL88" s="4" t="s">
        <v>131</v>
      </c>
      <c r="BM88" s="159" t="s">
        <v>132</v>
      </c>
    </row>
    <row r="89" ht="15.75" customHeight="1">
      <c r="A89" s="21"/>
      <c r="B89" s="22"/>
      <c r="C89" s="21"/>
      <c r="D89" s="161" t="s">
        <v>133</v>
      </c>
      <c r="E89" s="21"/>
      <c r="F89" s="162" t="s">
        <v>134</v>
      </c>
      <c r="G89" s="21"/>
      <c r="H89" s="21"/>
      <c r="I89" s="21"/>
      <c r="J89" s="21"/>
      <c r="K89" s="21"/>
      <c r="L89" s="22"/>
      <c r="M89" s="163"/>
      <c r="N89" s="21"/>
      <c r="O89" s="21"/>
      <c r="P89" s="21"/>
      <c r="Q89" s="21"/>
      <c r="R89" s="21"/>
      <c r="S89" s="21"/>
      <c r="T89" s="58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4" t="s">
        <v>133</v>
      </c>
      <c r="AU89" s="4" t="s">
        <v>78</v>
      </c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</row>
    <row r="90" ht="15.75" customHeight="1">
      <c r="A90" s="21"/>
      <c r="B90" s="22"/>
      <c r="C90" s="21"/>
      <c r="D90" s="164" t="s">
        <v>135</v>
      </c>
      <c r="E90" s="21"/>
      <c r="F90" s="165" t="s">
        <v>136</v>
      </c>
      <c r="G90" s="21"/>
      <c r="H90" s="21"/>
      <c r="I90" s="21"/>
      <c r="J90" s="21"/>
      <c r="K90" s="21"/>
      <c r="L90" s="22"/>
      <c r="M90" s="163"/>
      <c r="N90" s="21"/>
      <c r="O90" s="21"/>
      <c r="P90" s="21"/>
      <c r="Q90" s="21"/>
      <c r="R90" s="21"/>
      <c r="S90" s="21"/>
      <c r="T90" s="58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4" t="s">
        <v>135</v>
      </c>
      <c r="AU90" s="4" t="s">
        <v>78</v>
      </c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</row>
    <row r="91" ht="15.75" customHeight="1">
      <c r="A91" s="166"/>
      <c r="B91" s="167"/>
      <c r="C91" s="166"/>
      <c r="D91" s="164" t="s">
        <v>137</v>
      </c>
      <c r="E91" s="168" t="s">
        <v>3</v>
      </c>
      <c r="F91" s="169" t="s">
        <v>87</v>
      </c>
      <c r="G91" s="166"/>
      <c r="H91" s="170">
        <v>151.803</v>
      </c>
      <c r="I91" s="166"/>
      <c r="J91" s="166"/>
      <c r="K91" s="166"/>
      <c r="L91" s="167"/>
      <c r="M91" s="171"/>
      <c r="N91" s="166"/>
      <c r="O91" s="166"/>
      <c r="P91" s="166"/>
      <c r="Q91" s="166"/>
      <c r="R91" s="166"/>
      <c r="S91" s="166"/>
      <c r="T91" s="172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8" t="s">
        <v>137</v>
      </c>
      <c r="AU91" s="168" t="s">
        <v>78</v>
      </c>
      <c r="AV91" s="166" t="s">
        <v>78</v>
      </c>
      <c r="AW91" s="166" t="s">
        <v>31</v>
      </c>
      <c r="AX91" s="166" t="s">
        <v>74</v>
      </c>
      <c r="AY91" s="168" t="s">
        <v>124</v>
      </c>
      <c r="AZ91" s="166"/>
      <c r="BA91" s="166"/>
      <c r="BB91" s="166"/>
      <c r="BC91" s="166"/>
      <c r="BD91" s="166"/>
      <c r="BE91" s="166"/>
      <c r="BF91" s="166"/>
      <c r="BG91" s="166"/>
      <c r="BH91" s="166"/>
      <c r="BI91" s="166"/>
      <c r="BJ91" s="166"/>
      <c r="BK91" s="166"/>
      <c r="BL91" s="166"/>
      <c r="BM91" s="166"/>
    </row>
    <row r="92" ht="37.5" customHeight="1">
      <c r="A92" s="21"/>
      <c r="B92" s="22"/>
      <c r="C92" s="148" t="s">
        <v>78</v>
      </c>
      <c r="D92" s="148" t="s">
        <v>127</v>
      </c>
      <c r="E92" s="149" t="s">
        <v>138</v>
      </c>
      <c r="F92" s="150" t="s">
        <v>139</v>
      </c>
      <c r="G92" s="151" t="s">
        <v>140</v>
      </c>
      <c r="H92" s="152">
        <v>18.0</v>
      </c>
      <c r="I92" s="153"/>
      <c r="J92" s="154">
        <f>ROUND(I92*H92,2)</f>
        <v>0</v>
      </c>
      <c r="K92" s="150" t="s">
        <v>130</v>
      </c>
      <c r="L92" s="22"/>
      <c r="M92" s="155" t="s">
        <v>3</v>
      </c>
      <c r="N92" s="156" t="s">
        <v>40</v>
      </c>
      <c r="O92" s="21"/>
      <c r="P92" s="157">
        <f>O92*H92</f>
        <v>0</v>
      </c>
      <c r="Q92" s="157">
        <v>0.0</v>
      </c>
      <c r="R92" s="157">
        <f>Q92*H92</f>
        <v>0</v>
      </c>
      <c r="S92" s="157">
        <v>0.0</v>
      </c>
      <c r="T92" s="158">
        <f>S92*H92</f>
        <v>0</v>
      </c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159" t="s">
        <v>131</v>
      </c>
      <c r="AS92" s="21"/>
      <c r="AT92" s="159" t="s">
        <v>127</v>
      </c>
      <c r="AU92" s="159" t="s">
        <v>78</v>
      </c>
      <c r="AV92" s="21"/>
      <c r="AW92" s="21"/>
      <c r="AX92" s="21"/>
      <c r="AY92" s="4" t="s">
        <v>124</v>
      </c>
      <c r="AZ92" s="21"/>
      <c r="BA92" s="21"/>
      <c r="BB92" s="21"/>
      <c r="BC92" s="21"/>
      <c r="BD92" s="21"/>
      <c r="BE92" s="160">
        <f>IF(N92="základní",J92,0)</f>
        <v>0</v>
      </c>
      <c r="BF92" s="160">
        <f>IF(N92="snížená",J92,0)</f>
        <v>0</v>
      </c>
      <c r="BG92" s="160">
        <f>IF(N92="zákl. přenesená",J92,0)</f>
        <v>0</v>
      </c>
      <c r="BH92" s="160">
        <f>IF(N92="sníž. přenesená",J92,0)</f>
        <v>0</v>
      </c>
      <c r="BI92" s="160">
        <f>IF(N92="nulová",J92,0)</f>
        <v>0</v>
      </c>
      <c r="BJ92" s="4" t="s">
        <v>74</v>
      </c>
      <c r="BK92" s="160">
        <f>ROUND(I92*H92,2)</f>
        <v>0</v>
      </c>
      <c r="BL92" s="4" t="s">
        <v>131</v>
      </c>
      <c r="BM92" s="159" t="s">
        <v>141</v>
      </c>
    </row>
    <row r="93" ht="15.75" customHeight="1">
      <c r="A93" s="21"/>
      <c r="B93" s="22"/>
      <c r="C93" s="21"/>
      <c r="D93" s="161" t="s">
        <v>133</v>
      </c>
      <c r="E93" s="21"/>
      <c r="F93" s="162" t="s">
        <v>142</v>
      </c>
      <c r="G93" s="21"/>
      <c r="H93" s="21"/>
      <c r="I93" s="21"/>
      <c r="J93" s="21"/>
      <c r="K93" s="21"/>
      <c r="L93" s="22"/>
      <c r="M93" s="163"/>
      <c r="N93" s="21"/>
      <c r="O93" s="21"/>
      <c r="P93" s="21"/>
      <c r="Q93" s="21"/>
      <c r="R93" s="21"/>
      <c r="S93" s="21"/>
      <c r="T93" s="58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4" t="s">
        <v>133</v>
      </c>
      <c r="AU93" s="4" t="s">
        <v>78</v>
      </c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</row>
    <row r="94" ht="15.75" customHeight="1">
      <c r="A94" s="166"/>
      <c r="B94" s="167"/>
      <c r="C94" s="166"/>
      <c r="D94" s="164" t="s">
        <v>137</v>
      </c>
      <c r="E94" s="168" t="s">
        <v>3</v>
      </c>
      <c r="F94" s="169" t="s">
        <v>143</v>
      </c>
      <c r="G94" s="166"/>
      <c r="H94" s="170">
        <v>18.0</v>
      </c>
      <c r="I94" s="166"/>
      <c r="J94" s="166"/>
      <c r="K94" s="166"/>
      <c r="L94" s="167"/>
      <c r="M94" s="171"/>
      <c r="N94" s="166"/>
      <c r="O94" s="166"/>
      <c r="P94" s="166"/>
      <c r="Q94" s="166"/>
      <c r="R94" s="166"/>
      <c r="S94" s="166"/>
      <c r="T94" s="172"/>
      <c r="U94" s="166"/>
      <c r="V94" s="166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6"/>
      <c r="AK94" s="166"/>
      <c r="AL94" s="166"/>
      <c r="AM94" s="166"/>
      <c r="AN94" s="166"/>
      <c r="AO94" s="166"/>
      <c r="AP94" s="166"/>
      <c r="AQ94" s="166"/>
      <c r="AR94" s="166"/>
      <c r="AS94" s="166"/>
      <c r="AT94" s="168" t="s">
        <v>137</v>
      </c>
      <c r="AU94" s="168" t="s">
        <v>78</v>
      </c>
      <c r="AV94" s="166" t="s">
        <v>78</v>
      </c>
      <c r="AW94" s="166" t="s">
        <v>31</v>
      </c>
      <c r="AX94" s="166" t="s">
        <v>74</v>
      </c>
      <c r="AY94" s="168" t="s">
        <v>124</v>
      </c>
      <c r="AZ94" s="166"/>
      <c r="BA94" s="166"/>
      <c r="BB94" s="166"/>
      <c r="BC94" s="166"/>
      <c r="BD94" s="166"/>
      <c r="BE94" s="166"/>
      <c r="BF94" s="166"/>
      <c r="BG94" s="166"/>
      <c r="BH94" s="166"/>
      <c r="BI94" s="166"/>
      <c r="BJ94" s="166"/>
      <c r="BK94" s="166"/>
      <c r="BL94" s="166"/>
      <c r="BM94" s="166"/>
    </row>
    <row r="95" ht="48.75" customHeight="1">
      <c r="A95" s="21"/>
      <c r="B95" s="22"/>
      <c r="C95" s="148" t="s">
        <v>81</v>
      </c>
      <c r="D95" s="148" t="s">
        <v>127</v>
      </c>
      <c r="E95" s="149" t="s">
        <v>144</v>
      </c>
      <c r="F95" s="150" t="s">
        <v>145</v>
      </c>
      <c r="G95" s="151" t="s">
        <v>89</v>
      </c>
      <c r="H95" s="152">
        <v>151.803</v>
      </c>
      <c r="I95" s="153"/>
      <c r="J95" s="154">
        <f>ROUND(I95*H95,2)</f>
        <v>0</v>
      </c>
      <c r="K95" s="150" t="s">
        <v>130</v>
      </c>
      <c r="L95" s="22"/>
      <c r="M95" s="155" t="s">
        <v>3</v>
      </c>
      <c r="N95" s="156" t="s">
        <v>40</v>
      </c>
      <c r="O95" s="21"/>
      <c r="P95" s="157">
        <f>O95*H95</f>
        <v>0</v>
      </c>
      <c r="Q95" s="157">
        <v>0.0</v>
      </c>
      <c r="R95" s="157">
        <f>Q95*H95</f>
        <v>0</v>
      </c>
      <c r="S95" s="157">
        <v>0.007</v>
      </c>
      <c r="T95" s="158">
        <f>S95*H95</f>
        <v>1.062621</v>
      </c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159" t="s">
        <v>131</v>
      </c>
      <c r="AS95" s="21"/>
      <c r="AT95" s="159" t="s">
        <v>127</v>
      </c>
      <c r="AU95" s="159" t="s">
        <v>78</v>
      </c>
      <c r="AV95" s="21"/>
      <c r="AW95" s="21"/>
      <c r="AX95" s="21"/>
      <c r="AY95" s="4" t="s">
        <v>124</v>
      </c>
      <c r="AZ95" s="21"/>
      <c r="BA95" s="21"/>
      <c r="BB95" s="21"/>
      <c r="BC95" s="21"/>
      <c r="BD95" s="21"/>
      <c r="BE95" s="160">
        <f>IF(N95="základní",J95,0)</f>
        <v>0</v>
      </c>
      <c r="BF95" s="160">
        <f>IF(N95="snížená",J95,0)</f>
        <v>0</v>
      </c>
      <c r="BG95" s="160">
        <f>IF(N95="zákl. přenesená",J95,0)</f>
        <v>0</v>
      </c>
      <c r="BH95" s="160">
        <f>IF(N95="sníž. přenesená",J95,0)</f>
        <v>0</v>
      </c>
      <c r="BI95" s="160">
        <f>IF(N95="nulová",J95,0)</f>
        <v>0</v>
      </c>
      <c r="BJ95" s="4" t="s">
        <v>74</v>
      </c>
      <c r="BK95" s="160">
        <f>ROUND(I95*H95,2)</f>
        <v>0</v>
      </c>
      <c r="BL95" s="4" t="s">
        <v>131</v>
      </c>
      <c r="BM95" s="159" t="s">
        <v>146</v>
      </c>
    </row>
    <row r="96" ht="15.75" customHeight="1">
      <c r="A96" s="21"/>
      <c r="B96" s="22"/>
      <c r="C96" s="21"/>
      <c r="D96" s="161" t="s">
        <v>133</v>
      </c>
      <c r="E96" s="21"/>
      <c r="F96" s="162" t="s">
        <v>147</v>
      </c>
      <c r="G96" s="21"/>
      <c r="H96" s="21"/>
      <c r="I96" s="21"/>
      <c r="J96" s="21"/>
      <c r="K96" s="21"/>
      <c r="L96" s="22"/>
      <c r="M96" s="163"/>
      <c r="N96" s="21"/>
      <c r="O96" s="21"/>
      <c r="P96" s="21"/>
      <c r="Q96" s="21"/>
      <c r="R96" s="21"/>
      <c r="S96" s="21"/>
      <c r="T96" s="58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4" t="s">
        <v>133</v>
      </c>
      <c r="AU96" s="4" t="s">
        <v>78</v>
      </c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</row>
    <row r="97" ht="15.75" customHeight="1">
      <c r="A97" s="166"/>
      <c r="B97" s="167"/>
      <c r="C97" s="166"/>
      <c r="D97" s="164" t="s">
        <v>137</v>
      </c>
      <c r="E97" s="168" t="s">
        <v>3</v>
      </c>
      <c r="F97" s="169" t="s">
        <v>148</v>
      </c>
      <c r="G97" s="166"/>
      <c r="H97" s="170">
        <v>151.803</v>
      </c>
      <c r="I97" s="166"/>
      <c r="J97" s="166"/>
      <c r="K97" s="166"/>
      <c r="L97" s="167"/>
      <c r="M97" s="171"/>
      <c r="N97" s="166"/>
      <c r="O97" s="166"/>
      <c r="P97" s="166"/>
      <c r="Q97" s="166"/>
      <c r="R97" s="166"/>
      <c r="S97" s="166"/>
      <c r="T97" s="172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8" t="s">
        <v>137</v>
      </c>
      <c r="AU97" s="168" t="s">
        <v>78</v>
      </c>
      <c r="AV97" s="166" t="s">
        <v>78</v>
      </c>
      <c r="AW97" s="166" t="s">
        <v>31</v>
      </c>
      <c r="AX97" s="166" t="s">
        <v>74</v>
      </c>
      <c r="AY97" s="168" t="s">
        <v>124</v>
      </c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6"/>
    </row>
    <row r="98" ht="48.75" customHeight="1">
      <c r="A98" s="21"/>
      <c r="B98" s="22"/>
      <c r="C98" s="148" t="s">
        <v>149</v>
      </c>
      <c r="D98" s="148" t="s">
        <v>127</v>
      </c>
      <c r="E98" s="149" t="s">
        <v>150</v>
      </c>
      <c r="F98" s="150" t="s">
        <v>151</v>
      </c>
      <c r="G98" s="151" t="s">
        <v>89</v>
      </c>
      <c r="H98" s="152">
        <v>303.606</v>
      </c>
      <c r="I98" s="153"/>
      <c r="J98" s="154">
        <f>ROUND(I98*H98,2)</f>
        <v>0</v>
      </c>
      <c r="K98" s="150" t="s">
        <v>130</v>
      </c>
      <c r="L98" s="22"/>
      <c r="M98" s="155" t="s">
        <v>3</v>
      </c>
      <c r="N98" s="156" t="s">
        <v>40</v>
      </c>
      <c r="O98" s="21"/>
      <c r="P98" s="157">
        <f>O98*H98</f>
        <v>0</v>
      </c>
      <c r="Q98" s="157">
        <v>0.0</v>
      </c>
      <c r="R98" s="157">
        <f>Q98*H98</f>
        <v>0</v>
      </c>
      <c r="S98" s="157">
        <v>0.003</v>
      </c>
      <c r="T98" s="158">
        <f>S98*H98</f>
        <v>0.910818</v>
      </c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159" t="s">
        <v>131</v>
      </c>
      <c r="AS98" s="21"/>
      <c r="AT98" s="159" t="s">
        <v>127</v>
      </c>
      <c r="AU98" s="159" t="s">
        <v>78</v>
      </c>
      <c r="AV98" s="21"/>
      <c r="AW98" s="21"/>
      <c r="AX98" s="21"/>
      <c r="AY98" s="4" t="s">
        <v>124</v>
      </c>
      <c r="AZ98" s="21"/>
      <c r="BA98" s="21"/>
      <c r="BB98" s="21"/>
      <c r="BC98" s="21"/>
      <c r="BD98" s="21"/>
      <c r="BE98" s="160">
        <f>IF(N98="základní",J98,0)</f>
        <v>0</v>
      </c>
      <c r="BF98" s="160">
        <f>IF(N98="snížená",J98,0)</f>
        <v>0</v>
      </c>
      <c r="BG98" s="160">
        <f>IF(N98="zákl. přenesená",J98,0)</f>
        <v>0</v>
      </c>
      <c r="BH98" s="160">
        <f>IF(N98="sníž. přenesená",J98,0)</f>
        <v>0</v>
      </c>
      <c r="BI98" s="160">
        <f>IF(N98="nulová",J98,0)</f>
        <v>0</v>
      </c>
      <c r="BJ98" s="4" t="s">
        <v>74</v>
      </c>
      <c r="BK98" s="160">
        <f>ROUND(I98*H98,2)</f>
        <v>0</v>
      </c>
      <c r="BL98" s="4" t="s">
        <v>131</v>
      </c>
      <c r="BM98" s="159" t="s">
        <v>152</v>
      </c>
    </row>
    <row r="99" ht="15.75" customHeight="1">
      <c r="A99" s="21"/>
      <c r="B99" s="22"/>
      <c r="C99" s="21"/>
      <c r="D99" s="161" t="s">
        <v>133</v>
      </c>
      <c r="E99" s="21"/>
      <c r="F99" s="162" t="s">
        <v>153</v>
      </c>
      <c r="G99" s="21"/>
      <c r="H99" s="21"/>
      <c r="I99" s="21"/>
      <c r="J99" s="21"/>
      <c r="K99" s="21"/>
      <c r="L99" s="22"/>
      <c r="M99" s="163"/>
      <c r="N99" s="21"/>
      <c r="O99" s="21"/>
      <c r="P99" s="21"/>
      <c r="Q99" s="21"/>
      <c r="R99" s="21"/>
      <c r="S99" s="21"/>
      <c r="T99" s="58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4" t="s">
        <v>133</v>
      </c>
      <c r="AU99" s="4" t="s">
        <v>78</v>
      </c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</row>
    <row r="100" ht="15.75" customHeight="1">
      <c r="A100" s="166"/>
      <c r="B100" s="167"/>
      <c r="C100" s="166"/>
      <c r="D100" s="164" t="s">
        <v>137</v>
      </c>
      <c r="E100" s="168" t="s">
        <v>3</v>
      </c>
      <c r="F100" s="169" t="s">
        <v>154</v>
      </c>
      <c r="G100" s="166"/>
      <c r="H100" s="170">
        <v>151.803</v>
      </c>
      <c r="I100" s="166"/>
      <c r="J100" s="166"/>
      <c r="K100" s="166"/>
      <c r="L100" s="167"/>
      <c r="M100" s="171"/>
      <c r="N100" s="166"/>
      <c r="O100" s="166"/>
      <c r="P100" s="166"/>
      <c r="Q100" s="166"/>
      <c r="R100" s="166"/>
      <c r="S100" s="166"/>
      <c r="T100" s="172"/>
      <c r="U100" s="166"/>
      <c r="V100" s="166"/>
      <c r="W100" s="166"/>
      <c r="X100" s="166"/>
      <c r="Y100" s="166"/>
      <c r="Z100" s="166"/>
      <c r="AA100" s="166"/>
      <c r="AB100" s="166"/>
      <c r="AC100" s="166"/>
      <c r="AD100" s="166"/>
      <c r="AE100" s="166"/>
      <c r="AF100" s="166"/>
      <c r="AG100" s="166"/>
      <c r="AH100" s="166"/>
      <c r="AI100" s="166"/>
      <c r="AJ100" s="166"/>
      <c r="AK100" s="166"/>
      <c r="AL100" s="166"/>
      <c r="AM100" s="166"/>
      <c r="AN100" s="166"/>
      <c r="AO100" s="166"/>
      <c r="AP100" s="166"/>
      <c r="AQ100" s="166"/>
      <c r="AR100" s="166"/>
      <c r="AS100" s="166"/>
      <c r="AT100" s="168" t="s">
        <v>137</v>
      </c>
      <c r="AU100" s="168" t="s">
        <v>78</v>
      </c>
      <c r="AV100" s="166" t="s">
        <v>78</v>
      </c>
      <c r="AW100" s="166" t="s">
        <v>31</v>
      </c>
      <c r="AX100" s="166" t="s">
        <v>69</v>
      </c>
      <c r="AY100" s="168" t="s">
        <v>124</v>
      </c>
      <c r="AZ100" s="166"/>
      <c r="BA100" s="166"/>
      <c r="BB100" s="166"/>
      <c r="BC100" s="166"/>
      <c r="BD100" s="166"/>
      <c r="BE100" s="166"/>
      <c r="BF100" s="166"/>
      <c r="BG100" s="166"/>
      <c r="BH100" s="166"/>
      <c r="BI100" s="166"/>
      <c r="BJ100" s="166"/>
      <c r="BK100" s="166"/>
      <c r="BL100" s="166"/>
      <c r="BM100" s="166"/>
    </row>
    <row r="101" ht="15.75" customHeight="1">
      <c r="A101" s="166"/>
      <c r="B101" s="167"/>
      <c r="C101" s="166"/>
      <c r="D101" s="164" t="s">
        <v>137</v>
      </c>
      <c r="E101" s="168" t="s">
        <v>3</v>
      </c>
      <c r="F101" s="169" t="s">
        <v>155</v>
      </c>
      <c r="G101" s="166"/>
      <c r="H101" s="170">
        <v>151.803</v>
      </c>
      <c r="I101" s="166"/>
      <c r="J101" s="166"/>
      <c r="K101" s="166"/>
      <c r="L101" s="167"/>
      <c r="M101" s="171"/>
      <c r="N101" s="166"/>
      <c r="O101" s="166"/>
      <c r="P101" s="166"/>
      <c r="Q101" s="166"/>
      <c r="R101" s="166"/>
      <c r="S101" s="166"/>
      <c r="T101" s="172"/>
      <c r="U101" s="166"/>
      <c r="V101" s="166"/>
      <c r="W101" s="166"/>
      <c r="X101" s="166"/>
      <c r="Y101" s="166"/>
      <c r="Z101" s="166"/>
      <c r="AA101" s="166"/>
      <c r="AB101" s="166"/>
      <c r="AC101" s="166"/>
      <c r="AD101" s="166"/>
      <c r="AE101" s="166"/>
      <c r="AF101" s="166"/>
      <c r="AG101" s="166"/>
      <c r="AH101" s="166"/>
      <c r="AI101" s="166"/>
      <c r="AJ101" s="166"/>
      <c r="AK101" s="166"/>
      <c r="AL101" s="166"/>
      <c r="AM101" s="166"/>
      <c r="AN101" s="166"/>
      <c r="AO101" s="166"/>
      <c r="AP101" s="166"/>
      <c r="AQ101" s="166"/>
      <c r="AR101" s="166"/>
      <c r="AS101" s="166"/>
      <c r="AT101" s="168" t="s">
        <v>137</v>
      </c>
      <c r="AU101" s="168" t="s">
        <v>78</v>
      </c>
      <c r="AV101" s="166" t="s">
        <v>78</v>
      </c>
      <c r="AW101" s="166" t="s">
        <v>31</v>
      </c>
      <c r="AX101" s="166" t="s">
        <v>69</v>
      </c>
      <c r="AY101" s="168" t="s">
        <v>124</v>
      </c>
      <c r="AZ101" s="166"/>
      <c r="BA101" s="166"/>
      <c r="BB101" s="166"/>
      <c r="BC101" s="166"/>
      <c r="BD101" s="166"/>
      <c r="BE101" s="166"/>
      <c r="BF101" s="166"/>
      <c r="BG101" s="166"/>
      <c r="BH101" s="166"/>
      <c r="BI101" s="166"/>
      <c r="BJ101" s="166"/>
      <c r="BK101" s="166"/>
      <c r="BL101" s="166"/>
      <c r="BM101" s="166"/>
    </row>
    <row r="102" ht="15.75" customHeight="1">
      <c r="A102" s="173"/>
      <c r="B102" s="174"/>
      <c r="C102" s="173"/>
      <c r="D102" s="164" t="s">
        <v>137</v>
      </c>
      <c r="E102" s="175" t="s">
        <v>3</v>
      </c>
      <c r="F102" s="176" t="s">
        <v>156</v>
      </c>
      <c r="G102" s="173"/>
      <c r="H102" s="177">
        <v>303.606</v>
      </c>
      <c r="I102" s="173"/>
      <c r="J102" s="173"/>
      <c r="K102" s="173"/>
      <c r="L102" s="174"/>
      <c r="M102" s="178"/>
      <c r="N102" s="173"/>
      <c r="O102" s="173"/>
      <c r="P102" s="173"/>
      <c r="Q102" s="173"/>
      <c r="R102" s="173"/>
      <c r="S102" s="173"/>
      <c r="T102" s="179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H102" s="173"/>
      <c r="AI102" s="173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5" t="s">
        <v>137</v>
      </c>
      <c r="AU102" s="175" t="s">
        <v>78</v>
      </c>
      <c r="AV102" s="173" t="s">
        <v>149</v>
      </c>
      <c r="AW102" s="173" t="s">
        <v>31</v>
      </c>
      <c r="AX102" s="173" t="s">
        <v>74</v>
      </c>
      <c r="AY102" s="175" t="s">
        <v>124</v>
      </c>
      <c r="AZ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</row>
    <row r="103" ht="48.75" customHeight="1">
      <c r="A103" s="21"/>
      <c r="B103" s="22"/>
      <c r="C103" s="148" t="s">
        <v>84</v>
      </c>
      <c r="D103" s="148" t="s">
        <v>127</v>
      </c>
      <c r="E103" s="149" t="s">
        <v>157</v>
      </c>
      <c r="F103" s="150" t="s">
        <v>158</v>
      </c>
      <c r="G103" s="151" t="s">
        <v>89</v>
      </c>
      <c r="H103" s="152">
        <v>334.692</v>
      </c>
      <c r="I103" s="153"/>
      <c r="J103" s="154">
        <f>ROUND(I103*H103,2)</f>
        <v>0</v>
      </c>
      <c r="K103" s="150" t="s">
        <v>130</v>
      </c>
      <c r="L103" s="22"/>
      <c r="M103" s="155" t="s">
        <v>3</v>
      </c>
      <c r="N103" s="156" t="s">
        <v>40</v>
      </c>
      <c r="O103" s="21"/>
      <c r="P103" s="157">
        <f>O103*H103</f>
        <v>0</v>
      </c>
      <c r="Q103" s="157">
        <v>0.0</v>
      </c>
      <c r="R103" s="157">
        <f>Q103*H103</f>
        <v>0</v>
      </c>
      <c r="S103" s="157">
        <v>0.015</v>
      </c>
      <c r="T103" s="158">
        <f>S103*H103</f>
        <v>5.02038</v>
      </c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159" t="s">
        <v>131</v>
      </c>
      <c r="AS103" s="21"/>
      <c r="AT103" s="159" t="s">
        <v>127</v>
      </c>
      <c r="AU103" s="159" t="s">
        <v>78</v>
      </c>
      <c r="AV103" s="21"/>
      <c r="AW103" s="21"/>
      <c r="AX103" s="21"/>
      <c r="AY103" s="4" t="s">
        <v>124</v>
      </c>
      <c r="AZ103" s="21"/>
      <c r="BA103" s="21"/>
      <c r="BB103" s="21"/>
      <c r="BC103" s="21"/>
      <c r="BD103" s="21"/>
      <c r="BE103" s="160">
        <f>IF(N103="základní",J103,0)</f>
        <v>0</v>
      </c>
      <c r="BF103" s="160">
        <f>IF(N103="snížená",J103,0)</f>
        <v>0</v>
      </c>
      <c r="BG103" s="160">
        <f>IF(N103="zákl. přenesená",J103,0)</f>
        <v>0</v>
      </c>
      <c r="BH103" s="160">
        <f>IF(N103="sníž. přenesená",J103,0)</f>
        <v>0</v>
      </c>
      <c r="BI103" s="160">
        <f>IF(N103="nulová",J103,0)</f>
        <v>0</v>
      </c>
      <c r="BJ103" s="4" t="s">
        <v>74</v>
      </c>
      <c r="BK103" s="160">
        <f>ROUND(I103*H103,2)</f>
        <v>0</v>
      </c>
      <c r="BL103" s="4" t="s">
        <v>131</v>
      </c>
      <c r="BM103" s="159" t="s">
        <v>159</v>
      </c>
    </row>
    <row r="104" ht="15.75" customHeight="1">
      <c r="A104" s="21"/>
      <c r="B104" s="22"/>
      <c r="C104" s="21"/>
      <c r="D104" s="161" t="s">
        <v>133</v>
      </c>
      <c r="E104" s="21"/>
      <c r="F104" s="162" t="s">
        <v>160</v>
      </c>
      <c r="G104" s="21"/>
      <c r="H104" s="21"/>
      <c r="I104" s="21"/>
      <c r="J104" s="21"/>
      <c r="K104" s="21"/>
      <c r="L104" s="22"/>
      <c r="M104" s="163"/>
      <c r="N104" s="21"/>
      <c r="O104" s="21"/>
      <c r="P104" s="21"/>
      <c r="Q104" s="21"/>
      <c r="R104" s="21"/>
      <c r="S104" s="21"/>
      <c r="T104" s="58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4" t="s">
        <v>133</v>
      </c>
      <c r="AU104" s="4" t="s">
        <v>78</v>
      </c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</row>
    <row r="105" ht="15.75" customHeight="1">
      <c r="A105" s="166"/>
      <c r="B105" s="167"/>
      <c r="C105" s="166"/>
      <c r="D105" s="164" t="s">
        <v>137</v>
      </c>
      <c r="E105" s="168" t="s">
        <v>3</v>
      </c>
      <c r="F105" s="169" t="s">
        <v>161</v>
      </c>
      <c r="G105" s="166"/>
      <c r="H105" s="170">
        <v>151.803</v>
      </c>
      <c r="I105" s="166"/>
      <c r="J105" s="166"/>
      <c r="K105" s="166"/>
      <c r="L105" s="167"/>
      <c r="M105" s="171"/>
      <c r="N105" s="166"/>
      <c r="O105" s="166"/>
      <c r="P105" s="166"/>
      <c r="Q105" s="166"/>
      <c r="R105" s="166"/>
      <c r="S105" s="166"/>
      <c r="T105" s="172"/>
      <c r="U105" s="166"/>
      <c r="V105" s="166"/>
      <c r="W105" s="166"/>
      <c r="X105" s="166"/>
      <c r="Y105" s="166"/>
      <c r="Z105" s="166"/>
      <c r="AA105" s="166"/>
      <c r="AB105" s="166"/>
      <c r="AC105" s="166"/>
      <c r="AD105" s="166"/>
      <c r="AE105" s="166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  <c r="AR105" s="166"/>
      <c r="AS105" s="166"/>
      <c r="AT105" s="168" t="s">
        <v>137</v>
      </c>
      <c r="AU105" s="168" t="s">
        <v>78</v>
      </c>
      <c r="AV105" s="166" t="s">
        <v>78</v>
      </c>
      <c r="AW105" s="166" t="s">
        <v>31</v>
      </c>
      <c r="AX105" s="166" t="s">
        <v>69</v>
      </c>
      <c r="AY105" s="168" t="s">
        <v>124</v>
      </c>
      <c r="AZ105" s="166"/>
      <c r="BA105" s="166"/>
      <c r="BB105" s="166"/>
      <c r="BC105" s="166"/>
      <c r="BD105" s="166"/>
      <c r="BE105" s="166"/>
      <c r="BF105" s="166"/>
      <c r="BG105" s="166"/>
      <c r="BH105" s="166"/>
      <c r="BI105" s="166"/>
      <c r="BJ105" s="166"/>
      <c r="BK105" s="166"/>
      <c r="BL105" s="166"/>
      <c r="BM105" s="166"/>
    </row>
    <row r="106" ht="15.75" customHeight="1">
      <c r="A106" s="166"/>
      <c r="B106" s="167"/>
      <c r="C106" s="166"/>
      <c r="D106" s="164" t="s">
        <v>137</v>
      </c>
      <c r="E106" s="168" t="s">
        <v>3</v>
      </c>
      <c r="F106" s="169" t="s">
        <v>162</v>
      </c>
      <c r="G106" s="166"/>
      <c r="H106" s="170">
        <v>9.077</v>
      </c>
      <c r="I106" s="166"/>
      <c r="J106" s="166"/>
      <c r="K106" s="166"/>
      <c r="L106" s="167"/>
      <c r="M106" s="171"/>
      <c r="N106" s="166"/>
      <c r="O106" s="166"/>
      <c r="P106" s="166"/>
      <c r="Q106" s="166"/>
      <c r="R106" s="166"/>
      <c r="S106" s="166"/>
      <c r="T106" s="172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8" t="s">
        <v>137</v>
      </c>
      <c r="AU106" s="168" t="s">
        <v>78</v>
      </c>
      <c r="AV106" s="166" t="s">
        <v>78</v>
      </c>
      <c r="AW106" s="166" t="s">
        <v>31</v>
      </c>
      <c r="AX106" s="166" t="s">
        <v>69</v>
      </c>
      <c r="AY106" s="168" t="s">
        <v>124</v>
      </c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</row>
    <row r="107" ht="15.75" customHeight="1">
      <c r="A107" s="166"/>
      <c r="B107" s="167"/>
      <c r="C107" s="166"/>
      <c r="D107" s="164" t="s">
        <v>137</v>
      </c>
      <c r="E107" s="168" t="s">
        <v>3</v>
      </c>
      <c r="F107" s="169" t="s">
        <v>163</v>
      </c>
      <c r="G107" s="166"/>
      <c r="H107" s="170">
        <v>173.812</v>
      </c>
      <c r="I107" s="166"/>
      <c r="J107" s="166"/>
      <c r="K107" s="166"/>
      <c r="L107" s="167"/>
      <c r="M107" s="171"/>
      <c r="N107" s="166"/>
      <c r="O107" s="166"/>
      <c r="P107" s="166"/>
      <c r="Q107" s="166"/>
      <c r="R107" s="166"/>
      <c r="S107" s="166"/>
      <c r="T107" s="172"/>
      <c r="U107" s="166"/>
      <c r="V107" s="166"/>
      <c r="W107" s="166"/>
      <c r="X107" s="166"/>
      <c r="Y107" s="166"/>
      <c r="Z107" s="166"/>
      <c r="AA107" s="166"/>
      <c r="AB107" s="166"/>
      <c r="AC107" s="166"/>
      <c r="AD107" s="166"/>
      <c r="AE107" s="166"/>
      <c r="AF107" s="166"/>
      <c r="AG107" s="166"/>
      <c r="AH107" s="166"/>
      <c r="AI107" s="166"/>
      <c r="AJ107" s="166"/>
      <c r="AK107" s="166"/>
      <c r="AL107" s="166"/>
      <c r="AM107" s="166"/>
      <c r="AN107" s="166"/>
      <c r="AO107" s="166"/>
      <c r="AP107" s="166"/>
      <c r="AQ107" s="166"/>
      <c r="AR107" s="166"/>
      <c r="AS107" s="166"/>
      <c r="AT107" s="168" t="s">
        <v>137</v>
      </c>
      <c r="AU107" s="168" t="s">
        <v>78</v>
      </c>
      <c r="AV107" s="166" t="s">
        <v>78</v>
      </c>
      <c r="AW107" s="166" t="s">
        <v>31</v>
      </c>
      <c r="AX107" s="166" t="s">
        <v>69</v>
      </c>
      <c r="AY107" s="168" t="s">
        <v>124</v>
      </c>
      <c r="AZ107" s="166"/>
      <c r="BA107" s="166"/>
      <c r="BB107" s="166"/>
      <c r="BC107" s="166"/>
      <c r="BD107" s="166"/>
      <c r="BE107" s="166"/>
      <c r="BF107" s="166"/>
      <c r="BG107" s="166"/>
      <c r="BH107" s="166"/>
      <c r="BI107" s="166"/>
      <c r="BJ107" s="166"/>
      <c r="BK107" s="166"/>
      <c r="BL107" s="166"/>
      <c r="BM107" s="166"/>
    </row>
    <row r="108" ht="15.75" customHeight="1">
      <c r="A108" s="173"/>
      <c r="B108" s="174"/>
      <c r="C108" s="173"/>
      <c r="D108" s="164" t="s">
        <v>137</v>
      </c>
      <c r="E108" s="175" t="s">
        <v>3</v>
      </c>
      <c r="F108" s="176" t="s">
        <v>156</v>
      </c>
      <c r="G108" s="173"/>
      <c r="H108" s="177">
        <v>334.692</v>
      </c>
      <c r="I108" s="173"/>
      <c r="J108" s="173"/>
      <c r="K108" s="173"/>
      <c r="L108" s="174"/>
      <c r="M108" s="178"/>
      <c r="N108" s="173"/>
      <c r="O108" s="173"/>
      <c r="P108" s="173"/>
      <c r="Q108" s="173"/>
      <c r="R108" s="173"/>
      <c r="S108" s="173"/>
      <c r="T108" s="179"/>
      <c r="U108" s="173"/>
      <c r="V108" s="173"/>
      <c r="W108" s="173"/>
      <c r="X108" s="173"/>
      <c r="Y108" s="173"/>
      <c r="Z108" s="173"/>
      <c r="AA108" s="173"/>
      <c r="AB108" s="173"/>
      <c r="AC108" s="173"/>
      <c r="AD108" s="173"/>
      <c r="AE108" s="173"/>
      <c r="AF108" s="173"/>
      <c r="AG108" s="173"/>
      <c r="AH108" s="173"/>
      <c r="AI108" s="173"/>
      <c r="AJ108" s="173"/>
      <c r="AK108" s="173"/>
      <c r="AL108" s="173"/>
      <c r="AM108" s="173"/>
      <c r="AN108" s="173"/>
      <c r="AO108" s="173"/>
      <c r="AP108" s="173"/>
      <c r="AQ108" s="173"/>
      <c r="AR108" s="173"/>
      <c r="AS108" s="173"/>
      <c r="AT108" s="175" t="s">
        <v>137</v>
      </c>
      <c r="AU108" s="175" t="s">
        <v>78</v>
      </c>
      <c r="AV108" s="173" t="s">
        <v>149</v>
      </c>
      <c r="AW108" s="173" t="s">
        <v>31</v>
      </c>
      <c r="AX108" s="173" t="s">
        <v>74</v>
      </c>
      <c r="AY108" s="175" t="s">
        <v>124</v>
      </c>
      <c r="AZ108" s="173"/>
      <c r="BA108" s="173"/>
      <c r="BB108" s="173"/>
      <c r="BC108" s="173"/>
      <c r="BD108" s="173"/>
      <c r="BE108" s="173"/>
      <c r="BF108" s="173"/>
      <c r="BG108" s="173"/>
      <c r="BH108" s="173"/>
      <c r="BI108" s="173"/>
      <c r="BJ108" s="173"/>
      <c r="BK108" s="173"/>
      <c r="BL108" s="173"/>
      <c r="BM108" s="173"/>
    </row>
    <row r="109" ht="24.0" customHeight="1">
      <c r="A109" s="21"/>
      <c r="B109" s="22"/>
      <c r="C109" s="148" t="s">
        <v>164</v>
      </c>
      <c r="D109" s="148" t="s">
        <v>127</v>
      </c>
      <c r="E109" s="149" t="s">
        <v>165</v>
      </c>
      <c r="F109" s="150" t="s">
        <v>166</v>
      </c>
      <c r="G109" s="151" t="s">
        <v>89</v>
      </c>
      <c r="H109" s="152">
        <v>303.606</v>
      </c>
      <c r="I109" s="153"/>
      <c r="J109" s="154">
        <f>ROUND(I109*H109,2)</f>
        <v>0</v>
      </c>
      <c r="K109" s="150" t="s">
        <v>130</v>
      </c>
      <c r="L109" s="22"/>
      <c r="M109" s="155" t="s">
        <v>3</v>
      </c>
      <c r="N109" s="156" t="s">
        <v>40</v>
      </c>
      <c r="O109" s="21"/>
      <c r="P109" s="157">
        <f>O109*H109</f>
        <v>0</v>
      </c>
      <c r="Q109" s="157">
        <v>0.0</v>
      </c>
      <c r="R109" s="157">
        <f>Q109*H109</f>
        <v>0</v>
      </c>
      <c r="S109" s="157">
        <v>1.3E-4</v>
      </c>
      <c r="T109" s="158">
        <f>S109*H109</f>
        <v>0.03946878</v>
      </c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159" t="s">
        <v>131</v>
      </c>
      <c r="AS109" s="21"/>
      <c r="AT109" s="159" t="s">
        <v>127</v>
      </c>
      <c r="AU109" s="159" t="s">
        <v>78</v>
      </c>
      <c r="AV109" s="21"/>
      <c r="AW109" s="21"/>
      <c r="AX109" s="21"/>
      <c r="AY109" s="4" t="s">
        <v>124</v>
      </c>
      <c r="AZ109" s="21"/>
      <c r="BA109" s="21"/>
      <c r="BB109" s="21"/>
      <c r="BC109" s="21"/>
      <c r="BD109" s="21"/>
      <c r="BE109" s="160">
        <f>IF(N109="základní",J109,0)</f>
        <v>0</v>
      </c>
      <c r="BF109" s="160">
        <f>IF(N109="snížená",J109,0)</f>
        <v>0</v>
      </c>
      <c r="BG109" s="160">
        <f>IF(N109="zákl. přenesená",J109,0)</f>
        <v>0</v>
      </c>
      <c r="BH109" s="160">
        <f>IF(N109="sníž. přenesená",J109,0)</f>
        <v>0</v>
      </c>
      <c r="BI109" s="160">
        <f>IF(N109="nulová",J109,0)</f>
        <v>0</v>
      </c>
      <c r="BJ109" s="4" t="s">
        <v>74</v>
      </c>
      <c r="BK109" s="160">
        <f>ROUND(I109*H109,2)</f>
        <v>0</v>
      </c>
      <c r="BL109" s="4" t="s">
        <v>131</v>
      </c>
      <c r="BM109" s="159" t="s">
        <v>167</v>
      </c>
    </row>
    <row r="110" ht="15.75" customHeight="1">
      <c r="A110" s="21"/>
      <c r="B110" s="22"/>
      <c r="C110" s="21"/>
      <c r="D110" s="161" t="s">
        <v>133</v>
      </c>
      <c r="E110" s="21"/>
      <c r="F110" s="162" t="s">
        <v>168</v>
      </c>
      <c r="G110" s="21"/>
      <c r="H110" s="21"/>
      <c r="I110" s="21"/>
      <c r="J110" s="21"/>
      <c r="K110" s="21"/>
      <c r="L110" s="22"/>
      <c r="M110" s="163"/>
      <c r="N110" s="21"/>
      <c r="O110" s="21"/>
      <c r="P110" s="21"/>
      <c r="Q110" s="21"/>
      <c r="R110" s="21"/>
      <c r="S110" s="21"/>
      <c r="T110" s="58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4" t="s">
        <v>133</v>
      </c>
      <c r="AU110" s="4" t="s">
        <v>78</v>
      </c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</row>
    <row r="111" ht="15.75" customHeight="1">
      <c r="A111" s="166"/>
      <c r="B111" s="167"/>
      <c r="C111" s="166"/>
      <c r="D111" s="164" t="s">
        <v>137</v>
      </c>
      <c r="E111" s="168" t="s">
        <v>3</v>
      </c>
      <c r="F111" s="169" t="s">
        <v>169</v>
      </c>
      <c r="G111" s="166"/>
      <c r="H111" s="170">
        <v>151.803</v>
      </c>
      <c r="I111" s="166"/>
      <c r="J111" s="166"/>
      <c r="K111" s="166"/>
      <c r="L111" s="167"/>
      <c r="M111" s="171"/>
      <c r="N111" s="166"/>
      <c r="O111" s="166"/>
      <c r="P111" s="166"/>
      <c r="Q111" s="166"/>
      <c r="R111" s="166"/>
      <c r="S111" s="166"/>
      <c r="T111" s="172"/>
      <c r="U111" s="166"/>
      <c r="V111" s="166"/>
      <c r="W111" s="166"/>
      <c r="X111" s="166"/>
      <c r="Y111" s="166"/>
      <c r="Z111" s="166"/>
      <c r="AA111" s="166"/>
      <c r="AB111" s="166"/>
      <c r="AC111" s="166"/>
      <c r="AD111" s="166"/>
      <c r="AE111" s="166"/>
      <c r="AF111" s="166"/>
      <c r="AG111" s="166"/>
      <c r="AH111" s="166"/>
      <c r="AI111" s="166"/>
      <c r="AJ111" s="166"/>
      <c r="AK111" s="166"/>
      <c r="AL111" s="166"/>
      <c r="AM111" s="166"/>
      <c r="AN111" s="166"/>
      <c r="AO111" s="166"/>
      <c r="AP111" s="166"/>
      <c r="AQ111" s="166"/>
      <c r="AR111" s="166"/>
      <c r="AS111" s="166"/>
      <c r="AT111" s="168" t="s">
        <v>137</v>
      </c>
      <c r="AU111" s="168" t="s">
        <v>78</v>
      </c>
      <c r="AV111" s="166" t="s">
        <v>78</v>
      </c>
      <c r="AW111" s="166" t="s">
        <v>31</v>
      </c>
      <c r="AX111" s="166" t="s">
        <v>69</v>
      </c>
      <c r="AY111" s="168" t="s">
        <v>124</v>
      </c>
      <c r="AZ111" s="166"/>
      <c r="BA111" s="166"/>
      <c r="BB111" s="166"/>
      <c r="BC111" s="166"/>
      <c r="BD111" s="166"/>
      <c r="BE111" s="166"/>
      <c r="BF111" s="166"/>
      <c r="BG111" s="166"/>
      <c r="BH111" s="166"/>
      <c r="BI111" s="166"/>
      <c r="BJ111" s="166"/>
      <c r="BK111" s="166"/>
      <c r="BL111" s="166"/>
      <c r="BM111" s="166"/>
    </row>
    <row r="112" ht="15.75" customHeight="1">
      <c r="A112" s="166"/>
      <c r="B112" s="167"/>
      <c r="C112" s="166"/>
      <c r="D112" s="164" t="s">
        <v>137</v>
      </c>
      <c r="E112" s="168" t="s">
        <v>3</v>
      </c>
      <c r="F112" s="169" t="s">
        <v>170</v>
      </c>
      <c r="G112" s="166"/>
      <c r="H112" s="170">
        <v>151.803</v>
      </c>
      <c r="I112" s="166"/>
      <c r="J112" s="166"/>
      <c r="K112" s="166"/>
      <c r="L112" s="167"/>
      <c r="M112" s="171"/>
      <c r="N112" s="166"/>
      <c r="O112" s="166"/>
      <c r="P112" s="166"/>
      <c r="Q112" s="166"/>
      <c r="R112" s="166"/>
      <c r="S112" s="166"/>
      <c r="T112" s="172"/>
      <c r="U112" s="166"/>
      <c r="V112" s="166"/>
      <c r="W112" s="166"/>
      <c r="X112" s="166"/>
      <c r="Y112" s="166"/>
      <c r="Z112" s="166"/>
      <c r="AA112" s="166"/>
      <c r="AB112" s="166"/>
      <c r="AC112" s="166"/>
      <c r="AD112" s="166"/>
      <c r="AE112" s="166"/>
      <c r="AF112" s="166"/>
      <c r="AG112" s="166"/>
      <c r="AH112" s="166"/>
      <c r="AI112" s="166"/>
      <c r="AJ112" s="166"/>
      <c r="AK112" s="166"/>
      <c r="AL112" s="166"/>
      <c r="AM112" s="166"/>
      <c r="AN112" s="166"/>
      <c r="AO112" s="166"/>
      <c r="AP112" s="166"/>
      <c r="AQ112" s="166"/>
      <c r="AR112" s="166"/>
      <c r="AS112" s="166"/>
      <c r="AT112" s="168" t="s">
        <v>137</v>
      </c>
      <c r="AU112" s="168" t="s">
        <v>78</v>
      </c>
      <c r="AV112" s="166" t="s">
        <v>78</v>
      </c>
      <c r="AW112" s="166" t="s">
        <v>31</v>
      </c>
      <c r="AX112" s="166" t="s">
        <v>69</v>
      </c>
      <c r="AY112" s="168" t="s">
        <v>124</v>
      </c>
      <c r="AZ112" s="166"/>
      <c r="BA112" s="166"/>
      <c r="BB112" s="166"/>
      <c r="BC112" s="166"/>
      <c r="BD112" s="166"/>
      <c r="BE112" s="166"/>
      <c r="BF112" s="166"/>
      <c r="BG112" s="166"/>
      <c r="BH112" s="166"/>
      <c r="BI112" s="166"/>
      <c r="BJ112" s="166"/>
      <c r="BK112" s="166"/>
      <c r="BL112" s="166"/>
      <c r="BM112" s="166"/>
    </row>
    <row r="113" ht="15.75" customHeight="1">
      <c r="A113" s="173"/>
      <c r="B113" s="174"/>
      <c r="C113" s="173"/>
      <c r="D113" s="164" t="s">
        <v>137</v>
      </c>
      <c r="E113" s="175" t="s">
        <v>3</v>
      </c>
      <c r="F113" s="176" t="s">
        <v>156</v>
      </c>
      <c r="G113" s="173"/>
      <c r="H113" s="177">
        <v>303.606</v>
      </c>
      <c r="I113" s="173"/>
      <c r="J113" s="173"/>
      <c r="K113" s="173"/>
      <c r="L113" s="174"/>
      <c r="M113" s="178"/>
      <c r="N113" s="173"/>
      <c r="O113" s="173"/>
      <c r="P113" s="173"/>
      <c r="Q113" s="173"/>
      <c r="R113" s="173"/>
      <c r="S113" s="173"/>
      <c r="T113" s="179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  <c r="AH113" s="173"/>
      <c r="AI113" s="173"/>
      <c r="AJ113" s="173"/>
      <c r="AK113" s="173"/>
      <c r="AL113" s="173"/>
      <c r="AM113" s="173"/>
      <c r="AN113" s="173"/>
      <c r="AO113" s="173"/>
      <c r="AP113" s="173"/>
      <c r="AQ113" s="173"/>
      <c r="AR113" s="173"/>
      <c r="AS113" s="173"/>
      <c r="AT113" s="175" t="s">
        <v>137</v>
      </c>
      <c r="AU113" s="175" t="s">
        <v>78</v>
      </c>
      <c r="AV113" s="173" t="s">
        <v>149</v>
      </c>
      <c r="AW113" s="173" t="s">
        <v>31</v>
      </c>
      <c r="AX113" s="173" t="s">
        <v>74</v>
      </c>
      <c r="AY113" s="175" t="s">
        <v>124</v>
      </c>
      <c r="AZ113" s="173"/>
      <c r="BA113" s="173"/>
      <c r="BB113" s="173"/>
      <c r="BC113" s="173"/>
      <c r="BD113" s="173"/>
      <c r="BE113" s="173"/>
      <c r="BF113" s="173"/>
      <c r="BG113" s="173"/>
      <c r="BH113" s="173"/>
      <c r="BI113" s="173"/>
      <c r="BJ113" s="173"/>
      <c r="BK113" s="173"/>
      <c r="BL113" s="173"/>
      <c r="BM113" s="173"/>
    </row>
    <row r="114" ht="55.5" customHeight="1">
      <c r="A114" s="21"/>
      <c r="B114" s="22"/>
      <c r="C114" s="148" t="s">
        <v>171</v>
      </c>
      <c r="D114" s="148" t="s">
        <v>127</v>
      </c>
      <c r="E114" s="149" t="s">
        <v>172</v>
      </c>
      <c r="F114" s="150" t="s">
        <v>173</v>
      </c>
      <c r="G114" s="151" t="s">
        <v>89</v>
      </c>
      <c r="H114" s="152">
        <v>238.709</v>
      </c>
      <c r="I114" s="153"/>
      <c r="J114" s="154">
        <f>ROUND(I114*H114,2)</f>
        <v>0</v>
      </c>
      <c r="K114" s="150" t="s">
        <v>130</v>
      </c>
      <c r="L114" s="22"/>
      <c r="M114" s="155" t="s">
        <v>3</v>
      </c>
      <c r="N114" s="156" t="s">
        <v>40</v>
      </c>
      <c r="O114" s="21"/>
      <c r="P114" s="157">
        <f>O114*H114</f>
        <v>0</v>
      </c>
      <c r="Q114" s="157">
        <v>0.0</v>
      </c>
      <c r="R114" s="157">
        <f>Q114*H114</f>
        <v>0</v>
      </c>
      <c r="S114" s="157">
        <v>0.0025</v>
      </c>
      <c r="T114" s="158">
        <f>S114*H114</f>
        <v>0.5967725</v>
      </c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159" t="s">
        <v>131</v>
      </c>
      <c r="AS114" s="21"/>
      <c r="AT114" s="159" t="s">
        <v>127</v>
      </c>
      <c r="AU114" s="159" t="s">
        <v>78</v>
      </c>
      <c r="AV114" s="21"/>
      <c r="AW114" s="21"/>
      <c r="AX114" s="21"/>
      <c r="AY114" s="4" t="s">
        <v>124</v>
      </c>
      <c r="AZ114" s="21"/>
      <c r="BA114" s="21"/>
      <c r="BB114" s="21"/>
      <c r="BC114" s="21"/>
      <c r="BD114" s="21"/>
      <c r="BE114" s="160">
        <f>IF(N114="základní",J114,0)</f>
        <v>0</v>
      </c>
      <c r="BF114" s="160">
        <f>IF(N114="snížená",J114,0)</f>
        <v>0</v>
      </c>
      <c r="BG114" s="160">
        <f>IF(N114="zákl. přenesená",J114,0)</f>
        <v>0</v>
      </c>
      <c r="BH114" s="160">
        <f>IF(N114="sníž. přenesená",J114,0)</f>
        <v>0</v>
      </c>
      <c r="BI114" s="160">
        <f>IF(N114="nulová",J114,0)</f>
        <v>0</v>
      </c>
      <c r="BJ114" s="4" t="s">
        <v>74</v>
      </c>
      <c r="BK114" s="160">
        <f>ROUND(I114*H114,2)</f>
        <v>0</v>
      </c>
      <c r="BL114" s="4" t="s">
        <v>131</v>
      </c>
      <c r="BM114" s="159" t="s">
        <v>174</v>
      </c>
    </row>
    <row r="115" ht="15.75" customHeight="1">
      <c r="A115" s="21"/>
      <c r="B115" s="22"/>
      <c r="C115" s="21"/>
      <c r="D115" s="161" t="s">
        <v>133</v>
      </c>
      <c r="E115" s="21"/>
      <c r="F115" s="162" t="s">
        <v>175</v>
      </c>
      <c r="G115" s="21"/>
      <c r="H115" s="21"/>
      <c r="I115" s="21"/>
      <c r="J115" s="21"/>
      <c r="K115" s="21"/>
      <c r="L115" s="22"/>
      <c r="M115" s="163"/>
      <c r="N115" s="21"/>
      <c r="O115" s="21"/>
      <c r="P115" s="21"/>
      <c r="Q115" s="21"/>
      <c r="R115" s="21"/>
      <c r="S115" s="21"/>
      <c r="T115" s="58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4" t="s">
        <v>133</v>
      </c>
      <c r="AU115" s="4" t="s">
        <v>78</v>
      </c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</row>
    <row r="116" ht="15.75" customHeight="1">
      <c r="A116" s="166"/>
      <c r="B116" s="167"/>
      <c r="C116" s="166"/>
      <c r="D116" s="164" t="s">
        <v>137</v>
      </c>
      <c r="E116" s="168" t="s">
        <v>3</v>
      </c>
      <c r="F116" s="169" t="s">
        <v>161</v>
      </c>
      <c r="G116" s="166"/>
      <c r="H116" s="170">
        <v>151.803</v>
      </c>
      <c r="I116" s="166"/>
      <c r="J116" s="166"/>
      <c r="K116" s="166"/>
      <c r="L116" s="167"/>
      <c r="M116" s="171"/>
      <c r="N116" s="166"/>
      <c r="O116" s="166"/>
      <c r="P116" s="166"/>
      <c r="Q116" s="166"/>
      <c r="R116" s="166"/>
      <c r="S116" s="166"/>
      <c r="T116" s="172"/>
      <c r="U116" s="166"/>
      <c r="V116" s="166"/>
      <c r="W116" s="166"/>
      <c r="X116" s="166"/>
      <c r="Y116" s="166"/>
      <c r="Z116" s="166"/>
      <c r="AA116" s="166"/>
      <c r="AB116" s="166"/>
      <c r="AC116" s="166"/>
      <c r="AD116" s="166"/>
      <c r="AE116" s="166"/>
      <c r="AF116" s="166"/>
      <c r="AG116" s="166"/>
      <c r="AH116" s="166"/>
      <c r="AI116" s="166"/>
      <c r="AJ116" s="166"/>
      <c r="AK116" s="166"/>
      <c r="AL116" s="166"/>
      <c r="AM116" s="166"/>
      <c r="AN116" s="166"/>
      <c r="AO116" s="166"/>
      <c r="AP116" s="166"/>
      <c r="AQ116" s="166"/>
      <c r="AR116" s="166"/>
      <c r="AS116" s="166"/>
      <c r="AT116" s="168" t="s">
        <v>137</v>
      </c>
      <c r="AU116" s="168" t="s">
        <v>78</v>
      </c>
      <c r="AV116" s="166" t="s">
        <v>78</v>
      </c>
      <c r="AW116" s="166" t="s">
        <v>31</v>
      </c>
      <c r="AX116" s="166" t="s">
        <v>69</v>
      </c>
      <c r="AY116" s="168" t="s">
        <v>124</v>
      </c>
      <c r="AZ116" s="166"/>
      <c r="BA116" s="166"/>
      <c r="BB116" s="166"/>
      <c r="BC116" s="166"/>
      <c r="BD116" s="166"/>
      <c r="BE116" s="166"/>
      <c r="BF116" s="166"/>
      <c r="BG116" s="166"/>
      <c r="BH116" s="166"/>
      <c r="BI116" s="166"/>
      <c r="BJ116" s="166"/>
      <c r="BK116" s="166"/>
      <c r="BL116" s="166"/>
      <c r="BM116" s="166"/>
    </row>
    <row r="117" ht="15.75" customHeight="1">
      <c r="A117" s="166"/>
      <c r="B117" s="167"/>
      <c r="C117" s="166"/>
      <c r="D117" s="164" t="s">
        <v>137</v>
      </c>
      <c r="E117" s="168" t="s">
        <v>3</v>
      </c>
      <c r="F117" s="169" t="s">
        <v>176</v>
      </c>
      <c r="G117" s="166"/>
      <c r="H117" s="170">
        <v>86.906</v>
      </c>
      <c r="I117" s="166"/>
      <c r="J117" s="166"/>
      <c r="K117" s="166"/>
      <c r="L117" s="167"/>
      <c r="M117" s="171"/>
      <c r="N117" s="166"/>
      <c r="O117" s="166"/>
      <c r="P117" s="166"/>
      <c r="Q117" s="166"/>
      <c r="R117" s="166"/>
      <c r="S117" s="166"/>
      <c r="T117" s="172"/>
      <c r="U117" s="166"/>
      <c r="V117" s="166"/>
      <c r="W117" s="166"/>
      <c r="X117" s="166"/>
      <c r="Y117" s="166"/>
      <c r="Z117" s="166"/>
      <c r="AA117" s="166"/>
      <c r="AB117" s="166"/>
      <c r="AC117" s="166"/>
      <c r="AD117" s="166"/>
      <c r="AE117" s="166"/>
      <c r="AF117" s="166"/>
      <c r="AG117" s="166"/>
      <c r="AH117" s="166"/>
      <c r="AI117" s="166"/>
      <c r="AJ117" s="166"/>
      <c r="AK117" s="166"/>
      <c r="AL117" s="166"/>
      <c r="AM117" s="166"/>
      <c r="AN117" s="166"/>
      <c r="AO117" s="166"/>
      <c r="AP117" s="166"/>
      <c r="AQ117" s="166"/>
      <c r="AR117" s="166"/>
      <c r="AS117" s="166"/>
      <c r="AT117" s="168" t="s">
        <v>137</v>
      </c>
      <c r="AU117" s="168" t="s">
        <v>78</v>
      </c>
      <c r="AV117" s="166" t="s">
        <v>78</v>
      </c>
      <c r="AW117" s="166" t="s">
        <v>31</v>
      </c>
      <c r="AX117" s="166" t="s">
        <v>69</v>
      </c>
      <c r="AY117" s="168" t="s">
        <v>124</v>
      </c>
      <c r="AZ117" s="166"/>
      <c r="BA117" s="166"/>
      <c r="BB117" s="166"/>
      <c r="BC117" s="166"/>
      <c r="BD117" s="166"/>
      <c r="BE117" s="166"/>
      <c r="BF117" s="166"/>
      <c r="BG117" s="166"/>
      <c r="BH117" s="166"/>
      <c r="BI117" s="166"/>
      <c r="BJ117" s="166"/>
      <c r="BK117" s="166"/>
      <c r="BL117" s="166"/>
      <c r="BM117" s="166"/>
    </row>
    <row r="118" ht="15.75" customHeight="1">
      <c r="A118" s="173"/>
      <c r="B118" s="174"/>
      <c r="C118" s="173"/>
      <c r="D118" s="164" t="s">
        <v>137</v>
      </c>
      <c r="E118" s="175" t="s">
        <v>3</v>
      </c>
      <c r="F118" s="176" t="s">
        <v>156</v>
      </c>
      <c r="G118" s="173"/>
      <c r="H118" s="177">
        <v>238.709</v>
      </c>
      <c r="I118" s="173"/>
      <c r="J118" s="173"/>
      <c r="K118" s="173"/>
      <c r="L118" s="174"/>
      <c r="M118" s="178"/>
      <c r="N118" s="173"/>
      <c r="O118" s="173"/>
      <c r="P118" s="173"/>
      <c r="Q118" s="173"/>
      <c r="R118" s="173"/>
      <c r="S118" s="173"/>
      <c r="T118" s="179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5" t="s">
        <v>137</v>
      </c>
      <c r="AU118" s="175" t="s">
        <v>78</v>
      </c>
      <c r="AV118" s="173" t="s">
        <v>149</v>
      </c>
      <c r="AW118" s="173" t="s">
        <v>31</v>
      </c>
      <c r="AX118" s="173" t="s">
        <v>74</v>
      </c>
      <c r="AY118" s="175" t="s">
        <v>124</v>
      </c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</row>
    <row r="119" ht="16.5" customHeight="1">
      <c r="A119" s="21"/>
      <c r="B119" s="22"/>
      <c r="C119" s="148" t="s">
        <v>177</v>
      </c>
      <c r="D119" s="148" t="s">
        <v>127</v>
      </c>
      <c r="E119" s="149" t="s">
        <v>178</v>
      </c>
      <c r="F119" s="150" t="s">
        <v>179</v>
      </c>
      <c r="G119" s="151" t="s">
        <v>180</v>
      </c>
      <c r="H119" s="152">
        <v>1.0</v>
      </c>
      <c r="I119" s="153"/>
      <c r="J119" s="154">
        <f>ROUND(I119*H119,2)</f>
        <v>0</v>
      </c>
      <c r="K119" s="150" t="s">
        <v>130</v>
      </c>
      <c r="L119" s="22"/>
      <c r="M119" s="155" t="s">
        <v>3</v>
      </c>
      <c r="N119" s="156" t="s">
        <v>40</v>
      </c>
      <c r="O119" s="21"/>
      <c r="P119" s="157">
        <f>O119*H119</f>
        <v>0</v>
      </c>
      <c r="Q119" s="157">
        <v>0.0</v>
      </c>
      <c r="R119" s="157">
        <f>Q119*H119</f>
        <v>0</v>
      </c>
      <c r="S119" s="157">
        <v>0.0165</v>
      </c>
      <c r="T119" s="158">
        <f>S119*H119</f>
        <v>0.0165</v>
      </c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159" t="s">
        <v>131</v>
      </c>
      <c r="AS119" s="21"/>
      <c r="AT119" s="159" t="s">
        <v>127</v>
      </c>
      <c r="AU119" s="159" t="s">
        <v>78</v>
      </c>
      <c r="AV119" s="21"/>
      <c r="AW119" s="21"/>
      <c r="AX119" s="21"/>
      <c r="AY119" s="4" t="s">
        <v>124</v>
      </c>
      <c r="AZ119" s="21"/>
      <c r="BA119" s="21"/>
      <c r="BB119" s="21"/>
      <c r="BC119" s="21"/>
      <c r="BD119" s="21"/>
      <c r="BE119" s="160">
        <f>IF(N119="základní",J119,0)</f>
        <v>0</v>
      </c>
      <c r="BF119" s="160">
        <f>IF(N119="snížená",J119,0)</f>
        <v>0</v>
      </c>
      <c r="BG119" s="160">
        <f>IF(N119="zákl. přenesená",J119,0)</f>
        <v>0</v>
      </c>
      <c r="BH119" s="160">
        <f>IF(N119="sníž. přenesená",J119,0)</f>
        <v>0</v>
      </c>
      <c r="BI119" s="160">
        <f>IF(N119="nulová",J119,0)</f>
        <v>0</v>
      </c>
      <c r="BJ119" s="4" t="s">
        <v>74</v>
      </c>
      <c r="BK119" s="160">
        <f>ROUND(I119*H119,2)</f>
        <v>0</v>
      </c>
      <c r="BL119" s="4" t="s">
        <v>131</v>
      </c>
      <c r="BM119" s="159" t="s">
        <v>181</v>
      </c>
    </row>
    <row r="120" ht="15.75" customHeight="1">
      <c r="A120" s="21"/>
      <c r="B120" s="22"/>
      <c r="C120" s="21"/>
      <c r="D120" s="161" t="s">
        <v>133</v>
      </c>
      <c r="E120" s="21"/>
      <c r="F120" s="162" t="s">
        <v>182</v>
      </c>
      <c r="G120" s="21"/>
      <c r="H120" s="21"/>
      <c r="I120" s="21"/>
      <c r="J120" s="21"/>
      <c r="K120" s="21"/>
      <c r="L120" s="22"/>
      <c r="M120" s="163"/>
      <c r="N120" s="21"/>
      <c r="O120" s="21"/>
      <c r="P120" s="21"/>
      <c r="Q120" s="21"/>
      <c r="R120" s="21"/>
      <c r="S120" s="21"/>
      <c r="T120" s="58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4" t="s">
        <v>133</v>
      </c>
      <c r="AU120" s="4" t="s">
        <v>78</v>
      </c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</row>
    <row r="121" ht="24.0" customHeight="1">
      <c r="A121" s="21"/>
      <c r="B121" s="22"/>
      <c r="C121" s="148" t="s">
        <v>183</v>
      </c>
      <c r="D121" s="148" t="s">
        <v>127</v>
      </c>
      <c r="E121" s="149" t="s">
        <v>184</v>
      </c>
      <c r="F121" s="150" t="s">
        <v>185</v>
      </c>
      <c r="G121" s="151" t="s">
        <v>180</v>
      </c>
      <c r="H121" s="152">
        <v>11.0</v>
      </c>
      <c r="I121" s="153"/>
      <c r="J121" s="154">
        <f>ROUND(I121*H121,2)</f>
        <v>0</v>
      </c>
      <c r="K121" s="150" t="s">
        <v>130</v>
      </c>
      <c r="L121" s="22"/>
      <c r="M121" s="155" t="s">
        <v>3</v>
      </c>
      <c r="N121" s="156" t="s">
        <v>40</v>
      </c>
      <c r="O121" s="21"/>
      <c r="P121" s="157">
        <f>O121*H121</f>
        <v>0</v>
      </c>
      <c r="Q121" s="157">
        <v>0.0</v>
      </c>
      <c r="R121" s="157">
        <f>Q121*H121</f>
        <v>0</v>
      </c>
      <c r="S121" s="157">
        <v>0.0417</v>
      </c>
      <c r="T121" s="158">
        <f>S121*H121</f>
        <v>0.4587</v>
      </c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159" t="s">
        <v>131</v>
      </c>
      <c r="AS121" s="21"/>
      <c r="AT121" s="159" t="s">
        <v>127</v>
      </c>
      <c r="AU121" s="159" t="s">
        <v>78</v>
      </c>
      <c r="AV121" s="21"/>
      <c r="AW121" s="21"/>
      <c r="AX121" s="21"/>
      <c r="AY121" s="4" t="s">
        <v>124</v>
      </c>
      <c r="AZ121" s="21"/>
      <c r="BA121" s="21"/>
      <c r="BB121" s="21"/>
      <c r="BC121" s="21"/>
      <c r="BD121" s="21"/>
      <c r="BE121" s="160">
        <f>IF(N121="základní",J121,0)</f>
        <v>0</v>
      </c>
      <c r="BF121" s="160">
        <f>IF(N121="snížená",J121,0)</f>
        <v>0</v>
      </c>
      <c r="BG121" s="160">
        <f>IF(N121="zákl. přenesená",J121,0)</f>
        <v>0</v>
      </c>
      <c r="BH121" s="160">
        <f>IF(N121="sníž. přenesená",J121,0)</f>
        <v>0</v>
      </c>
      <c r="BI121" s="160">
        <f>IF(N121="nulová",J121,0)</f>
        <v>0</v>
      </c>
      <c r="BJ121" s="4" t="s">
        <v>74</v>
      </c>
      <c r="BK121" s="160">
        <f>ROUND(I121*H121,2)</f>
        <v>0</v>
      </c>
      <c r="BL121" s="4" t="s">
        <v>131</v>
      </c>
      <c r="BM121" s="159" t="s">
        <v>186</v>
      </c>
    </row>
    <row r="122" ht="15.75" customHeight="1">
      <c r="A122" s="21"/>
      <c r="B122" s="22"/>
      <c r="C122" s="21"/>
      <c r="D122" s="161" t="s">
        <v>133</v>
      </c>
      <c r="E122" s="21"/>
      <c r="F122" s="162" t="s">
        <v>187</v>
      </c>
      <c r="G122" s="21"/>
      <c r="H122" s="21"/>
      <c r="I122" s="21"/>
      <c r="J122" s="21"/>
      <c r="K122" s="21"/>
      <c r="L122" s="22"/>
      <c r="M122" s="163"/>
      <c r="N122" s="21"/>
      <c r="O122" s="21"/>
      <c r="P122" s="21"/>
      <c r="Q122" s="21"/>
      <c r="R122" s="21"/>
      <c r="S122" s="21"/>
      <c r="T122" s="58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4" t="s">
        <v>133</v>
      </c>
      <c r="AU122" s="4" t="s">
        <v>78</v>
      </c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</row>
    <row r="123" ht="33.0" customHeight="1">
      <c r="A123" s="21"/>
      <c r="B123" s="22"/>
      <c r="C123" s="148" t="s">
        <v>188</v>
      </c>
      <c r="D123" s="148" t="s">
        <v>127</v>
      </c>
      <c r="E123" s="149" t="s">
        <v>189</v>
      </c>
      <c r="F123" s="150" t="s">
        <v>190</v>
      </c>
      <c r="G123" s="151" t="s">
        <v>89</v>
      </c>
      <c r="H123" s="152">
        <v>95.983</v>
      </c>
      <c r="I123" s="153"/>
      <c r="J123" s="154">
        <f>ROUND(I123*H123,2)</f>
        <v>0</v>
      </c>
      <c r="K123" s="150" t="s">
        <v>130</v>
      </c>
      <c r="L123" s="22"/>
      <c r="M123" s="155" t="s">
        <v>3</v>
      </c>
      <c r="N123" s="156" t="s">
        <v>40</v>
      </c>
      <c r="O123" s="21"/>
      <c r="P123" s="157">
        <f>O123*H123</f>
        <v>0</v>
      </c>
      <c r="Q123" s="157">
        <v>0.0</v>
      </c>
      <c r="R123" s="157">
        <f>Q123*H123</f>
        <v>0</v>
      </c>
      <c r="S123" s="157">
        <v>0.011</v>
      </c>
      <c r="T123" s="158">
        <f>S123*H123</f>
        <v>1.055813</v>
      </c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159" t="s">
        <v>131</v>
      </c>
      <c r="AS123" s="21"/>
      <c r="AT123" s="159" t="s">
        <v>127</v>
      </c>
      <c r="AU123" s="159" t="s">
        <v>78</v>
      </c>
      <c r="AV123" s="21"/>
      <c r="AW123" s="21"/>
      <c r="AX123" s="21"/>
      <c r="AY123" s="4" t="s">
        <v>124</v>
      </c>
      <c r="AZ123" s="21"/>
      <c r="BA123" s="21"/>
      <c r="BB123" s="21"/>
      <c r="BC123" s="21"/>
      <c r="BD123" s="21"/>
      <c r="BE123" s="160">
        <f>IF(N123="základní",J123,0)</f>
        <v>0</v>
      </c>
      <c r="BF123" s="160">
        <f>IF(N123="snížená",J123,0)</f>
        <v>0</v>
      </c>
      <c r="BG123" s="160">
        <f>IF(N123="zákl. přenesená",J123,0)</f>
        <v>0</v>
      </c>
      <c r="BH123" s="160">
        <f>IF(N123="sníž. přenesená",J123,0)</f>
        <v>0</v>
      </c>
      <c r="BI123" s="160">
        <f>IF(N123="nulová",J123,0)</f>
        <v>0</v>
      </c>
      <c r="BJ123" s="4" t="s">
        <v>74</v>
      </c>
      <c r="BK123" s="160">
        <f>ROUND(I123*H123,2)</f>
        <v>0</v>
      </c>
      <c r="BL123" s="4" t="s">
        <v>131</v>
      </c>
      <c r="BM123" s="159" t="s">
        <v>191</v>
      </c>
    </row>
    <row r="124" ht="15.75" customHeight="1">
      <c r="A124" s="21"/>
      <c r="B124" s="22"/>
      <c r="C124" s="21"/>
      <c r="D124" s="161" t="s">
        <v>133</v>
      </c>
      <c r="E124" s="21"/>
      <c r="F124" s="162" t="s">
        <v>192</v>
      </c>
      <c r="G124" s="21"/>
      <c r="H124" s="21"/>
      <c r="I124" s="21"/>
      <c r="J124" s="21"/>
      <c r="K124" s="21"/>
      <c r="L124" s="22"/>
      <c r="M124" s="163"/>
      <c r="N124" s="21"/>
      <c r="O124" s="21"/>
      <c r="P124" s="21"/>
      <c r="Q124" s="21"/>
      <c r="R124" s="21"/>
      <c r="S124" s="21"/>
      <c r="T124" s="58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4" t="s">
        <v>133</v>
      </c>
      <c r="AU124" s="4" t="s">
        <v>78</v>
      </c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</row>
    <row r="125" ht="15.75" customHeight="1">
      <c r="A125" s="166"/>
      <c r="B125" s="167"/>
      <c r="C125" s="166"/>
      <c r="D125" s="164" t="s">
        <v>137</v>
      </c>
      <c r="E125" s="168" t="s">
        <v>3</v>
      </c>
      <c r="F125" s="169" t="s">
        <v>162</v>
      </c>
      <c r="G125" s="166"/>
      <c r="H125" s="170">
        <v>9.077</v>
      </c>
      <c r="I125" s="166"/>
      <c r="J125" s="166"/>
      <c r="K125" s="166"/>
      <c r="L125" s="167"/>
      <c r="M125" s="171"/>
      <c r="N125" s="166"/>
      <c r="O125" s="166"/>
      <c r="P125" s="166"/>
      <c r="Q125" s="166"/>
      <c r="R125" s="166"/>
      <c r="S125" s="166"/>
      <c r="T125" s="172"/>
      <c r="U125" s="166"/>
      <c r="V125" s="166"/>
      <c r="W125" s="166"/>
      <c r="X125" s="166"/>
      <c r="Y125" s="166"/>
      <c r="Z125" s="166"/>
      <c r="AA125" s="166"/>
      <c r="AB125" s="166"/>
      <c r="AC125" s="166"/>
      <c r="AD125" s="166"/>
      <c r="AE125" s="166"/>
      <c r="AF125" s="166"/>
      <c r="AG125" s="166"/>
      <c r="AH125" s="166"/>
      <c r="AI125" s="166"/>
      <c r="AJ125" s="166"/>
      <c r="AK125" s="166"/>
      <c r="AL125" s="166"/>
      <c r="AM125" s="166"/>
      <c r="AN125" s="166"/>
      <c r="AO125" s="166"/>
      <c r="AP125" s="166"/>
      <c r="AQ125" s="166"/>
      <c r="AR125" s="166"/>
      <c r="AS125" s="166"/>
      <c r="AT125" s="168" t="s">
        <v>137</v>
      </c>
      <c r="AU125" s="168" t="s">
        <v>78</v>
      </c>
      <c r="AV125" s="166" t="s">
        <v>78</v>
      </c>
      <c r="AW125" s="166" t="s">
        <v>31</v>
      </c>
      <c r="AX125" s="166" t="s">
        <v>69</v>
      </c>
      <c r="AY125" s="168" t="s">
        <v>124</v>
      </c>
      <c r="AZ125" s="166"/>
      <c r="BA125" s="166"/>
      <c r="BB125" s="166"/>
      <c r="BC125" s="166"/>
      <c r="BD125" s="166"/>
      <c r="BE125" s="166"/>
      <c r="BF125" s="166"/>
      <c r="BG125" s="166"/>
      <c r="BH125" s="166"/>
      <c r="BI125" s="166"/>
      <c r="BJ125" s="166"/>
      <c r="BK125" s="166"/>
      <c r="BL125" s="166"/>
      <c r="BM125" s="166"/>
    </row>
    <row r="126" ht="15.75" customHeight="1">
      <c r="A126" s="166"/>
      <c r="B126" s="167"/>
      <c r="C126" s="166"/>
      <c r="D126" s="164" t="s">
        <v>137</v>
      </c>
      <c r="E126" s="168" t="s">
        <v>3</v>
      </c>
      <c r="F126" s="169" t="s">
        <v>176</v>
      </c>
      <c r="G126" s="166"/>
      <c r="H126" s="170">
        <v>86.906</v>
      </c>
      <c r="I126" s="166"/>
      <c r="J126" s="166"/>
      <c r="K126" s="166"/>
      <c r="L126" s="167"/>
      <c r="M126" s="171"/>
      <c r="N126" s="166"/>
      <c r="O126" s="166"/>
      <c r="P126" s="166"/>
      <c r="Q126" s="166"/>
      <c r="R126" s="166"/>
      <c r="S126" s="166"/>
      <c r="T126" s="172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6"/>
      <c r="AK126" s="166"/>
      <c r="AL126" s="166"/>
      <c r="AM126" s="166"/>
      <c r="AN126" s="166"/>
      <c r="AO126" s="166"/>
      <c r="AP126" s="166"/>
      <c r="AQ126" s="166"/>
      <c r="AR126" s="166"/>
      <c r="AS126" s="166"/>
      <c r="AT126" s="168" t="s">
        <v>137</v>
      </c>
      <c r="AU126" s="168" t="s">
        <v>78</v>
      </c>
      <c r="AV126" s="166" t="s">
        <v>78</v>
      </c>
      <c r="AW126" s="166" t="s">
        <v>31</v>
      </c>
      <c r="AX126" s="166" t="s">
        <v>69</v>
      </c>
      <c r="AY126" s="168" t="s">
        <v>124</v>
      </c>
      <c r="AZ126" s="166"/>
      <c r="BA126" s="166"/>
      <c r="BB126" s="166"/>
      <c r="BC126" s="166"/>
      <c r="BD126" s="166"/>
      <c r="BE126" s="166"/>
      <c r="BF126" s="166"/>
      <c r="BG126" s="166"/>
      <c r="BH126" s="166"/>
      <c r="BI126" s="166"/>
      <c r="BJ126" s="166"/>
      <c r="BK126" s="166"/>
      <c r="BL126" s="166"/>
      <c r="BM126" s="166"/>
    </row>
    <row r="127" ht="15.75" customHeight="1">
      <c r="A127" s="173"/>
      <c r="B127" s="174"/>
      <c r="C127" s="173"/>
      <c r="D127" s="164" t="s">
        <v>137</v>
      </c>
      <c r="E127" s="175" t="s">
        <v>3</v>
      </c>
      <c r="F127" s="176" t="s">
        <v>156</v>
      </c>
      <c r="G127" s="173"/>
      <c r="H127" s="177">
        <v>95.983</v>
      </c>
      <c r="I127" s="173"/>
      <c r="J127" s="173"/>
      <c r="K127" s="173"/>
      <c r="L127" s="174"/>
      <c r="M127" s="178"/>
      <c r="N127" s="173"/>
      <c r="O127" s="173"/>
      <c r="P127" s="173"/>
      <c r="Q127" s="173"/>
      <c r="R127" s="173"/>
      <c r="S127" s="173"/>
      <c r="T127" s="179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  <c r="AF127" s="173"/>
      <c r="AG127" s="173"/>
      <c r="AH127" s="173"/>
      <c r="AI127" s="173"/>
      <c r="AJ127" s="173"/>
      <c r="AK127" s="173"/>
      <c r="AL127" s="173"/>
      <c r="AM127" s="173"/>
      <c r="AN127" s="173"/>
      <c r="AO127" s="173"/>
      <c r="AP127" s="173"/>
      <c r="AQ127" s="173"/>
      <c r="AR127" s="173"/>
      <c r="AS127" s="173"/>
      <c r="AT127" s="175" t="s">
        <v>137</v>
      </c>
      <c r="AU127" s="175" t="s">
        <v>78</v>
      </c>
      <c r="AV127" s="173" t="s">
        <v>149</v>
      </c>
      <c r="AW127" s="173" t="s">
        <v>31</v>
      </c>
      <c r="AX127" s="173" t="s">
        <v>74</v>
      </c>
      <c r="AY127" s="175" t="s">
        <v>124</v>
      </c>
      <c r="AZ127" s="173"/>
      <c r="BA127" s="173"/>
      <c r="BB127" s="173"/>
      <c r="BC127" s="173"/>
      <c r="BD127" s="173"/>
      <c r="BE127" s="173"/>
      <c r="BF127" s="173"/>
      <c r="BG127" s="173"/>
      <c r="BH127" s="173"/>
      <c r="BI127" s="173"/>
      <c r="BJ127" s="173"/>
      <c r="BK127" s="173"/>
      <c r="BL127" s="173"/>
      <c r="BM127" s="173"/>
    </row>
    <row r="128" ht="16.5" customHeight="1">
      <c r="A128" s="21"/>
      <c r="B128" s="22"/>
      <c r="C128" s="148" t="s">
        <v>193</v>
      </c>
      <c r="D128" s="148" t="s">
        <v>127</v>
      </c>
      <c r="E128" s="149" t="s">
        <v>194</v>
      </c>
      <c r="F128" s="150" t="s">
        <v>195</v>
      </c>
      <c r="G128" s="151" t="s">
        <v>89</v>
      </c>
      <c r="H128" s="152">
        <v>95.983</v>
      </c>
      <c r="I128" s="153"/>
      <c r="J128" s="154">
        <f>ROUND(I128*H128,2)</f>
        <v>0</v>
      </c>
      <c r="K128" s="150" t="s">
        <v>196</v>
      </c>
      <c r="L128" s="22"/>
      <c r="M128" s="155" t="s">
        <v>3</v>
      </c>
      <c r="N128" s="156" t="s">
        <v>40</v>
      </c>
      <c r="O128" s="21"/>
      <c r="P128" s="157">
        <f>O128*H128</f>
        <v>0</v>
      </c>
      <c r="Q128" s="157">
        <v>0.0</v>
      </c>
      <c r="R128" s="157">
        <f>Q128*H128</f>
        <v>0</v>
      </c>
      <c r="S128" s="157">
        <v>0.0</v>
      </c>
      <c r="T128" s="158">
        <f>S128*H128</f>
        <v>0</v>
      </c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159" t="s">
        <v>131</v>
      </c>
      <c r="AS128" s="21"/>
      <c r="AT128" s="159" t="s">
        <v>127</v>
      </c>
      <c r="AU128" s="159" t="s">
        <v>78</v>
      </c>
      <c r="AV128" s="21"/>
      <c r="AW128" s="21"/>
      <c r="AX128" s="21"/>
      <c r="AY128" s="4" t="s">
        <v>124</v>
      </c>
      <c r="AZ128" s="21"/>
      <c r="BA128" s="21"/>
      <c r="BB128" s="21"/>
      <c r="BC128" s="21"/>
      <c r="BD128" s="21"/>
      <c r="BE128" s="160">
        <f>IF(N128="základní",J128,0)</f>
        <v>0</v>
      </c>
      <c r="BF128" s="160">
        <f>IF(N128="snížená",J128,0)</f>
        <v>0</v>
      </c>
      <c r="BG128" s="160">
        <f>IF(N128="zákl. přenesená",J128,0)</f>
        <v>0</v>
      </c>
      <c r="BH128" s="160">
        <f>IF(N128="sníž. přenesená",J128,0)</f>
        <v>0</v>
      </c>
      <c r="BI128" s="160">
        <f>IF(N128="nulová",J128,0)</f>
        <v>0</v>
      </c>
      <c r="BJ128" s="4" t="s">
        <v>74</v>
      </c>
      <c r="BK128" s="160">
        <f>ROUND(I128*H128,2)</f>
        <v>0</v>
      </c>
      <c r="BL128" s="4" t="s">
        <v>131</v>
      </c>
      <c r="BM128" s="159" t="s">
        <v>197</v>
      </c>
    </row>
    <row r="129" ht="15.75" customHeight="1">
      <c r="A129" s="166"/>
      <c r="B129" s="167"/>
      <c r="C129" s="166"/>
      <c r="D129" s="164" t="s">
        <v>137</v>
      </c>
      <c r="E129" s="168" t="s">
        <v>3</v>
      </c>
      <c r="F129" s="169" t="s">
        <v>162</v>
      </c>
      <c r="G129" s="166"/>
      <c r="H129" s="170">
        <v>9.077</v>
      </c>
      <c r="I129" s="166"/>
      <c r="J129" s="166"/>
      <c r="K129" s="166"/>
      <c r="L129" s="167"/>
      <c r="M129" s="171"/>
      <c r="N129" s="166"/>
      <c r="O129" s="166"/>
      <c r="P129" s="166"/>
      <c r="Q129" s="166"/>
      <c r="R129" s="166"/>
      <c r="S129" s="166"/>
      <c r="T129" s="172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/>
      <c r="AG129" s="166"/>
      <c r="AH129" s="166"/>
      <c r="AI129" s="166"/>
      <c r="AJ129" s="166"/>
      <c r="AK129" s="166"/>
      <c r="AL129" s="166"/>
      <c r="AM129" s="166"/>
      <c r="AN129" s="166"/>
      <c r="AO129" s="166"/>
      <c r="AP129" s="166"/>
      <c r="AQ129" s="166"/>
      <c r="AR129" s="166"/>
      <c r="AS129" s="166"/>
      <c r="AT129" s="168" t="s">
        <v>137</v>
      </c>
      <c r="AU129" s="168" t="s">
        <v>78</v>
      </c>
      <c r="AV129" s="166" t="s">
        <v>78</v>
      </c>
      <c r="AW129" s="166" t="s">
        <v>31</v>
      </c>
      <c r="AX129" s="166" t="s">
        <v>69</v>
      </c>
      <c r="AY129" s="168" t="s">
        <v>124</v>
      </c>
      <c r="AZ129" s="166"/>
      <c r="BA129" s="166"/>
      <c r="BB129" s="166"/>
      <c r="BC129" s="166"/>
      <c r="BD129" s="166"/>
      <c r="BE129" s="166"/>
      <c r="BF129" s="166"/>
      <c r="BG129" s="166"/>
      <c r="BH129" s="166"/>
      <c r="BI129" s="166"/>
      <c r="BJ129" s="166"/>
      <c r="BK129" s="166"/>
      <c r="BL129" s="166"/>
      <c r="BM129" s="166"/>
    </row>
    <row r="130" ht="15.75" customHeight="1">
      <c r="A130" s="166"/>
      <c r="B130" s="167"/>
      <c r="C130" s="166"/>
      <c r="D130" s="164" t="s">
        <v>137</v>
      </c>
      <c r="E130" s="168" t="s">
        <v>3</v>
      </c>
      <c r="F130" s="169" t="s">
        <v>176</v>
      </c>
      <c r="G130" s="166"/>
      <c r="H130" s="170">
        <v>86.906</v>
      </c>
      <c r="I130" s="166"/>
      <c r="J130" s="166"/>
      <c r="K130" s="166"/>
      <c r="L130" s="167"/>
      <c r="M130" s="171"/>
      <c r="N130" s="166"/>
      <c r="O130" s="166"/>
      <c r="P130" s="166"/>
      <c r="Q130" s="166"/>
      <c r="R130" s="166"/>
      <c r="S130" s="166"/>
      <c r="T130" s="172"/>
      <c r="U130" s="166"/>
      <c r="V130" s="166"/>
      <c r="W130" s="166"/>
      <c r="X130" s="166"/>
      <c r="Y130" s="166"/>
      <c r="Z130" s="166"/>
      <c r="AA130" s="166"/>
      <c r="AB130" s="166"/>
      <c r="AC130" s="166"/>
      <c r="AD130" s="166"/>
      <c r="AE130" s="166"/>
      <c r="AF130" s="166"/>
      <c r="AG130" s="166"/>
      <c r="AH130" s="166"/>
      <c r="AI130" s="166"/>
      <c r="AJ130" s="166"/>
      <c r="AK130" s="166"/>
      <c r="AL130" s="166"/>
      <c r="AM130" s="166"/>
      <c r="AN130" s="166"/>
      <c r="AO130" s="166"/>
      <c r="AP130" s="166"/>
      <c r="AQ130" s="166"/>
      <c r="AR130" s="166"/>
      <c r="AS130" s="166"/>
      <c r="AT130" s="168" t="s">
        <v>137</v>
      </c>
      <c r="AU130" s="168" t="s">
        <v>78</v>
      </c>
      <c r="AV130" s="166" t="s">
        <v>78</v>
      </c>
      <c r="AW130" s="166" t="s">
        <v>31</v>
      </c>
      <c r="AX130" s="166" t="s">
        <v>69</v>
      </c>
      <c r="AY130" s="168" t="s">
        <v>124</v>
      </c>
      <c r="AZ130" s="166"/>
      <c r="BA130" s="166"/>
      <c r="BB130" s="166"/>
      <c r="BC130" s="166"/>
      <c r="BD130" s="166"/>
      <c r="BE130" s="166"/>
      <c r="BF130" s="166"/>
      <c r="BG130" s="166"/>
      <c r="BH130" s="166"/>
      <c r="BI130" s="166"/>
      <c r="BJ130" s="166"/>
      <c r="BK130" s="166"/>
      <c r="BL130" s="166"/>
      <c r="BM130" s="166"/>
    </row>
    <row r="131" ht="15.75" customHeight="1">
      <c r="A131" s="173"/>
      <c r="B131" s="174"/>
      <c r="C131" s="173"/>
      <c r="D131" s="164" t="s">
        <v>137</v>
      </c>
      <c r="E131" s="175" t="s">
        <v>3</v>
      </c>
      <c r="F131" s="176" t="s">
        <v>156</v>
      </c>
      <c r="G131" s="173"/>
      <c r="H131" s="177">
        <v>95.983</v>
      </c>
      <c r="I131" s="173"/>
      <c r="J131" s="173"/>
      <c r="K131" s="173"/>
      <c r="L131" s="174"/>
      <c r="M131" s="178"/>
      <c r="N131" s="173"/>
      <c r="O131" s="173"/>
      <c r="P131" s="173"/>
      <c r="Q131" s="173"/>
      <c r="R131" s="173"/>
      <c r="S131" s="173"/>
      <c r="T131" s="179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5" t="s">
        <v>137</v>
      </c>
      <c r="AU131" s="175" t="s">
        <v>78</v>
      </c>
      <c r="AV131" s="173" t="s">
        <v>149</v>
      </c>
      <c r="AW131" s="173" t="s">
        <v>31</v>
      </c>
      <c r="AX131" s="173" t="s">
        <v>74</v>
      </c>
      <c r="AY131" s="175" t="s">
        <v>124</v>
      </c>
      <c r="AZ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</row>
    <row r="132" ht="37.5" customHeight="1">
      <c r="A132" s="21"/>
      <c r="B132" s="22"/>
      <c r="C132" s="148" t="s">
        <v>9</v>
      </c>
      <c r="D132" s="148" t="s">
        <v>127</v>
      </c>
      <c r="E132" s="149" t="s">
        <v>198</v>
      </c>
      <c r="F132" s="150" t="s">
        <v>199</v>
      </c>
      <c r="G132" s="151" t="s">
        <v>140</v>
      </c>
      <c r="H132" s="152">
        <v>156.431</v>
      </c>
      <c r="I132" s="153"/>
      <c r="J132" s="154">
        <f>ROUND(I132*H132,2)</f>
        <v>0</v>
      </c>
      <c r="K132" s="150" t="s">
        <v>130</v>
      </c>
      <c r="L132" s="22"/>
      <c r="M132" s="155" t="s">
        <v>3</v>
      </c>
      <c r="N132" s="156" t="s">
        <v>40</v>
      </c>
      <c r="O132" s="21"/>
      <c r="P132" s="157">
        <f>O132*H132</f>
        <v>0</v>
      </c>
      <c r="Q132" s="157">
        <v>0.0</v>
      </c>
      <c r="R132" s="157">
        <f>Q132*H132</f>
        <v>0</v>
      </c>
      <c r="S132" s="157">
        <v>0.006</v>
      </c>
      <c r="T132" s="158">
        <f>S132*H132</f>
        <v>0.938586</v>
      </c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159" t="s">
        <v>131</v>
      </c>
      <c r="AS132" s="21"/>
      <c r="AT132" s="159" t="s">
        <v>127</v>
      </c>
      <c r="AU132" s="159" t="s">
        <v>78</v>
      </c>
      <c r="AV132" s="21"/>
      <c r="AW132" s="21"/>
      <c r="AX132" s="21"/>
      <c r="AY132" s="4" t="s">
        <v>124</v>
      </c>
      <c r="AZ132" s="21"/>
      <c r="BA132" s="21"/>
      <c r="BB132" s="21"/>
      <c r="BC132" s="21"/>
      <c r="BD132" s="21"/>
      <c r="BE132" s="160">
        <f>IF(N132="základní",J132,0)</f>
        <v>0</v>
      </c>
      <c r="BF132" s="160">
        <f>IF(N132="snížená",J132,0)</f>
        <v>0</v>
      </c>
      <c r="BG132" s="160">
        <f>IF(N132="zákl. přenesená",J132,0)</f>
        <v>0</v>
      </c>
      <c r="BH132" s="160">
        <f>IF(N132="sníž. přenesená",J132,0)</f>
        <v>0</v>
      </c>
      <c r="BI132" s="160">
        <f>IF(N132="nulová",J132,0)</f>
        <v>0</v>
      </c>
      <c r="BJ132" s="4" t="s">
        <v>74</v>
      </c>
      <c r="BK132" s="160">
        <f>ROUND(I132*H132,2)</f>
        <v>0</v>
      </c>
      <c r="BL132" s="4" t="s">
        <v>131</v>
      </c>
      <c r="BM132" s="159" t="s">
        <v>200</v>
      </c>
    </row>
    <row r="133" ht="15.75" customHeight="1">
      <c r="A133" s="21"/>
      <c r="B133" s="22"/>
      <c r="C133" s="21"/>
      <c r="D133" s="161" t="s">
        <v>133</v>
      </c>
      <c r="E133" s="21"/>
      <c r="F133" s="162" t="s">
        <v>201</v>
      </c>
      <c r="G133" s="21"/>
      <c r="H133" s="21"/>
      <c r="I133" s="21"/>
      <c r="J133" s="21"/>
      <c r="K133" s="21"/>
      <c r="L133" s="22"/>
      <c r="M133" s="163"/>
      <c r="N133" s="21"/>
      <c r="O133" s="21"/>
      <c r="P133" s="21"/>
      <c r="Q133" s="21"/>
      <c r="R133" s="21"/>
      <c r="S133" s="21"/>
      <c r="T133" s="58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4" t="s">
        <v>133</v>
      </c>
      <c r="AU133" s="4" t="s">
        <v>78</v>
      </c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</row>
    <row r="134" ht="15.75" customHeight="1">
      <c r="A134" s="166"/>
      <c r="B134" s="167"/>
      <c r="C134" s="166"/>
      <c r="D134" s="164" t="s">
        <v>137</v>
      </c>
      <c r="E134" s="168" t="s">
        <v>3</v>
      </c>
      <c r="F134" s="169" t="s">
        <v>202</v>
      </c>
      <c r="G134" s="166"/>
      <c r="H134" s="170">
        <v>156.431</v>
      </c>
      <c r="I134" s="166"/>
      <c r="J134" s="166"/>
      <c r="K134" s="166"/>
      <c r="L134" s="167"/>
      <c r="M134" s="171"/>
      <c r="N134" s="166"/>
      <c r="O134" s="166"/>
      <c r="P134" s="166"/>
      <c r="Q134" s="166"/>
      <c r="R134" s="166"/>
      <c r="S134" s="166"/>
      <c r="T134" s="172"/>
      <c r="U134" s="166"/>
      <c r="V134" s="166"/>
      <c r="W134" s="166"/>
      <c r="X134" s="166"/>
      <c r="Y134" s="166"/>
      <c r="Z134" s="166"/>
      <c r="AA134" s="166"/>
      <c r="AB134" s="166"/>
      <c r="AC134" s="166"/>
      <c r="AD134" s="166"/>
      <c r="AE134" s="166"/>
      <c r="AF134" s="166"/>
      <c r="AG134" s="166"/>
      <c r="AH134" s="166"/>
      <c r="AI134" s="166"/>
      <c r="AJ134" s="166"/>
      <c r="AK134" s="166"/>
      <c r="AL134" s="166"/>
      <c r="AM134" s="166"/>
      <c r="AN134" s="166"/>
      <c r="AO134" s="166"/>
      <c r="AP134" s="166"/>
      <c r="AQ134" s="166"/>
      <c r="AR134" s="166"/>
      <c r="AS134" s="166"/>
      <c r="AT134" s="168" t="s">
        <v>137</v>
      </c>
      <c r="AU134" s="168" t="s">
        <v>78</v>
      </c>
      <c r="AV134" s="166" t="s">
        <v>78</v>
      </c>
      <c r="AW134" s="166" t="s">
        <v>31</v>
      </c>
      <c r="AX134" s="166" t="s">
        <v>74</v>
      </c>
      <c r="AY134" s="168" t="s">
        <v>124</v>
      </c>
      <c r="AZ134" s="166"/>
      <c r="BA134" s="166"/>
      <c r="BB134" s="166"/>
      <c r="BC134" s="166"/>
      <c r="BD134" s="166"/>
      <c r="BE134" s="166"/>
      <c r="BF134" s="166"/>
      <c r="BG134" s="166"/>
      <c r="BH134" s="166"/>
      <c r="BI134" s="166"/>
      <c r="BJ134" s="166"/>
      <c r="BK134" s="166"/>
      <c r="BL134" s="166"/>
      <c r="BM134" s="166"/>
    </row>
    <row r="135" ht="22.5" customHeight="1">
      <c r="A135" s="136"/>
      <c r="B135" s="137"/>
      <c r="C135" s="136"/>
      <c r="D135" s="138" t="s">
        <v>68</v>
      </c>
      <c r="E135" s="146" t="s">
        <v>203</v>
      </c>
      <c r="F135" s="146" t="s">
        <v>204</v>
      </c>
      <c r="G135" s="136"/>
      <c r="H135" s="136"/>
      <c r="I135" s="136"/>
      <c r="J135" s="147">
        <f>BK135</f>
        <v>0</v>
      </c>
      <c r="K135" s="136"/>
      <c r="L135" s="137"/>
      <c r="M135" s="141"/>
      <c r="N135" s="136"/>
      <c r="O135" s="136"/>
      <c r="P135" s="142">
        <f>SUM(P136:P138)</f>
        <v>0</v>
      </c>
      <c r="Q135" s="136"/>
      <c r="R135" s="142">
        <f>SUM(R136:R138)</f>
        <v>0</v>
      </c>
      <c r="S135" s="136"/>
      <c r="T135" s="143">
        <f>SUM(T136:T138)</f>
        <v>0.203895</v>
      </c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36"/>
      <c r="AK135" s="136"/>
      <c r="AL135" s="136"/>
      <c r="AM135" s="136"/>
      <c r="AN135" s="136"/>
      <c r="AO135" s="136"/>
      <c r="AP135" s="136"/>
      <c r="AQ135" s="136"/>
      <c r="AR135" s="138" t="s">
        <v>74</v>
      </c>
      <c r="AS135" s="136"/>
      <c r="AT135" s="144" t="s">
        <v>68</v>
      </c>
      <c r="AU135" s="144" t="s">
        <v>74</v>
      </c>
      <c r="AV135" s="136"/>
      <c r="AW135" s="136"/>
      <c r="AX135" s="136"/>
      <c r="AY135" s="138" t="s">
        <v>124</v>
      </c>
      <c r="AZ135" s="136"/>
      <c r="BA135" s="136"/>
      <c r="BB135" s="136"/>
      <c r="BC135" s="136"/>
      <c r="BD135" s="136"/>
      <c r="BE135" s="136"/>
      <c r="BF135" s="136"/>
      <c r="BG135" s="136"/>
      <c r="BH135" s="136"/>
      <c r="BI135" s="136"/>
      <c r="BJ135" s="136"/>
      <c r="BK135" s="145">
        <f>SUM(BK136:BK138)</f>
        <v>0</v>
      </c>
      <c r="BL135" s="136"/>
      <c r="BM135" s="136"/>
    </row>
    <row r="136" ht="55.5" customHeight="1">
      <c r="A136" s="21"/>
      <c r="B136" s="22"/>
      <c r="C136" s="148" t="s">
        <v>205</v>
      </c>
      <c r="D136" s="148" t="s">
        <v>127</v>
      </c>
      <c r="E136" s="149" t="s">
        <v>206</v>
      </c>
      <c r="F136" s="150" t="s">
        <v>207</v>
      </c>
      <c r="G136" s="151" t="s">
        <v>89</v>
      </c>
      <c r="H136" s="152">
        <v>13.593</v>
      </c>
      <c r="I136" s="153"/>
      <c r="J136" s="154">
        <f>ROUND(I136*H136,2)</f>
        <v>0</v>
      </c>
      <c r="K136" s="150" t="s">
        <v>130</v>
      </c>
      <c r="L136" s="22"/>
      <c r="M136" s="155" t="s">
        <v>3</v>
      </c>
      <c r="N136" s="156" t="s">
        <v>40</v>
      </c>
      <c r="O136" s="21"/>
      <c r="P136" s="157">
        <f>O136*H136</f>
        <v>0</v>
      </c>
      <c r="Q136" s="157">
        <v>0.0</v>
      </c>
      <c r="R136" s="157">
        <f>Q136*H136</f>
        <v>0</v>
      </c>
      <c r="S136" s="157">
        <v>0.015</v>
      </c>
      <c r="T136" s="158">
        <f>S136*H136</f>
        <v>0.203895</v>
      </c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159" t="s">
        <v>131</v>
      </c>
      <c r="AS136" s="21"/>
      <c r="AT136" s="159" t="s">
        <v>127</v>
      </c>
      <c r="AU136" s="159" t="s">
        <v>78</v>
      </c>
      <c r="AV136" s="21"/>
      <c r="AW136" s="21"/>
      <c r="AX136" s="21"/>
      <c r="AY136" s="4" t="s">
        <v>124</v>
      </c>
      <c r="AZ136" s="21"/>
      <c r="BA136" s="21"/>
      <c r="BB136" s="21"/>
      <c r="BC136" s="21"/>
      <c r="BD136" s="21"/>
      <c r="BE136" s="160">
        <f>IF(N136="základní",J136,0)</f>
        <v>0</v>
      </c>
      <c r="BF136" s="160">
        <f>IF(N136="snížená",J136,0)</f>
        <v>0</v>
      </c>
      <c r="BG136" s="160">
        <f>IF(N136="zákl. přenesená",J136,0)</f>
        <v>0</v>
      </c>
      <c r="BH136" s="160">
        <f>IF(N136="sníž. přenesená",J136,0)</f>
        <v>0</v>
      </c>
      <c r="BI136" s="160">
        <f>IF(N136="nulová",J136,0)</f>
        <v>0</v>
      </c>
      <c r="BJ136" s="4" t="s">
        <v>74</v>
      </c>
      <c r="BK136" s="160">
        <f>ROUND(I136*H136,2)</f>
        <v>0</v>
      </c>
      <c r="BL136" s="4" t="s">
        <v>131</v>
      </c>
      <c r="BM136" s="159" t="s">
        <v>208</v>
      </c>
    </row>
    <row r="137" ht="15.75" customHeight="1">
      <c r="A137" s="21"/>
      <c r="B137" s="22"/>
      <c r="C137" s="21"/>
      <c r="D137" s="161" t="s">
        <v>133</v>
      </c>
      <c r="E137" s="21"/>
      <c r="F137" s="162" t="s">
        <v>209</v>
      </c>
      <c r="G137" s="21"/>
      <c r="H137" s="21"/>
      <c r="I137" s="21"/>
      <c r="J137" s="21"/>
      <c r="K137" s="21"/>
      <c r="L137" s="22"/>
      <c r="M137" s="163"/>
      <c r="N137" s="21"/>
      <c r="O137" s="21"/>
      <c r="P137" s="21"/>
      <c r="Q137" s="21"/>
      <c r="R137" s="21"/>
      <c r="S137" s="21"/>
      <c r="T137" s="58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4" t="s">
        <v>133</v>
      </c>
      <c r="AU137" s="4" t="s">
        <v>78</v>
      </c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</row>
    <row r="138" ht="15.75" customHeight="1">
      <c r="A138" s="166"/>
      <c r="B138" s="167"/>
      <c r="C138" s="166"/>
      <c r="D138" s="164" t="s">
        <v>137</v>
      </c>
      <c r="E138" s="168" t="s">
        <v>3</v>
      </c>
      <c r="F138" s="169" t="s">
        <v>210</v>
      </c>
      <c r="G138" s="166"/>
      <c r="H138" s="170">
        <v>13.593</v>
      </c>
      <c r="I138" s="166"/>
      <c r="J138" s="166"/>
      <c r="K138" s="166"/>
      <c r="L138" s="167"/>
      <c r="M138" s="171"/>
      <c r="N138" s="166"/>
      <c r="O138" s="166"/>
      <c r="P138" s="166"/>
      <c r="Q138" s="166"/>
      <c r="R138" s="166"/>
      <c r="S138" s="166"/>
      <c r="T138" s="172"/>
      <c r="U138" s="166"/>
      <c r="V138" s="166"/>
      <c r="W138" s="166"/>
      <c r="X138" s="166"/>
      <c r="Y138" s="166"/>
      <c r="Z138" s="166"/>
      <c r="AA138" s="166"/>
      <c r="AB138" s="166"/>
      <c r="AC138" s="166"/>
      <c r="AD138" s="166"/>
      <c r="AE138" s="166"/>
      <c r="AF138" s="166"/>
      <c r="AG138" s="166"/>
      <c r="AH138" s="166"/>
      <c r="AI138" s="166"/>
      <c r="AJ138" s="166"/>
      <c r="AK138" s="166"/>
      <c r="AL138" s="166"/>
      <c r="AM138" s="166"/>
      <c r="AN138" s="166"/>
      <c r="AO138" s="166"/>
      <c r="AP138" s="166"/>
      <c r="AQ138" s="166"/>
      <c r="AR138" s="166"/>
      <c r="AS138" s="166"/>
      <c r="AT138" s="168" t="s">
        <v>137</v>
      </c>
      <c r="AU138" s="168" t="s">
        <v>78</v>
      </c>
      <c r="AV138" s="166" t="s">
        <v>78</v>
      </c>
      <c r="AW138" s="166" t="s">
        <v>31</v>
      </c>
      <c r="AX138" s="166" t="s">
        <v>74</v>
      </c>
      <c r="AY138" s="168" t="s">
        <v>124</v>
      </c>
      <c r="AZ138" s="166"/>
      <c r="BA138" s="166"/>
      <c r="BB138" s="166"/>
      <c r="BC138" s="166"/>
      <c r="BD138" s="166"/>
      <c r="BE138" s="166"/>
      <c r="BF138" s="166"/>
      <c r="BG138" s="166"/>
      <c r="BH138" s="166"/>
      <c r="BI138" s="166"/>
      <c r="BJ138" s="166"/>
      <c r="BK138" s="166"/>
      <c r="BL138" s="166"/>
      <c r="BM138" s="166"/>
    </row>
    <row r="139" ht="22.5" customHeight="1">
      <c r="A139" s="136"/>
      <c r="B139" s="137"/>
      <c r="C139" s="136"/>
      <c r="D139" s="138" t="s">
        <v>68</v>
      </c>
      <c r="E139" s="146" t="s">
        <v>211</v>
      </c>
      <c r="F139" s="146" t="s">
        <v>212</v>
      </c>
      <c r="G139" s="136"/>
      <c r="H139" s="136"/>
      <c r="I139" s="136"/>
      <c r="J139" s="147">
        <f>BK139</f>
        <v>0</v>
      </c>
      <c r="K139" s="136"/>
      <c r="L139" s="137"/>
      <c r="M139" s="141"/>
      <c r="N139" s="136"/>
      <c r="O139" s="136"/>
      <c r="P139" s="142">
        <f>SUM(P140:P163)</f>
        <v>0</v>
      </c>
      <c r="Q139" s="136"/>
      <c r="R139" s="142">
        <f>SUM(R140:R163)</f>
        <v>0</v>
      </c>
      <c r="S139" s="136"/>
      <c r="T139" s="143">
        <f>SUM(T140:T163)</f>
        <v>0.4964512</v>
      </c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8" t="s">
        <v>74</v>
      </c>
      <c r="AS139" s="136"/>
      <c r="AT139" s="144" t="s">
        <v>68</v>
      </c>
      <c r="AU139" s="144" t="s">
        <v>74</v>
      </c>
      <c r="AV139" s="136"/>
      <c r="AW139" s="136"/>
      <c r="AX139" s="136"/>
      <c r="AY139" s="138" t="s">
        <v>124</v>
      </c>
      <c r="AZ139" s="136"/>
      <c r="BA139" s="136"/>
      <c r="BB139" s="136"/>
      <c r="BC139" s="136"/>
      <c r="BD139" s="136"/>
      <c r="BE139" s="136"/>
      <c r="BF139" s="136"/>
      <c r="BG139" s="136"/>
      <c r="BH139" s="136"/>
      <c r="BI139" s="136"/>
      <c r="BJ139" s="136"/>
      <c r="BK139" s="145">
        <f>SUM(BK140:BK163)</f>
        <v>0</v>
      </c>
      <c r="BL139" s="136"/>
      <c r="BM139" s="136"/>
    </row>
    <row r="140" ht="24.0" customHeight="1">
      <c r="A140" s="21"/>
      <c r="B140" s="22"/>
      <c r="C140" s="148" t="s">
        <v>213</v>
      </c>
      <c r="D140" s="148" t="s">
        <v>127</v>
      </c>
      <c r="E140" s="149" t="s">
        <v>214</v>
      </c>
      <c r="F140" s="150" t="s">
        <v>215</v>
      </c>
      <c r="G140" s="151" t="s">
        <v>140</v>
      </c>
      <c r="H140" s="152">
        <v>12.97</v>
      </c>
      <c r="I140" s="153"/>
      <c r="J140" s="154">
        <f>ROUND(I140*H140,2)</f>
        <v>0</v>
      </c>
      <c r="K140" s="150" t="s">
        <v>130</v>
      </c>
      <c r="L140" s="22"/>
      <c r="M140" s="155" t="s">
        <v>3</v>
      </c>
      <c r="N140" s="156" t="s">
        <v>40</v>
      </c>
      <c r="O140" s="21"/>
      <c r="P140" s="157">
        <f>O140*H140</f>
        <v>0</v>
      </c>
      <c r="Q140" s="157">
        <v>0.0</v>
      </c>
      <c r="R140" s="157">
        <f>Q140*H140</f>
        <v>0</v>
      </c>
      <c r="S140" s="157">
        <v>0.00191</v>
      </c>
      <c r="T140" s="158">
        <f>S140*H140</f>
        <v>0.0247727</v>
      </c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159" t="s">
        <v>131</v>
      </c>
      <c r="AS140" s="21"/>
      <c r="AT140" s="159" t="s">
        <v>127</v>
      </c>
      <c r="AU140" s="159" t="s">
        <v>78</v>
      </c>
      <c r="AV140" s="21"/>
      <c r="AW140" s="21"/>
      <c r="AX140" s="21"/>
      <c r="AY140" s="4" t="s">
        <v>124</v>
      </c>
      <c r="AZ140" s="21"/>
      <c r="BA140" s="21"/>
      <c r="BB140" s="21"/>
      <c r="BC140" s="21"/>
      <c r="BD140" s="21"/>
      <c r="BE140" s="160">
        <f>IF(N140="základní",J140,0)</f>
        <v>0</v>
      </c>
      <c r="BF140" s="160">
        <f>IF(N140="snížená",J140,0)</f>
        <v>0</v>
      </c>
      <c r="BG140" s="160">
        <f>IF(N140="zákl. přenesená",J140,0)</f>
        <v>0</v>
      </c>
      <c r="BH140" s="160">
        <f>IF(N140="sníž. přenesená",J140,0)</f>
        <v>0</v>
      </c>
      <c r="BI140" s="160">
        <f>IF(N140="nulová",J140,0)</f>
        <v>0</v>
      </c>
      <c r="BJ140" s="4" t="s">
        <v>74</v>
      </c>
      <c r="BK140" s="160">
        <f>ROUND(I140*H140,2)</f>
        <v>0</v>
      </c>
      <c r="BL140" s="4" t="s">
        <v>131</v>
      </c>
      <c r="BM140" s="159" t="s">
        <v>216</v>
      </c>
    </row>
    <row r="141" ht="15.75" customHeight="1">
      <c r="A141" s="21"/>
      <c r="B141" s="22"/>
      <c r="C141" s="21"/>
      <c r="D141" s="161" t="s">
        <v>133</v>
      </c>
      <c r="E141" s="21"/>
      <c r="F141" s="162" t="s">
        <v>217</v>
      </c>
      <c r="G141" s="21"/>
      <c r="H141" s="21"/>
      <c r="I141" s="21"/>
      <c r="J141" s="21"/>
      <c r="K141" s="21"/>
      <c r="L141" s="22"/>
      <c r="M141" s="163"/>
      <c r="N141" s="21"/>
      <c r="O141" s="21"/>
      <c r="P141" s="21"/>
      <c r="Q141" s="21"/>
      <c r="R141" s="21"/>
      <c r="S141" s="21"/>
      <c r="T141" s="58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4" t="s">
        <v>133</v>
      </c>
      <c r="AU141" s="4" t="s">
        <v>78</v>
      </c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</row>
    <row r="142" ht="21.75" customHeight="1">
      <c r="A142" s="21"/>
      <c r="B142" s="22"/>
      <c r="C142" s="148" t="s">
        <v>218</v>
      </c>
      <c r="D142" s="148" t="s">
        <v>127</v>
      </c>
      <c r="E142" s="149" t="s">
        <v>219</v>
      </c>
      <c r="F142" s="150" t="s">
        <v>220</v>
      </c>
      <c r="G142" s="151" t="s">
        <v>140</v>
      </c>
      <c r="H142" s="152">
        <v>31.265</v>
      </c>
      <c r="I142" s="153"/>
      <c r="J142" s="154">
        <f>ROUND(I142*H142,2)</f>
        <v>0</v>
      </c>
      <c r="K142" s="150" t="s">
        <v>130</v>
      </c>
      <c r="L142" s="22"/>
      <c r="M142" s="155" t="s">
        <v>3</v>
      </c>
      <c r="N142" s="156" t="s">
        <v>40</v>
      </c>
      <c r="O142" s="21"/>
      <c r="P142" s="157">
        <f>O142*H142</f>
        <v>0</v>
      </c>
      <c r="Q142" s="157">
        <v>0.0</v>
      </c>
      <c r="R142" s="157">
        <f>Q142*H142</f>
        <v>0</v>
      </c>
      <c r="S142" s="157">
        <v>0.0017</v>
      </c>
      <c r="T142" s="158">
        <f>S142*H142</f>
        <v>0.0531505</v>
      </c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159" t="s">
        <v>131</v>
      </c>
      <c r="AS142" s="21"/>
      <c r="AT142" s="159" t="s">
        <v>127</v>
      </c>
      <c r="AU142" s="159" t="s">
        <v>78</v>
      </c>
      <c r="AV142" s="21"/>
      <c r="AW142" s="21"/>
      <c r="AX142" s="21"/>
      <c r="AY142" s="4" t="s">
        <v>124</v>
      </c>
      <c r="AZ142" s="21"/>
      <c r="BA142" s="21"/>
      <c r="BB142" s="21"/>
      <c r="BC142" s="21"/>
      <c r="BD142" s="21"/>
      <c r="BE142" s="160">
        <f>IF(N142="základní",J142,0)</f>
        <v>0</v>
      </c>
      <c r="BF142" s="160">
        <f>IF(N142="snížená",J142,0)</f>
        <v>0</v>
      </c>
      <c r="BG142" s="160">
        <f>IF(N142="zákl. přenesená",J142,0)</f>
        <v>0</v>
      </c>
      <c r="BH142" s="160">
        <f>IF(N142="sníž. přenesená",J142,0)</f>
        <v>0</v>
      </c>
      <c r="BI142" s="160">
        <f>IF(N142="nulová",J142,0)</f>
        <v>0</v>
      </c>
      <c r="BJ142" s="4" t="s">
        <v>74</v>
      </c>
      <c r="BK142" s="160">
        <f>ROUND(I142*H142,2)</f>
        <v>0</v>
      </c>
      <c r="BL142" s="4" t="s">
        <v>131</v>
      </c>
      <c r="BM142" s="159" t="s">
        <v>221</v>
      </c>
    </row>
    <row r="143" ht="15.75" customHeight="1">
      <c r="A143" s="21"/>
      <c r="B143" s="22"/>
      <c r="C143" s="21"/>
      <c r="D143" s="161" t="s">
        <v>133</v>
      </c>
      <c r="E143" s="21"/>
      <c r="F143" s="162" t="s">
        <v>222</v>
      </c>
      <c r="G143" s="21"/>
      <c r="H143" s="21"/>
      <c r="I143" s="21"/>
      <c r="J143" s="21"/>
      <c r="K143" s="21"/>
      <c r="L143" s="22"/>
      <c r="M143" s="163"/>
      <c r="N143" s="21"/>
      <c r="O143" s="21"/>
      <c r="P143" s="21"/>
      <c r="Q143" s="21"/>
      <c r="R143" s="21"/>
      <c r="S143" s="21"/>
      <c r="T143" s="58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4" t="s">
        <v>133</v>
      </c>
      <c r="AU143" s="4" t="s">
        <v>78</v>
      </c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</row>
    <row r="144" ht="15.75" customHeight="1">
      <c r="A144" s="166"/>
      <c r="B144" s="167"/>
      <c r="C144" s="166"/>
      <c r="D144" s="164" t="s">
        <v>137</v>
      </c>
      <c r="E144" s="168" t="s">
        <v>3</v>
      </c>
      <c r="F144" s="169" t="s">
        <v>223</v>
      </c>
      <c r="G144" s="166"/>
      <c r="H144" s="170">
        <v>31.265</v>
      </c>
      <c r="I144" s="166"/>
      <c r="J144" s="166"/>
      <c r="K144" s="166"/>
      <c r="L144" s="167"/>
      <c r="M144" s="171"/>
      <c r="N144" s="166"/>
      <c r="O144" s="166"/>
      <c r="P144" s="166"/>
      <c r="Q144" s="166"/>
      <c r="R144" s="166"/>
      <c r="S144" s="166"/>
      <c r="T144" s="172"/>
      <c r="U144" s="16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8" t="s">
        <v>137</v>
      </c>
      <c r="AU144" s="168" t="s">
        <v>78</v>
      </c>
      <c r="AV144" s="166" t="s">
        <v>78</v>
      </c>
      <c r="AW144" s="166" t="s">
        <v>31</v>
      </c>
      <c r="AX144" s="166" t="s">
        <v>74</v>
      </c>
      <c r="AY144" s="168" t="s">
        <v>124</v>
      </c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</row>
    <row r="145" ht="24.0" customHeight="1">
      <c r="A145" s="21"/>
      <c r="B145" s="22"/>
      <c r="C145" s="148" t="s">
        <v>131</v>
      </c>
      <c r="D145" s="148" t="s">
        <v>127</v>
      </c>
      <c r="E145" s="149" t="s">
        <v>224</v>
      </c>
      <c r="F145" s="150" t="s">
        <v>225</v>
      </c>
      <c r="G145" s="151" t="s">
        <v>140</v>
      </c>
      <c r="H145" s="152">
        <v>40.28</v>
      </c>
      <c r="I145" s="153"/>
      <c r="J145" s="154">
        <f>ROUND(I145*H145,2)</f>
        <v>0</v>
      </c>
      <c r="K145" s="150" t="s">
        <v>130</v>
      </c>
      <c r="L145" s="22"/>
      <c r="M145" s="155" t="s">
        <v>3</v>
      </c>
      <c r="N145" s="156" t="s">
        <v>40</v>
      </c>
      <c r="O145" s="21"/>
      <c r="P145" s="157">
        <f>O145*H145</f>
        <v>0</v>
      </c>
      <c r="Q145" s="157">
        <v>0.0</v>
      </c>
      <c r="R145" s="157">
        <f>Q145*H145</f>
        <v>0</v>
      </c>
      <c r="S145" s="157">
        <v>0.0026</v>
      </c>
      <c r="T145" s="158">
        <f>S145*H145</f>
        <v>0.104728</v>
      </c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159" t="s">
        <v>131</v>
      </c>
      <c r="AS145" s="21"/>
      <c r="AT145" s="159" t="s">
        <v>127</v>
      </c>
      <c r="AU145" s="159" t="s">
        <v>78</v>
      </c>
      <c r="AV145" s="21"/>
      <c r="AW145" s="21"/>
      <c r="AX145" s="21"/>
      <c r="AY145" s="4" t="s">
        <v>124</v>
      </c>
      <c r="AZ145" s="21"/>
      <c r="BA145" s="21"/>
      <c r="BB145" s="21"/>
      <c r="BC145" s="21"/>
      <c r="BD145" s="21"/>
      <c r="BE145" s="160">
        <f>IF(N145="základní",J145,0)</f>
        <v>0</v>
      </c>
      <c r="BF145" s="160">
        <f>IF(N145="snížená",J145,0)</f>
        <v>0</v>
      </c>
      <c r="BG145" s="160">
        <f>IF(N145="zákl. přenesená",J145,0)</f>
        <v>0</v>
      </c>
      <c r="BH145" s="160">
        <f>IF(N145="sníž. přenesená",J145,0)</f>
        <v>0</v>
      </c>
      <c r="BI145" s="160">
        <f>IF(N145="nulová",J145,0)</f>
        <v>0</v>
      </c>
      <c r="BJ145" s="4" t="s">
        <v>74</v>
      </c>
      <c r="BK145" s="160">
        <f>ROUND(I145*H145,2)</f>
        <v>0</v>
      </c>
      <c r="BL145" s="4" t="s">
        <v>131</v>
      </c>
      <c r="BM145" s="159" t="s">
        <v>226</v>
      </c>
    </row>
    <row r="146" ht="15.75" customHeight="1">
      <c r="A146" s="21"/>
      <c r="B146" s="22"/>
      <c r="C146" s="21"/>
      <c r="D146" s="161" t="s">
        <v>133</v>
      </c>
      <c r="E146" s="21"/>
      <c r="F146" s="162" t="s">
        <v>227</v>
      </c>
      <c r="G146" s="21"/>
      <c r="H146" s="21"/>
      <c r="I146" s="21"/>
      <c r="J146" s="21"/>
      <c r="K146" s="21"/>
      <c r="L146" s="22"/>
      <c r="M146" s="163"/>
      <c r="N146" s="21"/>
      <c r="O146" s="21"/>
      <c r="P146" s="21"/>
      <c r="Q146" s="21"/>
      <c r="R146" s="21"/>
      <c r="S146" s="21"/>
      <c r="T146" s="58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4" t="s">
        <v>133</v>
      </c>
      <c r="AU146" s="4" t="s">
        <v>78</v>
      </c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</row>
    <row r="147" ht="15.75" customHeight="1">
      <c r="A147" s="166"/>
      <c r="B147" s="167"/>
      <c r="C147" s="166"/>
      <c r="D147" s="164" t="s">
        <v>137</v>
      </c>
      <c r="E147" s="168" t="s">
        <v>3</v>
      </c>
      <c r="F147" s="169" t="s">
        <v>228</v>
      </c>
      <c r="G147" s="166"/>
      <c r="H147" s="170">
        <v>40.28</v>
      </c>
      <c r="I147" s="166"/>
      <c r="J147" s="166"/>
      <c r="K147" s="166"/>
      <c r="L147" s="167"/>
      <c r="M147" s="171"/>
      <c r="N147" s="166"/>
      <c r="O147" s="166"/>
      <c r="P147" s="166"/>
      <c r="Q147" s="166"/>
      <c r="R147" s="166"/>
      <c r="S147" s="166"/>
      <c r="T147" s="172"/>
      <c r="U147" s="166"/>
      <c r="V147" s="166"/>
      <c r="W147" s="166"/>
      <c r="X147" s="166"/>
      <c r="Y147" s="166"/>
      <c r="Z147" s="166"/>
      <c r="AA147" s="166"/>
      <c r="AB147" s="166"/>
      <c r="AC147" s="166"/>
      <c r="AD147" s="166"/>
      <c r="AE147" s="166"/>
      <c r="AF147" s="166"/>
      <c r="AG147" s="166"/>
      <c r="AH147" s="166"/>
      <c r="AI147" s="166"/>
      <c r="AJ147" s="166"/>
      <c r="AK147" s="166"/>
      <c r="AL147" s="166"/>
      <c r="AM147" s="166"/>
      <c r="AN147" s="166"/>
      <c r="AO147" s="166"/>
      <c r="AP147" s="166"/>
      <c r="AQ147" s="166"/>
      <c r="AR147" s="166"/>
      <c r="AS147" s="166"/>
      <c r="AT147" s="168" t="s">
        <v>137</v>
      </c>
      <c r="AU147" s="168" t="s">
        <v>78</v>
      </c>
      <c r="AV147" s="166" t="s">
        <v>78</v>
      </c>
      <c r="AW147" s="166" t="s">
        <v>31</v>
      </c>
      <c r="AX147" s="166" t="s">
        <v>74</v>
      </c>
      <c r="AY147" s="168" t="s">
        <v>124</v>
      </c>
      <c r="AZ147" s="166"/>
      <c r="BA147" s="166"/>
      <c r="BB147" s="166"/>
      <c r="BC147" s="166"/>
      <c r="BD147" s="166"/>
      <c r="BE147" s="166"/>
      <c r="BF147" s="166"/>
      <c r="BG147" s="166"/>
      <c r="BH147" s="166"/>
      <c r="BI147" s="166"/>
      <c r="BJ147" s="166"/>
      <c r="BK147" s="166"/>
      <c r="BL147" s="166"/>
      <c r="BM147" s="166"/>
    </row>
    <row r="148" ht="16.5" customHeight="1">
      <c r="A148" s="21"/>
      <c r="B148" s="22"/>
      <c r="C148" s="148" t="s">
        <v>229</v>
      </c>
      <c r="D148" s="148" t="s">
        <v>127</v>
      </c>
      <c r="E148" s="149" t="s">
        <v>230</v>
      </c>
      <c r="F148" s="150" t="s">
        <v>231</v>
      </c>
      <c r="G148" s="151" t="s">
        <v>140</v>
      </c>
      <c r="H148" s="152">
        <v>8.0</v>
      </c>
      <c r="I148" s="153"/>
      <c r="J148" s="154">
        <f>ROUND(I148*H148,2)</f>
        <v>0</v>
      </c>
      <c r="K148" s="150" t="s">
        <v>130</v>
      </c>
      <c r="L148" s="22"/>
      <c r="M148" s="155" t="s">
        <v>3</v>
      </c>
      <c r="N148" s="156" t="s">
        <v>40</v>
      </c>
      <c r="O148" s="21"/>
      <c r="P148" s="157">
        <f>O148*H148</f>
        <v>0</v>
      </c>
      <c r="Q148" s="157">
        <v>0.0</v>
      </c>
      <c r="R148" s="157">
        <f>Q148*H148</f>
        <v>0</v>
      </c>
      <c r="S148" s="157">
        <v>0.00394</v>
      </c>
      <c r="T148" s="158">
        <f>S148*H148</f>
        <v>0.03152</v>
      </c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159" t="s">
        <v>131</v>
      </c>
      <c r="AS148" s="21"/>
      <c r="AT148" s="159" t="s">
        <v>127</v>
      </c>
      <c r="AU148" s="159" t="s">
        <v>78</v>
      </c>
      <c r="AV148" s="21"/>
      <c r="AW148" s="21"/>
      <c r="AX148" s="21"/>
      <c r="AY148" s="4" t="s">
        <v>124</v>
      </c>
      <c r="AZ148" s="21"/>
      <c r="BA148" s="21"/>
      <c r="BB148" s="21"/>
      <c r="BC148" s="21"/>
      <c r="BD148" s="21"/>
      <c r="BE148" s="160">
        <f>IF(N148="základní",J148,0)</f>
        <v>0</v>
      </c>
      <c r="BF148" s="160">
        <f>IF(N148="snížená",J148,0)</f>
        <v>0</v>
      </c>
      <c r="BG148" s="160">
        <f>IF(N148="zákl. přenesená",J148,0)</f>
        <v>0</v>
      </c>
      <c r="BH148" s="160">
        <f>IF(N148="sníž. přenesená",J148,0)</f>
        <v>0</v>
      </c>
      <c r="BI148" s="160">
        <f>IF(N148="nulová",J148,0)</f>
        <v>0</v>
      </c>
      <c r="BJ148" s="4" t="s">
        <v>74</v>
      </c>
      <c r="BK148" s="160">
        <f>ROUND(I148*H148,2)</f>
        <v>0</v>
      </c>
      <c r="BL148" s="4" t="s">
        <v>131</v>
      </c>
      <c r="BM148" s="159" t="s">
        <v>232</v>
      </c>
    </row>
    <row r="149" ht="15.75" customHeight="1">
      <c r="A149" s="21"/>
      <c r="B149" s="22"/>
      <c r="C149" s="21"/>
      <c r="D149" s="161" t="s">
        <v>133</v>
      </c>
      <c r="E149" s="21"/>
      <c r="F149" s="162" t="s">
        <v>233</v>
      </c>
      <c r="G149" s="21"/>
      <c r="H149" s="21"/>
      <c r="I149" s="21"/>
      <c r="J149" s="21"/>
      <c r="K149" s="21"/>
      <c r="L149" s="22"/>
      <c r="M149" s="163"/>
      <c r="N149" s="21"/>
      <c r="O149" s="21"/>
      <c r="P149" s="21"/>
      <c r="Q149" s="21"/>
      <c r="R149" s="21"/>
      <c r="S149" s="21"/>
      <c r="T149" s="58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4" t="s">
        <v>133</v>
      </c>
      <c r="AU149" s="4" t="s">
        <v>78</v>
      </c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</row>
    <row r="150" ht="15.75" customHeight="1">
      <c r="A150" s="166"/>
      <c r="B150" s="167"/>
      <c r="C150" s="166"/>
      <c r="D150" s="164" t="s">
        <v>137</v>
      </c>
      <c r="E150" s="168" t="s">
        <v>3</v>
      </c>
      <c r="F150" s="169" t="s">
        <v>234</v>
      </c>
      <c r="G150" s="166"/>
      <c r="H150" s="170">
        <v>8.0</v>
      </c>
      <c r="I150" s="166"/>
      <c r="J150" s="166"/>
      <c r="K150" s="166"/>
      <c r="L150" s="167"/>
      <c r="M150" s="171"/>
      <c r="N150" s="166"/>
      <c r="O150" s="166"/>
      <c r="P150" s="166"/>
      <c r="Q150" s="166"/>
      <c r="R150" s="166"/>
      <c r="S150" s="166"/>
      <c r="T150" s="172"/>
      <c r="U150" s="166"/>
      <c r="V150" s="166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6"/>
      <c r="AK150" s="166"/>
      <c r="AL150" s="166"/>
      <c r="AM150" s="166"/>
      <c r="AN150" s="166"/>
      <c r="AO150" s="166"/>
      <c r="AP150" s="166"/>
      <c r="AQ150" s="166"/>
      <c r="AR150" s="166"/>
      <c r="AS150" s="166"/>
      <c r="AT150" s="168" t="s">
        <v>137</v>
      </c>
      <c r="AU150" s="168" t="s">
        <v>78</v>
      </c>
      <c r="AV150" s="166" t="s">
        <v>78</v>
      </c>
      <c r="AW150" s="166" t="s">
        <v>31</v>
      </c>
      <c r="AX150" s="166" t="s">
        <v>74</v>
      </c>
      <c r="AY150" s="168" t="s">
        <v>124</v>
      </c>
      <c r="AZ150" s="166"/>
      <c r="BA150" s="166"/>
      <c r="BB150" s="166"/>
      <c r="BC150" s="166"/>
      <c r="BD150" s="166"/>
      <c r="BE150" s="166"/>
      <c r="BF150" s="166"/>
      <c r="BG150" s="166"/>
      <c r="BH150" s="166"/>
      <c r="BI150" s="166"/>
      <c r="BJ150" s="166"/>
      <c r="BK150" s="166"/>
      <c r="BL150" s="166"/>
      <c r="BM150" s="166"/>
    </row>
    <row r="151" ht="24.0" customHeight="1">
      <c r="A151" s="21"/>
      <c r="B151" s="22"/>
      <c r="C151" s="148" t="s">
        <v>143</v>
      </c>
      <c r="D151" s="148" t="s">
        <v>127</v>
      </c>
      <c r="E151" s="149" t="s">
        <v>235</v>
      </c>
      <c r="F151" s="150" t="s">
        <v>236</v>
      </c>
      <c r="G151" s="151" t="s">
        <v>140</v>
      </c>
      <c r="H151" s="152">
        <v>27.0</v>
      </c>
      <c r="I151" s="153"/>
      <c r="J151" s="154">
        <f>ROUND(I151*H151,2)</f>
        <v>0</v>
      </c>
      <c r="K151" s="150" t="s">
        <v>130</v>
      </c>
      <c r="L151" s="22"/>
      <c r="M151" s="155" t="s">
        <v>3</v>
      </c>
      <c r="N151" s="156" t="s">
        <v>40</v>
      </c>
      <c r="O151" s="21"/>
      <c r="P151" s="157">
        <f>O151*H151</f>
        <v>0</v>
      </c>
      <c r="Q151" s="157">
        <v>0.0</v>
      </c>
      <c r="R151" s="157">
        <f>Q151*H151</f>
        <v>0</v>
      </c>
      <c r="S151" s="157">
        <v>0.002</v>
      </c>
      <c r="T151" s="158">
        <f>S151*H151</f>
        <v>0.054</v>
      </c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159" t="s">
        <v>131</v>
      </c>
      <c r="AS151" s="21"/>
      <c r="AT151" s="159" t="s">
        <v>127</v>
      </c>
      <c r="AU151" s="159" t="s">
        <v>78</v>
      </c>
      <c r="AV151" s="21"/>
      <c r="AW151" s="21"/>
      <c r="AX151" s="21"/>
      <c r="AY151" s="4" t="s">
        <v>124</v>
      </c>
      <c r="AZ151" s="21"/>
      <c r="BA151" s="21"/>
      <c r="BB151" s="21"/>
      <c r="BC151" s="21"/>
      <c r="BD151" s="21"/>
      <c r="BE151" s="160">
        <f>IF(N151="základní",J151,0)</f>
        <v>0</v>
      </c>
      <c r="BF151" s="160">
        <f>IF(N151="snížená",J151,0)</f>
        <v>0</v>
      </c>
      <c r="BG151" s="160">
        <f>IF(N151="zákl. přenesená",J151,0)</f>
        <v>0</v>
      </c>
      <c r="BH151" s="160">
        <f>IF(N151="sníž. přenesená",J151,0)</f>
        <v>0</v>
      </c>
      <c r="BI151" s="160">
        <f>IF(N151="nulová",J151,0)</f>
        <v>0</v>
      </c>
      <c r="BJ151" s="4" t="s">
        <v>74</v>
      </c>
      <c r="BK151" s="160">
        <f>ROUND(I151*H151,2)</f>
        <v>0</v>
      </c>
      <c r="BL151" s="4" t="s">
        <v>131</v>
      </c>
      <c r="BM151" s="159" t="s">
        <v>237</v>
      </c>
    </row>
    <row r="152" ht="15.75" customHeight="1">
      <c r="A152" s="21"/>
      <c r="B152" s="22"/>
      <c r="C152" s="21"/>
      <c r="D152" s="161" t="s">
        <v>133</v>
      </c>
      <c r="E152" s="21"/>
      <c r="F152" s="162" t="s">
        <v>238</v>
      </c>
      <c r="G152" s="21"/>
      <c r="H152" s="21"/>
      <c r="I152" s="21"/>
      <c r="J152" s="21"/>
      <c r="K152" s="21"/>
      <c r="L152" s="22"/>
      <c r="M152" s="163"/>
      <c r="N152" s="21"/>
      <c r="O152" s="21"/>
      <c r="P152" s="21"/>
      <c r="Q152" s="21"/>
      <c r="R152" s="21"/>
      <c r="S152" s="21"/>
      <c r="T152" s="58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4" t="s">
        <v>133</v>
      </c>
      <c r="AU152" s="4" t="s">
        <v>78</v>
      </c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</row>
    <row r="153" ht="15.75" customHeight="1">
      <c r="A153" s="166"/>
      <c r="B153" s="167"/>
      <c r="C153" s="166"/>
      <c r="D153" s="164" t="s">
        <v>137</v>
      </c>
      <c r="E153" s="168" t="s">
        <v>3</v>
      </c>
      <c r="F153" s="169" t="s">
        <v>239</v>
      </c>
      <c r="G153" s="166"/>
      <c r="H153" s="170">
        <v>27.0</v>
      </c>
      <c r="I153" s="166"/>
      <c r="J153" s="166"/>
      <c r="K153" s="166"/>
      <c r="L153" s="167"/>
      <c r="M153" s="171"/>
      <c r="N153" s="166"/>
      <c r="O153" s="166"/>
      <c r="P153" s="166"/>
      <c r="Q153" s="166"/>
      <c r="R153" s="166"/>
      <c r="S153" s="166"/>
      <c r="T153" s="172"/>
      <c r="U153" s="166"/>
      <c r="V153" s="166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6"/>
      <c r="AK153" s="166"/>
      <c r="AL153" s="166"/>
      <c r="AM153" s="166"/>
      <c r="AN153" s="166"/>
      <c r="AO153" s="166"/>
      <c r="AP153" s="166"/>
      <c r="AQ153" s="166"/>
      <c r="AR153" s="166"/>
      <c r="AS153" s="166"/>
      <c r="AT153" s="168" t="s">
        <v>137</v>
      </c>
      <c r="AU153" s="168" t="s">
        <v>78</v>
      </c>
      <c r="AV153" s="166" t="s">
        <v>78</v>
      </c>
      <c r="AW153" s="166" t="s">
        <v>31</v>
      </c>
      <c r="AX153" s="166" t="s">
        <v>74</v>
      </c>
      <c r="AY153" s="168" t="s">
        <v>124</v>
      </c>
      <c r="AZ153" s="166"/>
      <c r="BA153" s="166"/>
      <c r="BB153" s="166"/>
      <c r="BC153" s="166"/>
      <c r="BD153" s="166"/>
      <c r="BE153" s="166"/>
      <c r="BF153" s="166"/>
      <c r="BG153" s="166"/>
      <c r="BH153" s="166"/>
      <c r="BI153" s="166"/>
      <c r="BJ153" s="166"/>
      <c r="BK153" s="166"/>
      <c r="BL153" s="166"/>
      <c r="BM153" s="166"/>
    </row>
    <row r="154" ht="37.5" customHeight="1">
      <c r="A154" s="21"/>
      <c r="B154" s="22"/>
      <c r="C154" s="148" t="s">
        <v>240</v>
      </c>
      <c r="D154" s="148" t="s">
        <v>127</v>
      </c>
      <c r="E154" s="149" t="s">
        <v>241</v>
      </c>
      <c r="F154" s="150" t="s">
        <v>242</v>
      </c>
      <c r="G154" s="151" t="s">
        <v>89</v>
      </c>
      <c r="H154" s="152">
        <v>8.78</v>
      </c>
      <c r="I154" s="153"/>
      <c r="J154" s="154">
        <f>ROUND(I154*H154,2)</f>
        <v>0</v>
      </c>
      <c r="K154" s="150" t="s">
        <v>130</v>
      </c>
      <c r="L154" s="22"/>
      <c r="M154" s="155" t="s">
        <v>3</v>
      </c>
      <c r="N154" s="156" t="s">
        <v>40</v>
      </c>
      <c r="O154" s="21"/>
      <c r="P154" s="157">
        <f>O154*H154</f>
        <v>0</v>
      </c>
      <c r="Q154" s="157">
        <v>0.0</v>
      </c>
      <c r="R154" s="157">
        <f>Q154*H154</f>
        <v>0</v>
      </c>
      <c r="S154" s="157">
        <v>0.026</v>
      </c>
      <c r="T154" s="158">
        <f>S154*H154</f>
        <v>0.22828</v>
      </c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159" t="s">
        <v>131</v>
      </c>
      <c r="AS154" s="21"/>
      <c r="AT154" s="159" t="s">
        <v>127</v>
      </c>
      <c r="AU154" s="159" t="s">
        <v>78</v>
      </c>
      <c r="AV154" s="21"/>
      <c r="AW154" s="21"/>
      <c r="AX154" s="21"/>
      <c r="AY154" s="4" t="s">
        <v>124</v>
      </c>
      <c r="AZ154" s="21"/>
      <c r="BA154" s="21"/>
      <c r="BB154" s="21"/>
      <c r="BC154" s="21"/>
      <c r="BD154" s="21"/>
      <c r="BE154" s="160">
        <f>IF(N154="základní",J154,0)</f>
        <v>0</v>
      </c>
      <c r="BF154" s="160">
        <f>IF(N154="snížená",J154,0)</f>
        <v>0</v>
      </c>
      <c r="BG154" s="160">
        <f>IF(N154="zákl. přenesená",J154,0)</f>
        <v>0</v>
      </c>
      <c r="BH154" s="160">
        <f>IF(N154="sníž. přenesená",J154,0)</f>
        <v>0</v>
      </c>
      <c r="BI154" s="160">
        <f>IF(N154="nulová",J154,0)</f>
        <v>0</v>
      </c>
      <c r="BJ154" s="4" t="s">
        <v>74</v>
      </c>
      <c r="BK154" s="160">
        <f>ROUND(I154*H154,2)</f>
        <v>0</v>
      </c>
      <c r="BL154" s="4" t="s">
        <v>131</v>
      </c>
      <c r="BM154" s="159" t="s">
        <v>243</v>
      </c>
    </row>
    <row r="155" ht="15.75" customHeight="1">
      <c r="A155" s="21"/>
      <c r="B155" s="22"/>
      <c r="C155" s="21"/>
      <c r="D155" s="161" t="s">
        <v>133</v>
      </c>
      <c r="E155" s="21"/>
      <c r="F155" s="162" t="s">
        <v>244</v>
      </c>
      <c r="G155" s="21"/>
      <c r="H155" s="21"/>
      <c r="I155" s="21"/>
      <c r="J155" s="21"/>
      <c r="K155" s="21"/>
      <c r="L155" s="22"/>
      <c r="M155" s="163"/>
      <c r="N155" s="21"/>
      <c r="O155" s="21"/>
      <c r="P155" s="21"/>
      <c r="Q155" s="21"/>
      <c r="R155" s="21"/>
      <c r="S155" s="21"/>
      <c r="T155" s="58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4" t="s">
        <v>133</v>
      </c>
      <c r="AU155" s="4" t="s">
        <v>78</v>
      </c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</row>
    <row r="156" ht="15.75" customHeight="1">
      <c r="A156" s="180"/>
      <c r="B156" s="181"/>
      <c r="C156" s="180"/>
      <c r="D156" s="164" t="s">
        <v>137</v>
      </c>
      <c r="E156" s="182" t="s">
        <v>3</v>
      </c>
      <c r="F156" s="183" t="s">
        <v>245</v>
      </c>
      <c r="G156" s="180"/>
      <c r="H156" s="182" t="s">
        <v>3</v>
      </c>
      <c r="I156" s="180"/>
      <c r="J156" s="180"/>
      <c r="K156" s="180"/>
      <c r="L156" s="181"/>
      <c r="M156" s="184"/>
      <c r="N156" s="180"/>
      <c r="O156" s="180"/>
      <c r="P156" s="180"/>
      <c r="Q156" s="180"/>
      <c r="R156" s="180"/>
      <c r="S156" s="180"/>
      <c r="T156" s="185"/>
      <c r="U156" s="180"/>
      <c r="V156" s="180"/>
      <c r="W156" s="180"/>
      <c r="X156" s="180"/>
      <c r="Y156" s="180"/>
      <c r="Z156" s="180"/>
      <c r="AA156" s="180"/>
      <c r="AB156" s="180"/>
      <c r="AC156" s="180"/>
      <c r="AD156" s="180"/>
      <c r="AE156" s="180"/>
      <c r="AF156" s="180"/>
      <c r="AG156" s="180"/>
      <c r="AH156" s="180"/>
      <c r="AI156" s="180"/>
      <c r="AJ156" s="180"/>
      <c r="AK156" s="180"/>
      <c r="AL156" s="180"/>
      <c r="AM156" s="180"/>
      <c r="AN156" s="180"/>
      <c r="AO156" s="180"/>
      <c r="AP156" s="180"/>
      <c r="AQ156" s="180"/>
      <c r="AR156" s="180"/>
      <c r="AS156" s="180"/>
      <c r="AT156" s="182" t="s">
        <v>137</v>
      </c>
      <c r="AU156" s="182" t="s">
        <v>78</v>
      </c>
      <c r="AV156" s="180" t="s">
        <v>74</v>
      </c>
      <c r="AW156" s="180" t="s">
        <v>31</v>
      </c>
      <c r="AX156" s="180" t="s">
        <v>69</v>
      </c>
      <c r="AY156" s="182" t="s">
        <v>124</v>
      </c>
      <c r="AZ156" s="180"/>
      <c r="BA156" s="180"/>
      <c r="BB156" s="180"/>
      <c r="BC156" s="180"/>
      <c r="BD156" s="180"/>
      <c r="BE156" s="180"/>
      <c r="BF156" s="180"/>
      <c r="BG156" s="180"/>
      <c r="BH156" s="180"/>
      <c r="BI156" s="180"/>
      <c r="BJ156" s="180"/>
      <c r="BK156" s="180"/>
      <c r="BL156" s="180"/>
      <c r="BM156" s="180"/>
    </row>
    <row r="157" ht="15.75" customHeight="1">
      <c r="A157" s="166"/>
      <c r="B157" s="167"/>
      <c r="C157" s="166"/>
      <c r="D157" s="164" t="s">
        <v>137</v>
      </c>
      <c r="E157" s="168" t="s">
        <v>3</v>
      </c>
      <c r="F157" s="169" t="s">
        <v>246</v>
      </c>
      <c r="G157" s="166"/>
      <c r="H157" s="170">
        <v>2.18</v>
      </c>
      <c r="I157" s="166"/>
      <c r="J157" s="166"/>
      <c r="K157" s="166"/>
      <c r="L157" s="167"/>
      <c r="M157" s="171"/>
      <c r="N157" s="166"/>
      <c r="O157" s="166"/>
      <c r="P157" s="166"/>
      <c r="Q157" s="166"/>
      <c r="R157" s="166"/>
      <c r="S157" s="166"/>
      <c r="T157" s="172"/>
      <c r="U157" s="166"/>
      <c r="V157" s="166"/>
      <c r="W157" s="166"/>
      <c r="X157" s="166"/>
      <c r="Y157" s="166"/>
      <c r="Z157" s="166"/>
      <c r="AA157" s="166"/>
      <c r="AB157" s="166"/>
      <c r="AC157" s="166"/>
      <c r="AD157" s="166"/>
      <c r="AE157" s="166"/>
      <c r="AF157" s="166"/>
      <c r="AG157" s="166"/>
      <c r="AH157" s="166"/>
      <c r="AI157" s="166"/>
      <c r="AJ157" s="166"/>
      <c r="AK157" s="166"/>
      <c r="AL157" s="166"/>
      <c r="AM157" s="166"/>
      <c r="AN157" s="166"/>
      <c r="AO157" s="166"/>
      <c r="AP157" s="166"/>
      <c r="AQ157" s="166"/>
      <c r="AR157" s="166"/>
      <c r="AS157" s="166"/>
      <c r="AT157" s="168" t="s">
        <v>137</v>
      </c>
      <c r="AU157" s="168" t="s">
        <v>78</v>
      </c>
      <c r="AV157" s="166" t="s">
        <v>78</v>
      </c>
      <c r="AW157" s="166" t="s">
        <v>31</v>
      </c>
      <c r="AX157" s="166" t="s">
        <v>69</v>
      </c>
      <c r="AY157" s="168" t="s">
        <v>124</v>
      </c>
      <c r="AZ157" s="166"/>
      <c r="BA157" s="166"/>
      <c r="BB157" s="166"/>
      <c r="BC157" s="166"/>
      <c r="BD157" s="166"/>
      <c r="BE157" s="166"/>
      <c r="BF157" s="166"/>
      <c r="BG157" s="166"/>
      <c r="BH157" s="166"/>
      <c r="BI157" s="166"/>
      <c r="BJ157" s="166"/>
      <c r="BK157" s="166"/>
      <c r="BL157" s="166"/>
      <c r="BM157" s="166"/>
    </row>
    <row r="158" ht="15.75" customHeight="1">
      <c r="A158" s="166"/>
      <c r="B158" s="167"/>
      <c r="C158" s="166"/>
      <c r="D158" s="164" t="s">
        <v>137</v>
      </c>
      <c r="E158" s="168" t="s">
        <v>3</v>
      </c>
      <c r="F158" s="169" t="s">
        <v>247</v>
      </c>
      <c r="G158" s="166"/>
      <c r="H158" s="170">
        <v>1.98</v>
      </c>
      <c r="I158" s="166"/>
      <c r="J158" s="166"/>
      <c r="K158" s="166"/>
      <c r="L158" s="167"/>
      <c r="M158" s="171"/>
      <c r="N158" s="166"/>
      <c r="O158" s="166"/>
      <c r="P158" s="166"/>
      <c r="Q158" s="166"/>
      <c r="R158" s="166"/>
      <c r="S158" s="166"/>
      <c r="T158" s="172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8" t="s">
        <v>137</v>
      </c>
      <c r="AU158" s="168" t="s">
        <v>78</v>
      </c>
      <c r="AV158" s="166" t="s">
        <v>78</v>
      </c>
      <c r="AW158" s="166" t="s">
        <v>31</v>
      </c>
      <c r="AX158" s="166" t="s">
        <v>69</v>
      </c>
      <c r="AY158" s="168" t="s">
        <v>124</v>
      </c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BM158" s="166"/>
    </row>
    <row r="159" ht="15.75" customHeight="1">
      <c r="A159" s="166"/>
      <c r="B159" s="167"/>
      <c r="C159" s="166"/>
      <c r="D159" s="164" t="s">
        <v>137</v>
      </c>
      <c r="E159" s="168" t="s">
        <v>3</v>
      </c>
      <c r="F159" s="169" t="s">
        <v>248</v>
      </c>
      <c r="G159" s="166"/>
      <c r="H159" s="170">
        <v>4.62</v>
      </c>
      <c r="I159" s="166"/>
      <c r="J159" s="166"/>
      <c r="K159" s="166"/>
      <c r="L159" s="167"/>
      <c r="M159" s="171"/>
      <c r="N159" s="166"/>
      <c r="O159" s="166"/>
      <c r="P159" s="166"/>
      <c r="Q159" s="166"/>
      <c r="R159" s="166"/>
      <c r="S159" s="166"/>
      <c r="T159" s="172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/>
      <c r="AM159" s="166"/>
      <c r="AN159" s="166"/>
      <c r="AO159" s="166"/>
      <c r="AP159" s="166"/>
      <c r="AQ159" s="166"/>
      <c r="AR159" s="166"/>
      <c r="AS159" s="166"/>
      <c r="AT159" s="168" t="s">
        <v>137</v>
      </c>
      <c r="AU159" s="168" t="s">
        <v>78</v>
      </c>
      <c r="AV159" s="166" t="s">
        <v>78</v>
      </c>
      <c r="AW159" s="166" t="s">
        <v>31</v>
      </c>
      <c r="AX159" s="166" t="s">
        <v>69</v>
      </c>
      <c r="AY159" s="168" t="s">
        <v>124</v>
      </c>
      <c r="AZ159" s="166"/>
      <c r="BA159" s="166"/>
      <c r="BB159" s="166"/>
      <c r="BC159" s="166"/>
      <c r="BD159" s="166"/>
      <c r="BE159" s="166"/>
      <c r="BF159" s="166"/>
      <c r="BG159" s="166"/>
      <c r="BH159" s="166"/>
      <c r="BI159" s="166"/>
      <c r="BJ159" s="166"/>
      <c r="BK159" s="166"/>
      <c r="BL159" s="166"/>
      <c r="BM159" s="166"/>
    </row>
    <row r="160" ht="15.75" customHeight="1">
      <c r="A160" s="173"/>
      <c r="B160" s="174"/>
      <c r="C160" s="173"/>
      <c r="D160" s="164" t="s">
        <v>137</v>
      </c>
      <c r="E160" s="175" t="s">
        <v>3</v>
      </c>
      <c r="F160" s="176" t="s">
        <v>156</v>
      </c>
      <c r="G160" s="173"/>
      <c r="H160" s="177">
        <v>8.780000000000001</v>
      </c>
      <c r="I160" s="173"/>
      <c r="J160" s="173"/>
      <c r="K160" s="173"/>
      <c r="L160" s="174"/>
      <c r="M160" s="178"/>
      <c r="N160" s="173"/>
      <c r="O160" s="173"/>
      <c r="P160" s="173"/>
      <c r="Q160" s="173"/>
      <c r="R160" s="173"/>
      <c r="S160" s="173"/>
      <c r="T160" s="179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  <c r="AE160" s="173"/>
      <c r="AF160" s="173"/>
      <c r="AG160" s="173"/>
      <c r="AH160" s="173"/>
      <c r="AI160" s="173"/>
      <c r="AJ160" s="173"/>
      <c r="AK160" s="173"/>
      <c r="AL160" s="173"/>
      <c r="AM160" s="173"/>
      <c r="AN160" s="173"/>
      <c r="AO160" s="173"/>
      <c r="AP160" s="173"/>
      <c r="AQ160" s="173"/>
      <c r="AR160" s="173"/>
      <c r="AS160" s="173"/>
      <c r="AT160" s="175" t="s">
        <v>137</v>
      </c>
      <c r="AU160" s="175" t="s">
        <v>78</v>
      </c>
      <c r="AV160" s="173" t="s">
        <v>149</v>
      </c>
      <c r="AW160" s="173" t="s">
        <v>31</v>
      </c>
      <c r="AX160" s="173" t="s">
        <v>74</v>
      </c>
      <c r="AY160" s="175" t="s">
        <v>124</v>
      </c>
      <c r="AZ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</row>
    <row r="161" ht="24.0" customHeight="1">
      <c r="A161" s="21"/>
      <c r="B161" s="22"/>
      <c r="C161" s="148" t="s">
        <v>249</v>
      </c>
      <c r="D161" s="148" t="s">
        <v>127</v>
      </c>
      <c r="E161" s="149" t="s">
        <v>250</v>
      </c>
      <c r="F161" s="150" t="s">
        <v>251</v>
      </c>
      <c r="G161" s="151" t="s">
        <v>252</v>
      </c>
      <c r="H161" s="152">
        <v>8.0</v>
      </c>
      <c r="I161" s="153"/>
      <c r="J161" s="154">
        <f>ROUND(I161*H161,2)</f>
        <v>0</v>
      </c>
      <c r="K161" s="150" t="s">
        <v>130</v>
      </c>
      <c r="L161" s="22"/>
      <c r="M161" s="155" t="s">
        <v>3</v>
      </c>
      <c r="N161" s="156" t="s">
        <v>40</v>
      </c>
      <c r="O161" s="21"/>
      <c r="P161" s="157">
        <f>O161*H161</f>
        <v>0</v>
      </c>
      <c r="Q161" s="157">
        <v>0.0</v>
      </c>
      <c r="R161" s="157">
        <f>Q161*H161</f>
        <v>0</v>
      </c>
      <c r="S161" s="157">
        <v>0.0</v>
      </c>
      <c r="T161" s="158">
        <f>S161*H161</f>
        <v>0</v>
      </c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159" t="s">
        <v>131</v>
      </c>
      <c r="AS161" s="21"/>
      <c r="AT161" s="159" t="s">
        <v>127</v>
      </c>
      <c r="AU161" s="159" t="s">
        <v>78</v>
      </c>
      <c r="AV161" s="21"/>
      <c r="AW161" s="21"/>
      <c r="AX161" s="21"/>
      <c r="AY161" s="4" t="s">
        <v>124</v>
      </c>
      <c r="AZ161" s="21"/>
      <c r="BA161" s="21"/>
      <c r="BB161" s="21"/>
      <c r="BC161" s="21"/>
      <c r="BD161" s="21"/>
      <c r="BE161" s="160">
        <f>IF(N161="základní",J161,0)</f>
        <v>0</v>
      </c>
      <c r="BF161" s="160">
        <f>IF(N161="snížená",J161,0)</f>
        <v>0</v>
      </c>
      <c r="BG161" s="160">
        <f>IF(N161="zákl. přenesená",J161,0)</f>
        <v>0</v>
      </c>
      <c r="BH161" s="160">
        <f>IF(N161="sníž. přenesená",J161,0)</f>
        <v>0</v>
      </c>
      <c r="BI161" s="160">
        <f>IF(N161="nulová",J161,0)</f>
        <v>0</v>
      </c>
      <c r="BJ161" s="4" t="s">
        <v>74</v>
      </c>
      <c r="BK161" s="160">
        <f>ROUND(I161*H161,2)</f>
        <v>0</v>
      </c>
      <c r="BL161" s="4" t="s">
        <v>131</v>
      </c>
      <c r="BM161" s="159" t="s">
        <v>253</v>
      </c>
    </row>
    <row r="162" ht="15.75" customHeight="1">
      <c r="A162" s="21"/>
      <c r="B162" s="22"/>
      <c r="C162" s="21"/>
      <c r="D162" s="161" t="s">
        <v>133</v>
      </c>
      <c r="E162" s="21"/>
      <c r="F162" s="162" t="s">
        <v>254</v>
      </c>
      <c r="G162" s="21"/>
      <c r="H162" s="21"/>
      <c r="I162" s="21"/>
      <c r="J162" s="21"/>
      <c r="K162" s="21"/>
      <c r="L162" s="22"/>
      <c r="M162" s="163"/>
      <c r="N162" s="21"/>
      <c r="O162" s="21"/>
      <c r="P162" s="21"/>
      <c r="Q162" s="21"/>
      <c r="R162" s="21"/>
      <c r="S162" s="21"/>
      <c r="T162" s="58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4" t="s">
        <v>133</v>
      </c>
      <c r="AU162" s="4" t="s">
        <v>78</v>
      </c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</row>
    <row r="163" ht="15.75" customHeight="1">
      <c r="A163" s="166"/>
      <c r="B163" s="167"/>
      <c r="C163" s="166"/>
      <c r="D163" s="164" t="s">
        <v>137</v>
      </c>
      <c r="E163" s="168" t="s">
        <v>3</v>
      </c>
      <c r="F163" s="169" t="s">
        <v>255</v>
      </c>
      <c r="G163" s="166"/>
      <c r="H163" s="170">
        <v>8.0</v>
      </c>
      <c r="I163" s="166"/>
      <c r="J163" s="166"/>
      <c r="K163" s="166"/>
      <c r="L163" s="167"/>
      <c r="M163" s="171"/>
      <c r="N163" s="166"/>
      <c r="O163" s="166"/>
      <c r="P163" s="166"/>
      <c r="Q163" s="166"/>
      <c r="R163" s="166"/>
      <c r="S163" s="166"/>
      <c r="T163" s="172"/>
      <c r="U163" s="166"/>
      <c r="V163" s="166"/>
      <c r="W163" s="166"/>
      <c r="X163" s="166"/>
      <c r="Y163" s="166"/>
      <c r="Z163" s="166"/>
      <c r="AA163" s="166"/>
      <c r="AB163" s="166"/>
      <c r="AC163" s="166"/>
      <c r="AD163" s="166"/>
      <c r="AE163" s="166"/>
      <c r="AF163" s="166"/>
      <c r="AG163" s="166"/>
      <c r="AH163" s="166"/>
      <c r="AI163" s="166"/>
      <c r="AJ163" s="166"/>
      <c r="AK163" s="166"/>
      <c r="AL163" s="166"/>
      <c r="AM163" s="166"/>
      <c r="AN163" s="166"/>
      <c r="AO163" s="166"/>
      <c r="AP163" s="166"/>
      <c r="AQ163" s="166"/>
      <c r="AR163" s="166"/>
      <c r="AS163" s="166"/>
      <c r="AT163" s="168" t="s">
        <v>137</v>
      </c>
      <c r="AU163" s="168" t="s">
        <v>78</v>
      </c>
      <c r="AV163" s="166" t="s">
        <v>78</v>
      </c>
      <c r="AW163" s="166" t="s">
        <v>31</v>
      </c>
      <c r="AX163" s="166" t="s">
        <v>74</v>
      </c>
      <c r="AY163" s="168" t="s">
        <v>124</v>
      </c>
      <c r="AZ163" s="166"/>
      <c r="BA163" s="166"/>
      <c r="BB163" s="166"/>
      <c r="BC163" s="166"/>
      <c r="BD163" s="166"/>
      <c r="BE163" s="166"/>
      <c r="BF163" s="166"/>
      <c r="BG163" s="166"/>
      <c r="BH163" s="166"/>
      <c r="BI163" s="166"/>
      <c r="BJ163" s="166"/>
      <c r="BK163" s="166"/>
      <c r="BL163" s="166"/>
      <c r="BM163" s="166"/>
    </row>
    <row r="164" ht="22.5" customHeight="1">
      <c r="A164" s="136"/>
      <c r="B164" s="137"/>
      <c r="C164" s="136"/>
      <c r="D164" s="138" t="s">
        <v>68</v>
      </c>
      <c r="E164" s="146" t="s">
        <v>256</v>
      </c>
      <c r="F164" s="146" t="s">
        <v>257</v>
      </c>
      <c r="G164" s="136"/>
      <c r="H164" s="136"/>
      <c r="I164" s="136"/>
      <c r="J164" s="147">
        <f>BK164</f>
        <v>0</v>
      </c>
      <c r="K164" s="136"/>
      <c r="L164" s="137"/>
      <c r="M164" s="141"/>
      <c r="N164" s="136"/>
      <c r="O164" s="136"/>
      <c r="P164" s="142">
        <f>SUM(P165:P179)</f>
        <v>0</v>
      </c>
      <c r="Q164" s="136"/>
      <c r="R164" s="142">
        <f>SUM(R165:R179)</f>
        <v>0</v>
      </c>
      <c r="S164" s="136"/>
      <c r="T164" s="143">
        <f>SUM(T165:T179)</f>
        <v>0</v>
      </c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36"/>
      <c r="AI164" s="136"/>
      <c r="AJ164" s="136"/>
      <c r="AK164" s="136"/>
      <c r="AL164" s="136"/>
      <c r="AM164" s="136"/>
      <c r="AN164" s="136"/>
      <c r="AO164" s="136"/>
      <c r="AP164" s="136"/>
      <c r="AQ164" s="136"/>
      <c r="AR164" s="138" t="s">
        <v>74</v>
      </c>
      <c r="AS164" s="136"/>
      <c r="AT164" s="144" t="s">
        <v>68</v>
      </c>
      <c r="AU164" s="144" t="s">
        <v>74</v>
      </c>
      <c r="AV164" s="136"/>
      <c r="AW164" s="136"/>
      <c r="AX164" s="136"/>
      <c r="AY164" s="138" t="s">
        <v>124</v>
      </c>
      <c r="AZ164" s="136"/>
      <c r="BA164" s="136"/>
      <c r="BB164" s="136"/>
      <c r="BC164" s="136"/>
      <c r="BD164" s="136"/>
      <c r="BE164" s="136"/>
      <c r="BF164" s="136"/>
      <c r="BG164" s="136"/>
      <c r="BH164" s="136"/>
      <c r="BI164" s="136"/>
      <c r="BJ164" s="136"/>
      <c r="BK164" s="145">
        <f>SUM(BK165:BK179)</f>
        <v>0</v>
      </c>
      <c r="BL164" s="136"/>
      <c r="BM164" s="136"/>
    </row>
    <row r="165" ht="44.25" customHeight="1">
      <c r="A165" s="21"/>
      <c r="B165" s="22"/>
      <c r="C165" s="148" t="s">
        <v>8</v>
      </c>
      <c r="D165" s="148" t="s">
        <v>127</v>
      </c>
      <c r="E165" s="149" t="s">
        <v>258</v>
      </c>
      <c r="F165" s="150" t="s">
        <v>259</v>
      </c>
      <c r="G165" s="151" t="s">
        <v>260</v>
      </c>
      <c r="H165" s="152">
        <v>11.168</v>
      </c>
      <c r="I165" s="153"/>
      <c r="J165" s="154">
        <f>ROUND(I165*H165,2)</f>
        <v>0</v>
      </c>
      <c r="K165" s="150" t="s">
        <v>130</v>
      </c>
      <c r="L165" s="22"/>
      <c r="M165" s="155" t="s">
        <v>3</v>
      </c>
      <c r="N165" s="156" t="s">
        <v>40</v>
      </c>
      <c r="O165" s="21"/>
      <c r="P165" s="157">
        <f>O165*H165</f>
        <v>0</v>
      </c>
      <c r="Q165" s="157">
        <v>0.0</v>
      </c>
      <c r="R165" s="157">
        <f>Q165*H165</f>
        <v>0</v>
      </c>
      <c r="S165" s="157">
        <v>0.0</v>
      </c>
      <c r="T165" s="158">
        <f>S165*H165</f>
        <v>0</v>
      </c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159" t="s">
        <v>149</v>
      </c>
      <c r="AS165" s="21"/>
      <c r="AT165" s="159" t="s">
        <v>127</v>
      </c>
      <c r="AU165" s="159" t="s">
        <v>78</v>
      </c>
      <c r="AV165" s="21"/>
      <c r="AW165" s="21"/>
      <c r="AX165" s="21"/>
      <c r="AY165" s="4" t="s">
        <v>124</v>
      </c>
      <c r="AZ165" s="21"/>
      <c r="BA165" s="21"/>
      <c r="BB165" s="21"/>
      <c r="BC165" s="21"/>
      <c r="BD165" s="21"/>
      <c r="BE165" s="160">
        <f>IF(N165="základní",J165,0)</f>
        <v>0</v>
      </c>
      <c r="BF165" s="160">
        <f>IF(N165="snížená",J165,0)</f>
        <v>0</v>
      </c>
      <c r="BG165" s="160">
        <f>IF(N165="zákl. přenesená",J165,0)</f>
        <v>0</v>
      </c>
      <c r="BH165" s="160">
        <f>IF(N165="sníž. přenesená",J165,0)</f>
        <v>0</v>
      </c>
      <c r="BI165" s="160">
        <f>IF(N165="nulová",J165,0)</f>
        <v>0</v>
      </c>
      <c r="BJ165" s="4" t="s">
        <v>74</v>
      </c>
      <c r="BK165" s="160">
        <f>ROUND(I165*H165,2)</f>
        <v>0</v>
      </c>
      <c r="BL165" s="4" t="s">
        <v>149</v>
      </c>
      <c r="BM165" s="159" t="s">
        <v>261</v>
      </c>
    </row>
    <row r="166" ht="15.75" customHeight="1">
      <c r="A166" s="21"/>
      <c r="B166" s="22"/>
      <c r="C166" s="21"/>
      <c r="D166" s="161" t="s">
        <v>133</v>
      </c>
      <c r="E166" s="21"/>
      <c r="F166" s="162" t="s">
        <v>262</v>
      </c>
      <c r="G166" s="21"/>
      <c r="H166" s="21"/>
      <c r="I166" s="21"/>
      <c r="J166" s="21"/>
      <c r="K166" s="21"/>
      <c r="L166" s="22"/>
      <c r="M166" s="163"/>
      <c r="N166" s="21"/>
      <c r="O166" s="21"/>
      <c r="P166" s="21"/>
      <c r="Q166" s="21"/>
      <c r="R166" s="21"/>
      <c r="S166" s="21"/>
      <c r="T166" s="58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4" t="s">
        <v>133</v>
      </c>
      <c r="AU166" s="4" t="s">
        <v>78</v>
      </c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</row>
    <row r="167" ht="33.0" customHeight="1">
      <c r="A167" s="21"/>
      <c r="B167" s="22"/>
      <c r="C167" s="148" t="s">
        <v>263</v>
      </c>
      <c r="D167" s="148" t="s">
        <v>127</v>
      </c>
      <c r="E167" s="149" t="s">
        <v>264</v>
      </c>
      <c r="F167" s="150" t="s">
        <v>265</v>
      </c>
      <c r="G167" s="151" t="s">
        <v>260</v>
      </c>
      <c r="H167" s="152">
        <v>11.168</v>
      </c>
      <c r="I167" s="153"/>
      <c r="J167" s="154">
        <f>ROUND(I167*H167,2)</f>
        <v>0</v>
      </c>
      <c r="K167" s="150" t="s">
        <v>130</v>
      </c>
      <c r="L167" s="22"/>
      <c r="M167" s="155" t="s">
        <v>3</v>
      </c>
      <c r="N167" s="156" t="s">
        <v>40</v>
      </c>
      <c r="O167" s="21"/>
      <c r="P167" s="157">
        <f>O167*H167</f>
        <v>0</v>
      </c>
      <c r="Q167" s="157">
        <v>0.0</v>
      </c>
      <c r="R167" s="157">
        <f>Q167*H167</f>
        <v>0</v>
      </c>
      <c r="S167" s="157">
        <v>0.0</v>
      </c>
      <c r="T167" s="158">
        <f>S167*H167</f>
        <v>0</v>
      </c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159" t="s">
        <v>149</v>
      </c>
      <c r="AS167" s="21"/>
      <c r="AT167" s="159" t="s">
        <v>127</v>
      </c>
      <c r="AU167" s="159" t="s">
        <v>78</v>
      </c>
      <c r="AV167" s="21"/>
      <c r="AW167" s="21"/>
      <c r="AX167" s="21"/>
      <c r="AY167" s="4" t="s">
        <v>124</v>
      </c>
      <c r="AZ167" s="21"/>
      <c r="BA167" s="21"/>
      <c r="BB167" s="21"/>
      <c r="BC167" s="21"/>
      <c r="BD167" s="21"/>
      <c r="BE167" s="160">
        <f>IF(N167="základní",J167,0)</f>
        <v>0</v>
      </c>
      <c r="BF167" s="160">
        <f>IF(N167="snížená",J167,0)</f>
        <v>0</v>
      </c>
      <c r="BG167" s="160">
        <f>IF(N167="zákl. přenesená",J167,0)</f>
        <v>0</v>
      </c>
      <c r="BH167" s="160">
        <f>IF(N167="sníž. přenesená",J167,0)</f>
        <v>0</v>
      </c>
      <c r="BI167" s="160">
        <f>IF(N167="nulová",J167,0)</f>
        <v>0</v>
      </c>
      <c r="BJ167" s="4" t="s">
        <v>74</v>
      </c>
      <c r="BK167" s="160">
        <f>ROUND(I167*H167,2)</f>
        <v>0</v>
      </c>
      <c r="BL167" s="4" t="s">
        <v>149</v>
      </c>
      <c r="BM167" s="159" t="s">
        <v>266</v>
      </c>
    </row>
    <row r="168" ht="15.75" customHeight="1">
      <c r="A168" s="21"/>
      <c r="B168" s="22"/>
      <c r="C168" s="21"/>
      <c r="D168" s="161" t="s">
        <v>133</v>
      </c>
      <c r="E168" s="21"/>
      <c r="F168" s="162" t="s">
        <v>267</v>
      </c>
      <c r="G168" s="21"/>
      <c r="H168" s="21"/>
      <c r="I168" s="21"/>
      <c r="J168" s="21"/>
      <c r="K168" s="21"/>
      <c r="L168" s="22"/>
      <c r="M168" s="163"/>
      <c r="N168" s="21"/>
      <c r="O168" s="21"/>
      <c r="P168" s="21"/>
      <c r="Q168" s="21"/>
      <c r="R168" s="21"/>
      <c r="S168" s="21"/>
      <c r="T168" s="58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4" t="s">
        <v>133</v>
      </c>
      <c r="AU168" s="4" t="s">
        <v>78</v>
      </c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</row>
    <row r="169" ht="44.25" customHeight="1">
      <c r="A169" s="21"/>
      <c r="B169" s="22"/>
      <c r="C169" s="148" t="s">
        <v>268</v>
      </c>
      <c r="D169" s="148" t="s">
        <v>127</v>
      </c>
      <c r="E169" s="149" t="s">
        <v>269</v>
      </c>
      <c r="F169" s="150" t="s">
        <v>270</v>
      </c>
      <c r="G169" s="151" t="s">
        <v>260</v>
      </c>
      <c r="H169" s="152">
        <v>268.032</v>
      </c>
      <c r="I169" s="153"/>
      <c r="J169" s="154">
        <f>ROUND(I169*H169,2)</f>
        <v>0</v>
      </c>
      <c r="K169" s="150" t="s">
        <v>130</v>
      </c>
      <c r="L169" s="22"/>
      <c r="M169" s="155" t="s">
        <v>3</v>
      </c>
      <c r="N169" s="156" t="s">
        <v>40</v>
      </c>
      <c r="O169" s="21"/>
      <c r="P169" s="157">
        <f>O169*H169</f>
        <v>0</v>
      </c>
      <c r="Q169" s="157">
        <v>0.0</v>
      </c>
      <c r="R169" s="157">
        <f>Q169*H169</f>
        <v>0</v>
      </c>
      <c r="S169" s="157">
        <v>0.0</v>
      </c>
      <c r="T169" s="158">
        <f>S169*H169</f>
        <v>0</v>
      </c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159" t="s">
        <v>149</v>
      </c>
      <c r="AS169" s="21"/>
      <c r="AT169" s="159" t="s">
        <v>127</v>
      </c>
      <c r="AU169" s="159" t="s">
        <v>78</v>
      </c>
      <c r="AV169" s="21"/>
      <c r="AW169" s="21"/>
      <c r="AX169" s="21"/>
      <c r="AY169" s="4" t="s">
        <v>124</v>
      </c>
      <c r="AZ169" s="21"/>
      <c r="BA169" s="21"/>
      <c r="BB169" s="21"/>
      <c r="BC169" s="21"/>
      <c r="BD169" s="21"/>
      <c r="BE169" s="160">
        <f>IF(N169="základní",J169,0)</f>
        <v>0</v>
      </c>
      <c r="BF169" s="160">
        <f>IF(N169="snížená",J169,0)</f>
        <v>0</v>
      </c>
      <c r="BG169" s="160">
        <f>IF(N169="zákl. přenesená",J169,0)</f>
        <v>0</v>
      </c>
      <c r="BH169" s="160">
        <f>IF(N169="sníž. přenesená",J169,0)</f>
        <v>0</v>
      </c>
      <c r="BI169" s="160">
        <f>IF(N169="nulová",J169,0)</f>
        <v>0</v>
      </c>
      <c r="BJ169" s="4" t="s">
        <v>74</v>
      </c>
      <c r="BK169" s="160">
        <f>ROUND(I169*H169,2)</f>
        <v>0</v>
      </c>
      <c r="BL169" s="4" t="s">
        <v>149</v>
      </c>
      <c r="BM169" s="159" t="s">
        <v>271</v>
      </c>
    </row>
    <row r="170" ht="15.75" customHeight="1">
      <c r="A170" s="21"/>
      <c r="B170" s="22"/>
      <c r="C170" s="21"/>
      <c r="D170" s="161" t="s">
        <v>133</v>
      </c>
      <c r="E170" s="21"/>
      <c r="F170" s="162" t="s">
        <v>272</v>
      </c>
      <c r="G170" s="21"/>
      <c r="H170" s="21"/>
      <c r="I170" s="21"/>
      <c r="J170" s="21"/>
      <c r="K170" s="21"/>
      <c r="L170" s="22"/>
      <c r="M170" s="163"/>
      <c r="N170" s="21"/>
      <c r="O170" s="21"/>
      <c r="P170" s="21"/>
      <c r="Q170" s="21"/>
      <c r="R170" s="21"/>
      <c r="S170" s="21"/>
      <c r="T170" s="58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4" t="s">
        <v>133</v>
      </c>
      <c r="AU170" s="4" t="s">
        <v>78</v>
      </c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</row>
    <row r="171" ht="15.75" customHeight="1">
      <c r="A171" s="166"/>
      <c r="B171" s="167"/>
      <c r="C171" s="166"/>
      <c r="D171" s="164" t="s">
        <v>137</v>
      </c>
      <c r="E171" s="166"/>
      <c r="F171" s="169" t="s">
        <v>273</v>
      </c>
      <c r="G171" s="166"/>
      <c r="H171" s="170">
        <v>268.032</v>
      </c>
      <c r="I171" s="166"/>
      <c r="J171" s="166"/>
      <c r="K171" s="166"/>
      <c r="L171" s="167"/>
      <c r="M171" s="171"/>
      <c r="N171" s="166"/>
      <c r="O171" s="166"/>
      <c r="P171" s="166"/>
      <c r="Q171" s="166"/>
      <c r="R171" s="166"/>
      <c r="S171" s="166"/>
      <c r="T171" s="172"/>
      <c r="U171" s="166"/>
      <c r="V171" s="166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6"/>
      <c r="AK171" s="166"/>
      <c r="AL171" s="166"/>
      <c r="AM171" s="166"/>
      <c r="AN171" s="166"/>
      <c r="AO171" s="166"/>
      <c r="AP171" s="166"/>
      <c r="AQ171" s="166"/>
      <c r="AR171" s="166"/>
      <c r="AS171" s="166"/>
      <c r="AT171" s="168" t="s">
        <v>137</v>
      </c>
      <c r="AU171" s="168" t="s">
        <v>78</v>
      </c>
      <c r="AV171" s="166" t="s">
        <v>78</v>
      </c>
      <c r="AW171" s="166" t="s">
        <v>4</v>
      </c>
      <c r="AX171" s="166" t="s">
        <v>74</v>
      </c>
      <c r="AY171" s="168" t="s">
        <v>124</v>
      </c>
      <c r="AZ171" s="166"/>
      <c r="BA171" s="166"/>
      <c r="BB171" s="166"/>
      <c r="BC171" s="166"/>
      <c r="BD171" s="166"/>
      <c r="BE171" s="166"/>
      <c r="BF171" s="166"/>
      <c r="BG171" s="166"/>
      <c r="BH171" s="166"/>
      <c r="BI171" s="166"/>
      <c r="BJ171" s="166"/>
      <c r="BK171" s="166"/>
      <c r="BL171" s="166"/>
      <c r="BM171" s="166"/>
    </row>
    <row r="172" ht="44.25" customHeight="1">
      <c r="A172" s="21"/>
      <c r="B172" s="22"/>
      <c r="C172" s="148" t="s">
        <v>274</v>
      </c>
      <c r="D172" s="148" t="s">
        <v>127</v>
      </c>
      <c r="E172" s="149" t="s">
        <v>275</v>
      </c>
      <c r="F172" s="150" t="s">
        <v>276</v>
      </c>
      <c r="G172" s="151" t="s">
        <v>260</v>
      </c>
      <c r="H172" s="152">
        <v>2.56</v>
      </c>
      <c r="I172" s="153"/>
      <c r="J172" s="154">
        <f>ROUND(I172*H172,2)</f>
        <v>0</v>
      </c>
      <c r="K172" s="150" t="s">
        <v>130</v>
      </c>
      <c r="L172" s="22"/>
      <c r="M172" s="155" t="s">
        <v>3</v>
      </c>
      <c r="N172" s="156" t="s">
        <v>40</v>
      </c>
      <c r="O172" s="21"/>
      <c r="P172" s="157">
        <f>O172*H172</f>
        <v>0</v>
      </c>
      <c r="Q172" s="157">
        <v>0.0</v>
      </c>
      <c r="R172" s="157">
        <f>Q172*H172</f>
        <v>0</v>
      </c>
      <c r="S172" s="157">
        <v>0.0</v>
      </c>
      <c r="T172" s="158">
        <f>S172*H172</f>
        <v>0</v>
      </c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159" t="s">
        <v>149</v>
      </c>
      <c r="AS172" s="21"/>
      <c r="AT172" s="159" t="s">
        <v>127</v>
      </c>
      <c r="AU172" s="159" t="s">
        <v>78</v>
      </c>
      <c r="AV172" s="21"/>
      <c r="AW172" s="21"/>
      <c r="AX172" s="21"/>
      <c r="AY172" s="4" t="s">
        <v>124</v>
      </c>
      <c r="AZ172" s="21"/>
      <c r="BA172" s="21"/>
      <c r="BB172" s="21"/>
      <c r="BC172" s="21"/>
      <c r="BD172" s="21"/>
      <c r="BE172" s="160">
        <f>IF(N172="základní",J172,0)</f>
        <v>0</v>
      </c>
      <c r="BF172" s="160">
        <f>IF(N172="snížená",J172,0)</f>
        <v>0</v>
      </c>
      <c r="BG172" s="160">
        <f>IF(N172="zákl. přenesená",J172,0)</f>
        <v>0</v>
      </c>
      <c r="BH172" s="160">
        <f>IF(N172="sníž. přenesená",J172,0)</f>
        <v>0</v>
      </c>
      <c r="BI172" s="160">
        <f>IF(N172="nulová",J172,0)</f>
        <v>0</v>
      </c>
      <c r="BJ172" s="4" t="s">
        <v>74</v>
      </c>
      <c r="BK172" s="160">
        <f>ROUND(I172*H172,2)</f>
        <v>0</v>
      </c>
      <c r="BL172" s="4" t="s">
        <v>149</v>
      </c>
      <c r="BM172" s="159" t="s">
        <v>277</v>
      </c>
    </row>
    <row r="173" ht="15.75" customHeight="1">
      <c r="A173" s="21"/>
      <c r="B173" s="22"/>
      <c r="C173" s="21"/>
      <c r="D173" s="161" t="s">
        <v>133</v>
      </c>
      <c r="E173" s="21"/>
      <c r="F173" s="162" t="s">
        <v>278</v>
      </c>
      <c r="G173" s="21"/>
      <c r="H173" s="21"/>
      <c r="I173" s="21"/>
      <c r="J173" s="21"/>
      <c r="K173" s="21"/>
      <c r="L173" s="22"/>
      <c r="M173" s="163"/>
      <c r="N173" s="21"/>
      <c r="O173" s="21"/>
      <c r="P173" s="21"/>
      <c r="Q173" s="21"/>
      <c r="R173" s="21"/>
      <c r="S173" s="21"/>
      <c r="T173" s="58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4" t="s">
        <v>133</v>
      </c>
      <c r="AU173" s="4" t="s">
        <v>78</v>
      </c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</row>
    <row r="174" ht="15.75" customHeight="1">
      <c r="A174" s="166"/>
      <c r="B174" s="167"/>
      <c r="C174" s="166"/>
      <c r="D174" s="164" t="s">
        <v>137</v>
      </c>
      <c r="E174" s="168" t="s">
        <v>3</v>
      </c>
      <c r="F174" s="169" t="s">
        <v>279</v>
      </c>
      <c r="G174" s="166"/>
      <c r="H174" s="170">
        <v>2.56</v>
      </c>
      <c r="I174" s="166"/>
      <c r="J174" s="166"/>
      <c r="K174" s="166"/>
      <c r="L174" s="167"/>
      <c r="M174" s="171"/>
      <c r="N174" s="166"/>
      <c r="O174" s="166"/>
      <c r="P174" s="166"/>
      <c r="Q174" s="166"/>
      <c r="R174" s="166"/>
      <c r="S174" s="166"/>
      <c r="T174" s="172"/>
      <c r="U174" s="166"/>
      <c r="V174" s="166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6"/>
      <c r="AK174" s="166"/>
      <c r="AL174" s="166"/>
      <c r="AM174" s="166"/>
      <c r="AN174" s="166"/>
      <c r="AO174" s="166"/>
      <c r="AP174" s="166"/>
      <c r="AQ174" s="166"/>
      <c r="AR174" s="166"/>
      <c r="AS174" s="166"/>
      <c r="AT174" s="168" t="s">
        <v>137</v>
      </c>
      <c r="AU174" s="168" t="s">
        <v>78</v>
      </c>
      <c r="AV174" s="166" t="s">
        <v>78</v>
      </c>
      <c r="AW174" s="166" t="s">
        <v>31</v>
      </c>
      <c r="AX174" s="166" t="s">
        <v>74</v>
      </c>
      <c r="AY174" s="168" t="s">
        <v>124</v>
      </c>
      <c r="AZ174" s="166"/>
      <c r="BA174" s="166"/>
      <c r="BB174" s="166"/>
      <c r="BC174" s="166"/>
      <c r="BD174" s="166"/>
      <c r="BE174" s="166"/>
      <c r="BF174" s="166"/>
      <c r="BG174" s="166"/>
      <c r="BH174" s="166"/>
      <c r="BI174" s="166"/>
      <c r="BJ174" s="166"/>
      <c r="BK174" s="166"/>
      <c r="BL174" s="166"/>
      <c r="BM174" s="166"/>
    </row>
    <row r="175" ht="44.25" customHeight="1">
      <c r="A175" s="21"/>
      <c r="B175" s="22"/>
      <c r="C175" s="148" t="s">
        <v>280</v>
      </c>
      <c r="D175" s="148" t="s">
        <v>127</v>
      </c>
      <c r="E175" s="149" t="s">
        <v>281</v>
      </c>
      <c r="F175" s="150" t="s">
        <v>282</v>
      </c>
      <c r="G175" s="151" t="s">
        <v>260</v>
      </c>
      <c r="H175" s="152">
        <v>0.6</v>
      </c>
      <c r="I175" s="153"/>
      <c r="J175" s="154">
        <f>ROUND(I175*H175,2)</f>
        <v>0</v>
      </c>
      <c r="K175" s="150" t="s">
        <v>130</v>
      </c>
      <c r="L175" s="22"/>
      <c r="M175" s="155" t="s">
        <v>3</v>
      </c>
      <c r="N175" s="156" t="s">
        <v>40</v>
      </c>
      <c r="O175" s="21"/>
      <c r="P175" s="157">
        <f>O175*H175</f>
        <v>0</v>
      </c>
      <c r="Q175" s="157">
        <v>0.0</v>
      </c>
      <c r="R175" s="157">
        <f>Q175*H175</f>
        <v>0</v>
      </c>
      <c r="S175" s="157">
        <v>0.0</v>
      </c>
      <c r="T175" s="158">
        <f>S175*H175</f>
        <v>0</v>
      </c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159" t="s">
        <v>149</v>
      </c>
      <c r="AS175" s="21"/>
      <c r="AT175" s="159" t="s">
        <v>127</v>
      </c>
      <c r="AU175" s="159" t="s">
        <v>78</v>
      </c>
      <c r="AV175" s="21"/>
      <c r="AW175" s="21"/>
      <c r="AX175" s="21"/>
      <c r="AY175" s="4" t="s">
        <v>124</v>
      </c>
      <c r="AZ175" s="21"/>
      <c r="BA175" s="21"/>
      <c r="BB175" s="21"/>
      <c r="BC175" s="21"/>
      <c r="BD175" s="21"/>
      <c r="BE175" s="160">
        <f>IF(N175="základní",J175,0)</f>
        <v>0</v>
      </c>
      <c r="BF175" s="160">
        <f>IF(N175="snížená",J175,0)</f>
        <v>0</v>
      </c>
      <c r="BG175" s="160">
        <f>IF(N175="zákl. přenesená",J175,0)</f>
        <v>0</v>
      </c>
      <c r="BH175" s="160">
        <f>IF(N175="sníž. přenesená",J175,0)</f>
        <v>0</v>
      </c>
      <c r="BI175" s="160">
        <f>IF(N175="nulová",J175,0)</f>
        <v>0</v>
      </c>
      <c r="BJ175" s="4" t="s">
        <v>74</v>
      </c>
      <c r="BK175" s="160">
        <f>ROUND(I175*H175,2)</f>
        <v>0</v>
      </c>
      <c r="BL175" s="4" t="s">
        <v>149</v>
      </c>
      <c r="BM175" s="159" t="s">
        <v>283</v>
      </c>
    </row>
    <row r="176" ht="15.75" customHeight="1">
      <c r="A176" s="21"/>
      <c r="B176" s="22"/>
      <c r="C176" s="21"/>
      <c r="D176" s="161" t="s">
        <v>133</v>
      </c>
      <c r="E176" s="21"/>
      <c r="F176" s="162" t="s">
        <v>284</v>
      </c>
      <c r="G176" s="21"/>
      <c r="H176" s="21"/>
      <c r="I176" s="21"/>
      <c r="J176" s="21"/>
      <c r="K176" s="21"/>
      <c r="L176" s="22"/>
      <c r="M176" s="163"/>
      <c r="N176" s="21"/>
      <c r="O176" s="21"/>
      <c r="P176" s="21"/>
      <c r="Q176" s="21"/>
      <c r="R176" s="21"/>
      <c r="S176" s="21"/>
      <c r="T176" s="58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4" t="s">
        <v>133</v>
      </c>
      <c r="AU176" s="4" t="s">
        <v>78</v>
      </c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</row>
    <row r="177" ht="37.5" customHeight="1">
      <c r="A177" s="21"/>
      <c r="B177" s="22"/>
      <c r="C177" s="148" t="s">
        <v>285</v>
      </c>
      <c r="D177" s="148" t="s">
        <v>127</v>
      </c>
      <c r="E177" s="149" t="s">
        <v>286</v>
      </c>
      <c r="F177" s="150" t="s">
        <v>287</v>
      </c>
      <c r="G177" s="151" t="s">
        <v>260</v>
      </c>
      <c r="H177" s="152">
        <v>8.0</v>
      </c>
      <c r="I177" s="153"/>
      <c r="J177" s="154">
        <f>ROUND(I177*H177,2)</f>
        <v>0</v>
      </c>
      <c r="K177" s="150" t="s">
        <v>130</v>
      </c>
      <c r="L177" s="22"/>
      <c r="M177" s="155" t="s">
        <v>3</v>
      </c>
      <c r="N177" s="156" t="s">
        <v>40</v>
      </c>
      <c r="O177" s="21"/>
      <c r="P177" s="157">
        <f>O177*H177</f>
        <v>0</v>
      </c>
      <c r="Q177" s="157">
        <v>0.0</v>
      </c>
      <c r="R177" s="157">
        <f>Q177*H177</f>
        <v>0</v>
      </c>
      <c r="S177" s="157">
        <v>0.0</v>
      </c>
      <c r="T177" s="158">
        <f>S177*H177</f>
        <v>0</v>
      </c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159" t="s">
        <v>149</v>
      </c>
      <c r="AS177" s="21"/>
      <c r="AT177" s="159" t="s">
        <v>127</v>
      </c>
      <c r="AU177" s="159" t="s">
        <v>78</v>
      </c>
      <c r="AV177" s="21"/>
      <c r="AW177" s="21"/>
      <c r="AX177" s="21"/>
      <c r="AY177" s="4" t="s">
        <v>124</v>
      </c>
      <c r="AZ177" s="21"/>
      <c r="BA177" s="21"/>
      <c r="BB177" s="21"/>
      <c r="BC177" s="21"/>
      <c r="BD177" s="21"/>
      <c r="BE177" s="160">
        <f>IF(N177="základní",J177,0)</f>
        <v>0</v>
      </c>
      <c r="BF177" s="160">
        <f>IF(N177="snížená",J177,0)</f>
        <v>0</v>
      </c>
      <c r="BG177" s="160">
        <f>IF(N177="zákl. přenesená",J177,0)</f>
        <v>0</v>
      </c>
      <c r="BH177" s="160">
        <f>IF(N177="sníž. přenesená",J177,0)</f>
        <v>0</v>
      </c>
      <c r="BI177" s="160">
        <f>IF(N177="nulová",J177,0)</f>
        <v>0</v>
      </c>
      <c r="BJ177" s="4" t="s">
        <v>74</v>
      </c>
      <c r="BK177" s="160">
        <f>ROUND(I177*H177,2)</f>
        <v>0</v>
      </c>
      <c r="BL177" s="4" t="s">
        <v>149</v>
      </c>
      <c r="BM177" s="159" t="s">
        <v>288</v>
      </c>
    </row>
    <row r="178" ht="15.75" customHeight="1">
      <c r="A178" s="21"/>
      <c r="B178" s="22"/>
      <c r="C178" s="21"/>
      <c r="D178" s="161" t="s">
        <v>133</v>
      </c>
      <c r="E178" s="21"/>
      <c r="F178" s="162" t="s">
        <v>289</v>
      </c>
      <c r="G178" s="21"/>
      <c r="H178" s="21"/>
      <c r="I178" s="21"/>
      <c r="J178" s="21"/>
      <c r="K178" s="21"/>
      <c r="L178" s="22"/>
      <c r="M178" s="163"/>
      <c r="N178" s="21"/>
      <c r="O178" s="21"/>
      <c r="P178" s="21"/>
      <c r="Q178" s="21"/>
      <c r="R178" s="21"/>
      <c r="S178" s="21"/>
      <c r="T178" s="58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4" t="s">
        <v>133</v>
      </c>
      <c r="AU178" s="4" t="s">
        <v>78</v>
      </c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</row>
    <row r="179" ht="15.75" customHeight="1">
      <c r="A179" s="166"/>
      <c r="B179" s="167"/>
      <c r="C179" s="166"/>
      <c r="D179" s="164" t="s">
        <v>137</v>
      </c>
      <c r="E179" s="168" t="s">
        <v>3</v>
      </c>
      <c r="F179" s="169" t="s">
        <v>177</v>
      </c>
      <c r="G179" s="166"/>
      <c r="H179" s="170">
        <v>8.0</v>
      </c>
      <c r="I179" s="166"/>
      <c r="J179" s="166"/>
      <c r="K179" s="166"/>
      <c r="L179" s="167"/>
      <c r="M179" s="171"/>
      <c r="N179" s="166"/>
      <c r="O179" s="166"/>
      <c r="P179" s="166"/>
      <c r="Q179" s="166"/>
      <c r="R179" s="166"/>
      <c r="S179" s="166"/>
      <c r="T179" s="172"/>
      <c r="U179" s="166"/>
      <c r="V179" s="166"/>
      <c r="W179" s="166"/>
      <c r="X179" s="166"/>
      <c r="Y179" s="166"/>
      <c r="Z179" s="166"/>
      <c r="AA179" s="166"/>
      <c r="AB179" s="166"/>
      <c r="AC179" s="166"/>
      <c r="AD179" s="166"/>
      <c r="AE179" s="166"/>
      <c r="AF179" s="166"/>
      <c r="AG179" s="166"/>
      <c r="AH179" s="166"/>
      <c r="AI179" s="166"/>
      <c r="AJ179" s="166"/>
      <c r="AK179" s="166"/>
      <c r="AL179" s="166"/>
      <c r="AM179" s="166"/>
      <c r="AN179" s="166"/>
      <c r="AO179" s="166"/>
      <c r="AP179" s="166"/>
      <c r="AQ179" s="166"/>
      <c r="AR179" s="166"/>
      <c r="AS179" s="166"/>
      <c r="AT179" s="168" t="s">
        <v>137</v>
      </c>
      <c r="AU179" s="168" t="s">
        <v>78</v>
      </c>
      <c r="AV179" s="166" t="s">
        <v>78</v>
      </c>
      <c r="AW179" s="166" t="s">
        <v>31</v>
      </c>
      <c r="AX179" s="166" t="s">
        <v>74</v>
      </c>
      <c r="AY179" s="168" t="s">
        <v>124</v>
      </c>
      <c r="AZ179" s="166"/>
      <c r="BA179" s="166"/>
      <c r="BB179" s="166"/>
      <c r="BC179" s="166"/>
      <c r="BD179" s="166"/>
      <c r="BE179" s="166"/>
      <c r="BF179" s="166"/>
      <c r="BG179" s="166"/>
      <c r="BH179" s="166"/>
      <c r="BI179" s="166"/>
      <c r="BJ179" s="166"/>
      <c r="BK179" s="166"/>
      <c r="BL179" s="166"/>
      <c r="BM179" s="166"/>
    </row>
    <row r="180" ht="25.5" customHeight="1">
      <c r="A180" s="136"/>
      <c r="B180" s="137"/>
      <c r="C180" s="136"/>
      <c r="D180" s="138" t="s">
        <v>68</v>
      </c>
      <c r="E180" s="139" t="s">
        <v>290</v>
      </c>
      <c r="F180" s="139" t="s">
        <v>291</v>
      </c>
      <c r="G180" s="136"/>
      <c r="H180" s="136"/>
      <c r="I180" s="136"/>
      <c r="J180" s="140">
        <f>BK180</f>
        <v>0</v>
      </c>
      <c r="K180" s="136"/>
      <c r="L180" s="137"/>
      <c r="M180" s="141"/>
      <c r="N180" s="136"/>
      <c r="O180" s="136"/>
      <c r="P180" s="142">
        <f>SUM(P181:P190)</f>
        <v>0</v>
      </c>
      <c r="Q180" s="136"/>
      <c r="R180" s="142">
        <f>SUM(R181:R190)</f>
        <v>0.065167718</v>
      </c>
      <c r="S180" s="136"/>
      <c r="T180" s="143">
        <f>SUM(T181:T190)</f>
        <v>0.06442436</v>
      </c>
      <c r="U180" s="136"/>
      <c r="V180" s="136"/>
      <c r="W180" s="136"/>
      <c r="X180" s="136"/>
      <c r="Y180" s="136"/>
      <c r="Z180" s="136"/>
      <c r="AA180" s="136"/>
      <c r="AB180" s="136"/>
      <c r="AC180" s="136"/>
      <c r="AD180" s="136"/>
      <c r="AE180" s="136"/>
      <c r="AF180" s="136"/>
      <c r="AG180" s="136"/>
      <c r="AH180" s="136"/>
      <c r="AI180" s="136"/>
      <c r="AJ180" s="136"/>
      <c r="AK180" s="136"/>
      <c r="AL180" s="136"/>
      <c r="AM180" s="136"/>
      <c r="AN180" s="136"/>
      <c r="AO180" s="136"/>
      <c r="AP180" s="136"/>
      <c r="AQ180" s="136"/>
      <c r="AR180" s="138" t="s">
        <v>149</v>
      </c>
      <c r="AS180" s="136"/>
      <c r="AT180" s="144" t="s">
        <v>68</v>
      </c>
      <c r="AU180" s="144" t="s">
        <v>69</v>
      </c>
      <c r="AV180" s="136"/>
      <c r="AW180" s="136"/>
      <c r="AX180" s="136"/>
      <c r="AY180" s="138" t="s">
        <v>124</v>
      </c>
      <c r="AZ180" s="136"/>
      <c r="BA180" s="136"/>
      <c r="BB180" s="136"/>
      <c r="BC180" s="136"/>
      <c r="BD180" s="136"/>
      <c r="BE180" s="136"/>
      <c r="BF180" s="136"/>
      <c r="BG180" s="136"/>
      <c r="BH180" s="136"/>
      <c r="BI180" s="136"/>
      <c r="BJ180" s="136"/>
      <c r="BK180" s="145">
        <f>SUM(BK181:BK190)</f>
        <v>0</v>
      </c>
      <c r="BL180" s="136"/>
      <c r="BM180" s="136"/>
    </row>
    <row r="181" ht="16.5" customHeight="1">
      <c r="A181" s="21"/>
      <c r="B181" s="22"/>
      <c r="C181" s="148" t="s">
        <v>292</v>
      </c>
      <c r="D181" s="148" t="s">
        <v>127</v>
      </c>
      <c r="E181" s="149" t="s">
        <v>293</v>
      </c>
      <c r="F181" s="150" t="s">
        <v>294</v>
      </c>
      <c r="G181" s="151" t="s">
        <v>89</v>
      </c>
      <c r="H181" s="152">
        <v>247.786</v>
      </c>
      <c r="I181" s="153"/>
      <c r="J181" s="154">
        <f>ROUND(I181*H181,2)</f>
        <v>0</v>
      </c>
      <c r="K181" s="150" t="s">
        <v>130</v>
      </c>
      <c r="L181" s="22"/>
      <c r="M181" s="155" t="s">
        <v>3</v>
      </c>
      <c r="N181" s="156" t="s">
        <v>40</v>
      </c>
      <c r="O181" s="21"/>
      <c r="P181" s="157">
        <f>O181*H181</f>
        <v>0</v>
      </c>
      <c r="Q181" s="157">
        <v>2.63E-4</v>
      </c>
      <c r="R181" s="157">
        <f>Q181*H181</f>
        <v>0.065167718</v>
      </c>
      <c r="S181" s="157">
        <v>2.6E-4</v>
      </c>
      <c r="T181" s="158">
        <f>S181*H181</f>
        <v>0.06442436</v>
      </c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159" t="s">
        <v>149</v>
      </c>
      <c r="AS181" s="21"/>
      <c r="AT181" s="159" t="s">
        <v>127</v>
      </c>
      <c r="AU181" s="159" t="s">
        <v>74</v>
      </c>
      <c r="AV181" s="21"/>
      <c r="AW181" s="21"/>
      <c r="AX181" s="21"/>
      <c r="AY181" s="4" t="s">
        <v>124</v>
      </c>
      <c r="AZ181" s="21"/>
      <c r="BA181" s="21"/>
      <c r="BB181" s="21"/>
      <c r="BC181" s="21"/>
      <c r="BD181" s="21"/>
      <c r="BE181" s="160">
        <f>IF(N181="základní",J181,0)</f>
        <v>0</v>
      </c>
      <c r="BF181" s="160">
        <f>IF(N181="snížená",J181,0)</f>
        <v>0</v>
      </c>
      <c r="BG181" s="160">
        <f>IF(N181="zákl. přenesená",J181,0)</f>
        <v>0</v>
      </c>
      <c r="BH181" s="160">
        <f>IF(N181="sníž. přenesená",J181,0)</f>
        <v>0</v>
      </c>
      <c r="BI181" s="160">
        <f>IF(N181="nulová",J181,0)</f>
        <v>0</v>
      </c>
      <c r="BJ181" s="4" t="s">
        <v>74</v>
      </c>
      <c r="BK181" s="160">
        <f>ROUND(I181*H181,2)</f>
        <v>0</v>
      </c>
      <c r="BL181" s="4" t="s">
        <v>149</v>
      </c>
      <c r="BM181" s="159" t="s">
        <v>295</v>
      </c>
    </row>
    <row r="182" ht="15.75" customHeight="1">
      <c r="A182" s="21"/>
      <c r="B182" s="22"/>
      <c r="C182" s="21"/>
      <c r="D182" s="161" t="s">
        <v>133</v>
      </c>
      <c r="E182" s="21"/>
      <c r="F182" s="162" t="s">
        <v>296</v>
      </c>
      <c r="G182" s="21"/>
      <c r="H182" s="21"/>
      <c r="I182" s="21"/>
      <c r="J182" s="21"/>
      <c r="K182" s="21"/>
      <c r="L182" s="22"/>
      <c r="M182" s="163"/>
      <c r="N182" s="21"/>
      <c r="O182" s="21"/>
      <c r="P182" s="21"/>
      <c r="Q182" s="21"/>
      <c r="R182" s="21"/>
      <c r="S182" s="21"/>
      <c r="T182" s="58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4" t="s">
        <v>133</v>
      </c>
      <c r="AU182" s="4" t="s">
        <v>74</v>
      </c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</row>
    <row r="183" ht="15.75" customHeight="1">
      <c r="A183" s="166"/>
      <c r="B183" s="167"/>
      <c r="C183" s="166"/>
      <c r="D183" s="164" t="s">
        <v>137</v>
      </c>
      <c r="E183" s="168" t="s">
        <v>3</v>
      </c>
      <c r="F183" s="169" t="s">
        <v>87</v>
      </c>
      <c r="G183" s="166"/>
      <c r="H183" s="170">
        <v>151.803</v>
      </c>
      <c r="I183" s="166"/>
      <c r="J183" s="166"/>
      <c r="K183" s="166"/>
      <c r="L183" s="167"/>
      <c r="M183" s="171"/>
      <c r="N183" s="166"/>
      <c r="O183" s="166"/>
      <c r="P183" s="166"/>
      <c r="Q183" s="166"/>
      <c r="R183" s="166"/>
      <c r="S183" s="166"/>
      <c r="T183" s="172"/>
      <c r="U183" s="166"/>
      <c r="V183" s="166"/>
      <c r="W183" s="166"/>
      <c r="X183" s="166"/>
      <c r="Y183" s="166"/>
      <c r="Z183" s="166"/>
      <c r="AA183" s="166"/>
      <c r="AB183" s="166"/>
      <c r="AC183" s="166"/>
      <c r="AD183" s="166"/>
      <c r="AE183" s="166"/>
      <c r="AF183" s="166"/>
      <c r="AG183" s="166"/>
      <c r="AH183" s="166"/>
      <c r="AI183" s="166"/>
      <c r="AJ183" s="166"/>
      <c r="AK183" s="166"/>
      <c r="AL183" s="166"/>
      <c r="AM183" s="166"/>
      <c r="AN183" s="166"/>
      <c r="AO183" s="166"/>
      <c r="AP183" s="166"/>
      <c r="AQ183" s="166"/>
      <c r="AR183" s="166"/>
      <c r="AS183" s="166"/>
      <c r="AT183" s="168" t="s">
        <v>137</v>
      </c>
      <c r="AU183" s="168" t="s">
        <v>74</v>
      </c>
      <c r="AV183" s="166" t="s">
        <v>78</v>
      </c>
      <c r="AW183" s="166" t="s">
        <v>31</v>
      </c>
      <c r="AX183" s="166" t="s">
        <v>69</v>
      </c>
      <c r="AY183" s="168" t="s">
        <v>124</v>
      </c>
      <c r="AZ183" s="166"/>
      <c r="BA183" s="166"/>
      <c r="BB183" s="166"/>
      <c r="BC183" s="166"/>
      <c r="BD183" s="166"/>
      <c r="BE183" s="166"/>
      <c r="BF183" s="166"/>
      <c r="BG183" s="166"/>
      <c r="BH183" s="166"/>
      <c r="BI183" s="166"/>
      <c r="BJ183" s="166"/>
      <c r="BK183" s="166"/>
      <c r="BL183" s="166"/>
      <c r="BM183" s="166"/>
    </row>
    <row r="184" ht="15.75" customHeight="1">
      <c r="A184" s="166"/>
      <c r="B184" s="167"/>
      <c r="C184" s="166"/>
      <c r="D184" s="164" t="s">
        <v>137</v>
      </c>
      <c r="E184" s="168" t="s">
        <v>3</v>
      </c>
      <c r="F184" s="169" t="s">
        <v>91</v>
      </c>
      <c r="G184" s="166"/>
      <c r="H184" s="170">
        <v>9.077</v>
      </c>
      <c r="I184" s="166"/>
      <c r="J184" s="166"/>
      <c r="K184" s="166"/>
      <c r="L184" s="167"/>
      <c r="M184" s="171"/>
      <c r="N184" s="166"/>
      <c r="O184" s="166"/>
      <c r="P184" s="166"/>
      <c r="Q184" s="166"/>
      <c r="R184" s="166"/>
      <c r="S184" s="166"/>
      <c r="T184" s="172"/>
      <c r="U184" s="166"/>
      <c r="V184" s="166"/>
      <c r="W184" s="166"/>
      <c r="X184" s="166"/>
      <c r="Y184" s="166"/>
      <c r="Z184" s="166"/>
      <c r="AA184" s="166"/>
      <c r="AB184" s="166"/>
      <c r="AC184" s="166"/>
      <c r="AD184" s="166"/>
      <c r="AE184" s="166"/>
      <c r="AF184" s="166"/>
      <c r="AG184" s="166"/>
      <c r="AH184" s="166"/>
      <c r="AI184" s="166"/>
      <c r="AJ184" s="166"/>
      <c r="AK184" s="166"/>
      <c r="AL184" s="166"/>
      <c r="AM184" s="166"/>
      <c r="AN184" s="166"/>
      <c r="AO184" s="166"/>
      <c r="AP184" s="166"/>
      <c r="AQ184" s="166"/>
      <c r="AR184" s="166"/>
      <c r="AS184" s="166"/>
      <c r="AT184" s="168" t="s">
        <v>137</v>
      </c>
      <c r="AU184" s="168" t="s">
        <v>74</v>
      </c>
      <c r="AV184" s="166" t="s">
        <v>78</v>
      </c>
      <c r="AW184" s="166" t="s">
        <v>31</v>
      </c>
      <c r="AX184" s="166" t="s">
        <v>69</v>
      </c>
      <c r="AY184" s="168" t="s">
        <v>124</v>
      </c>
      <c r="AZ184" s="166"/>
      <c r="BA184" s="166"/>
      <c r="BB184" s="166"/>
      <c r="BC184" s="166"/>
      <c r="BD184" s="166"/>
      <c r="BE184" s="166"/>
      <c r="BF184" s="166"/>
      <c r="BG184" s="166"/>
      <c r="BH184" s="166"/>
      <c r="BI184" s="166"/>
      <c r="BJ184" s="166"/>
      <c r="BK184" s="166"/>
      <c r="BL184" s="166"/>
      <c r="BM184" s="166"/>
    </row>
    <row r="185" ht="15.75" customHeight="1">
      <c r="A185" s="166"/>
      <c r="B185" s="167"/>
      <c r="C185" s="166"/>
      <c r="D185" s="164" t="s">
        <v>137</v>
      </c>
      <c r="E185" s="168" t="s">
        <v>3</v>
      </c>
      <c r="F185" s="169" t="s">
        <v>95</v>
      </c>
      <c r="G185" s="166"/>
      <c r="H185" s="170">
        <v>86.906</v>
      </c>
      <c r="I185" s="166"/>
      <c r="J185" s="166"/>
      <c r="K185" s="166"/>
      <c r="L185" s="167"/>
      <c r="M185" s="171"/>
      <c r="N185" s="166"/>
      <c r="O185" s="166"/>
      <c r="P185" s="166"/>
      <c r="Q185" s="166"/>
      <c r="R185" s="166"/>
      <c r="S185" s="166"/>
      <c r="T185" s="172"/>
      <c r="U185" s="166"/>
      <c r="V185" s="166"/>
      <c r="W185" s="166"/>
      <c r="X185" s="166"/>
      <c r="Y185" s="166"/>
      <c r="Z185" s="166"/>
      <c r="AA185" s="166"/>
      <c r="AB185" s="166"/>
      <c r="AC185" s="166"/>
      <c r="AD185" s="166"/>
      <c r="AE185" s="166"/>
      <c r="AF185" s="166"/>
      <c r="AG185" s="166"/>
      <c r="AH185" s="166"/>
      <c r="AI185" s="166"/>
      <c r="AJ185" s="166"/>
      <c r="AK185" s="166"/>
      <c r="AL185" s="166"/>
      <c r="AM185" s="166"/>
      <c r="AN185" s="166"/>
      <c r="AO185" s="166"/>
      <c r="AP185" s="166"/>
      <c r="AQ185" s="166"/>
      <c r="AR185" s="166"/>
      <c r="AS185" s="166"/>
      <c r="AT185" s="168" t="s">
        <v>137</v>
      </c>
      <c r="AU185" s="168" t="s">
        <v>74</v>
      </c>
      <c r="AV185" s="166" t="s">
        <v>78</v>
      </c>
      <c r="AW185" s="166" t="s">
        <v>31</v>
      </c>
      <c r="AX185" s="166" t="s">
        <v>69</v>
      </c>
      <c r="AY185" s="168" t="s">
        <v>124</v>
      </c>
      <c r="AZ185" s="166"/>
      <c r="BA185" s="166"/>
      <c r="BB185" s="166"/>
      <c r="BC185" s="166"/>
      <c r="BD185" s="166"/>
      <c r="BE185" s="166"/>
      <c r="BF185" s="166"/>
      <c r="BG185" s="166"/>
      <c r="BH185" s="166"/>
      <c r="BI185" s="166"/>
      <c r="BJ185" s="166"/>
      <c r="BK185" s="166"/>
      <c r="BL185" s="166"/>
      <c r="BM185" s="166"/>
    </row>
    <row r="186" ht="15.75" customHeight="1">
      <c r="A186" s="173"/>
      <c r="B186" s="174"/>
      <c r="C186" s="173"/>
      <c r="D186" s="164" t="s">
        <v>137</v>
      </c>
      <c r="E186" s="175" t="s">
        <v>3</v>
      </c>
      <c r="F186" s="176" t="s">
        <v>156</v>
      </c>
      <c r="G186" s="173"/>
      <c r="H186" s="177">
        <v>247.786</v>
      </c>
      <c r="I186" s="173"/>
      <c r="J186" s="173"/>
      <c r="K186" s="173"/>
      <c r="L186" s="174"/>
      <c r="M186" s="178"/>
      <c r="N186" s="173"/>
      <c r="O186" s="173"/>
      <c r="P186" s="173"/>
      <c r="Q186" s="173"/>
      <c r="R186" s="173"/>
      <c r="S186" s="173"/>
      <c r="T186" s="179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  <c r="AE186" s="173"/>
      <c r="AF186" s="173"/>
      <c r="AG186" s="173"/>
      <c r="AH186" s="173"/>
      <c r="AI186" s="173"/>
      <c r="AJ186" s="173"/>
      <c r="AK186" s="173"/>
      <c r="AL186" s="173"/>
      <c r="AM186" s="173"/>
      <c r="AN186" s="173"/>
      <c r="AO186" s="173"/>
      <c r="AP186" s="173"/>
      <c r="AQ186" s="173"/>
      <c r="AR186" s="173"/>
      <c r="AS186" s="173"/>
      <c r="AT186" s="175" t="s">
        <v>137</v>
      </c>
      <c r="AU186" s="175" t="s">
        <v>74</v>
      </c>
      <c r="AV186" s="173" t="s">
        <v>149</v>
      </c>
      <c r="AW186" s="173" t="s">
        <v>31</v>
      </c>
      <c r="AX186" s="173" t="s">
        <v>74</v>
      </c>
      <c r="AY186" s="175" t="s">
        <v>124</v>
      </c>
      <c r="AZ186" s="173"/>
      <c r="BA186" s="173"/>
      <c r="BB186" s="173"/>
      <c r="BC186" s="173"/>
      <c r="BD186" s="173"/>
      <c r="BE186" s="173"/>
      <c r="BF186" s="173"/>
      <c r="BG186" s="173"/>
      <c r="BH186" s="173"/>
      <c r="BI186" s="173"/>
      <c r="BJ186" s="173"/>
      <c r="BK186" s="173"/>
      <c r="BL186" s="173"/>
      <c r="BM186" s="173"/>
    </row>
    <row r="187" ht="48.75" customHeight="1">
      <c r="A187" s="21"/>
      <c r="B187" s="22"/>
      <c r="C187" s="148" t="s">
        <v>297</v>
      </c>
      <c r="D187" s="148" t="s">
        <v>127</v>
      </c>
      <c r="E187" s="149" t="s">
        <v>298</v>
      </c>
      <c r="F187" s="150" t="s">
        <v>299</v>
      </c>
      <c r="G187" s="151" t="s">
        <v>300</v>
      </c>
      <c r="H187" s="152">
        <v>1.0</v>
      </c>
      <c r="I187" s="153"/>
      <c r="J187" s="154">
        <f t="shared" ref="J187:J188" si="4">ROUND(I187*H187,2)</f>
        <v>0</v>
      </c>
      <c r="K187" s="150" t="s">
        <v>196</v>
      </c>
      <c r="L187" s="22"/>
      <c r="M187" s="155" t="s">
        <v>3</v>
      </c>
      <c r="N187" s="156" t="s">
        <v>40</v>
      </c>
      <c r="O187" s="21"/>
      <c r="P187" s="157">
        <f t="shared" ref="P187:P188" si="5">O187*H187</f>
        <v>0</v>
      </c>
      <c r="Q187" s="157">
        <v>0.0</v>
      </c>
      <c r="R187" s="157">
        <f t="shared" ref="R187:R188" si="6">Q187*H187</f>
        <v>0</v>
      </c>
      <c r="S187" s="157">
        <v>0.0</v>
      </c>
      <c r="T187" s="158">
        <f t="shared" ref="T187:T188" si="7">S187*H187</f>
        <v>0</v>
      </c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159" t="s">
        <v>149</v>
      </c>
      <c r="AS187" s="21"/>
      <c r="AT187" s="159" t="s">
        <v>127</v>
      </c>
      <c r="AU187" s="159" t="s">
        <v>74</v>
      </c>
      <c r="AV187" s="21"/>
      <c r="AW187" s="21"/>
      <c r="AX187" s="21"/>
      <c r="AY187" s="4" t="s">
        <v>124</v>
      </c>
      <c r="AZ187" s="21"/>
      <c r="BA187" s="21"/>
      <c r="BB187" s="21"/>
      <c r="BC187" s="21"/>
      <c r="BD187" s="21"/>
      <c r="BE187" s="160">
        <f t="shared" ref="BE187:BE188" si="8">IF(N187="základní",J187,0)</f>
        <v>0</v>
      </c>
      <c r="BF187" s="160">
        <f t="shared" ref="BF187:BF188" si="9">IF(N187="snížená",J187,0)</f>
        <v>0</v>
      </c>
      <c r="BG187" s="160">
        <f t="shared" ref="BG187:BG188" si="10">IF(N187="zákl. přenesená",J187,0)</f>
        <v>0</v>
      </c>
      <c r="BH187" s="160">
        <f t="shared" ref="BH187:BH188" si="11">IF(N187="sníž. přenesená",J187,0)</f>
        <v>0</v>
      </c>
      <c r="BI187" s="160">
        <f t="shared" ref="BI187:BI188" si="12">IF(N187="nulová",J187,0)</f>
        <v>0</v>
      </c>
      <c r="BJ187" s="4" t="s">
        <v>74</v>
      </c>
      <c r="BK187" s="160">
        <f t="shared" ref="BK187:BK188" si="13">ROUND(I187*H187,2)</f>
        <v>0</v>
      </c>
      <c r="BL187" s="4" t="s">
        <v>149</v>
      </c>
      <c r="BM187" s="159" t="s">
        <v>301</v>
      </c>
    </row>
    <row r="188" ht="16.5" customHeight="1">
      <c r="A188" s="21"/>
      <c r="B188" s="22"/>
      <c r="C188" s="148" t="s">
        <v>302</v>
      </c>
      <c r="D188" s="148" t="s">
        <v>127</v>
      </c>
      <c r="E188" s="149" t="s">
        <v>303</v>
      </c>
      <c r="F188" s="150" t="s">
        <v>304</v>
      </c>
      <c r="G188" s="151" t="s">
        <v>89</v>
      </c>
      <c r="H188" s="152">
        <v>151.803</v>
      </c>
      <c r="I188" s="153"/>
      <c r="J188" s="154">
        <f t="shared" si="4"/>
        <v>0</v>
      </c>
      <c r="K188" s="150" t="s">
        <v>196</v>
      </c>
      <c r="L188" s="22"/>
      <c r="M188" s="155" t="s">
        <v>3</v>
      </c>
      <c r="N188" s="156" t="s">
        <v>40</v>
      </c>
      <c r="O188" s="21"/>
      <c r="P188" s="157">
        <f t="shared" si="5"/>
        <v>0</v>
      </c>
      <c r="Q188" s="157">
        <v>0.0</v>
      </c>
      <c r="R188" s="157">
        <f t="shared" si="6"/>
        <v>0</v>
      </c>
      <c r="S188" s="157">
        <v>0.0</v>
      </c>
      <c r="T188" s="158">
        <f t="shared" si="7"/>
        <v>0</v>
      </c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159" t="s">
        <v>149</v>
      </c>
      <c r="AS188" s="21"/>
      <c r="AT188" s="159" t="s">
        <v>127</v>
      </c>
      <c r="AU188" s="159" t="s">
        <v>74</v>
      </c>
      <c r="AV188" s="21"/>
      <c r="AW188" s="21"/>
      <c r="AX188" s="21"/>
      <c r="AY188" s="4" t="s">
        <v>124</v>
      </c>
      <c r="AZ188" s="21"/>
      <c r="BA188" s="21"/>
      <c r="BB188" s="21"/>
      <c r="BC188" s="21"/>
      <c r="BD188" s="21"/>
      <c r="BE188" s="160">
        <f t="shared" si="8"/>
        <v>0</v>
      </c>
      <c r="BF188" s="160">
        <f t="shared" si="9"/>
        <v>0</v>
      </c>
      <c r="BG188" s="160">
        <f t="shared" si="10"/>
        <v>0</v>
      </c>
      <c r="BH188" s="160">
        <f t="shared" si="11"/>
        <v>0</v>
      </c>
      <c r="BI188" s="160">
        <f t="shared" si="12"/>
        <v>0</v>
      </c>
      <c r="BJ188" s="4" t="s">
        <v>74</v>
      </c>
      <c r="BK188" s="160">
        <f t="shared" si="13"/>
        <v>0</v>
      </c>
      <c r="BL188" s="4" t="s">
        <v>149</v>
      </c>
      <c r="BM188" s="159" t="s">
        <v>305</v>
      </c>
    </row>
    <row r="189" ht="15.75" customHeight="1">
      <c r="A189" s="166"/>
      <c r="B189" s="167"/>
      <c r="C189" s="166"/>
      <c r="D189" s="164" t="s">
        <v>137</v>
      </c>
      <c r="E189" s="168" t="s">
        <v>3</v>
      </c>
      <c r="F189" s="169" t="s">
        <v>87</v>
      </c>
      <c r="G189" s="166"/>
      <c r="H189" s="170">
        <v>151.803</v>
      </c>
      <c r="I189" s="166"/>
      <c r="J189" s="166"/>
      <c r="K189" s="166"/>
      <c r="L189" s="167"/>
      <c r="M189" s="171"/>
      <c r="N189" s="166"/>
      <c r="O189" s="166"/>
      <c r="P189" s="166"/>
      <c r="Q189" s="166"/>
      <c r="R189" s="166"/>
      <c r="S189" s="166"/>
      <c r="T189" s="172"/>
      <c r="U189" s="166"/>
      <c r="V189" s="166"/>
      <c r="W189" s="166"/>
      <c r="X189" s="166"/>
      <c r="Y189" s="166"/>
      <c r="Z189" s="166"/>
      <c r="AA189" s="166"/>
      <c r="AB189" s="166"/>
      <c r="AC189" s="166"/>
      <c r="AD189" s="166"/>
      <c r="AE189" s="166"/>
      <c r="AF189" s="166"/>
      <c r="AG189" s="166"/>
      <c r="AH189" s="166"/>
      <c r="AI189" s="166"/>
      <c r="AJ189" s="166"/>
      <c r="AK189" s="166"/>
      <c r="AL189" s="166"/>
      <c r="AM189" s="166"/>
      <c r="AN189" s="166"/>
      <c r="AO189" s="166"/>
      <c r="AP189" s="166"/>
      <c r="AQ189" s="166"/>
      <c r="AR189" s="166"/>
      <c r="AS189" s="166"/>
      <c r="AT189" s="168" t="s">
        <v>137</v>
      </c>
      <c r="AU189" s="168" t="s">
        <v>74</v>
      </c>
      <c r="AV189" s="166" t="s">
        <v>78</v>
      </c>
      <c r="AW189" s="166" t="s">
        <v>31</v>
      </c>
      <c r="AX189" s="166" t="s">
        <v>74</v>
      </c>
      <c r="AY189" s="168" t="s">
        <v>124</v>
      </c>
      <c r="AZ189" s="166"/>
      <c r="BA189" s="166"/>
      <c r="BB189" s="166"/>
      <c r="BC189" s="166"/>
      <c r="BD189" s="166"/>
      <c r="BE189" s="166"/>
      <c r="BF189" s="166"/>
      <c r="BG189" s="166"/>
      <c r="BH189" s="166"/>
      <c r="BI189" s="166"/>
      <c r="BJ189" s="166"/>
      <c r="BK189" s="166"/>
      <c r="BL189" s="166"/>
      <c r="BM189" s="166"/>
    </row>
    <row r="190" ht="16.5" customHeight="1">
      <c r="A190" s="21"/>
      <c r="B190" s="22"/>
      <c r="C190" s="148" t="s">
        <v>306</v>
      </c>
      <c r="D190" s="148" t="s">
        <v>127</v>
      </c>
      <c r="E190" s="149" t="s">
        <v>307</v>
      </c>
      <c r="F190" s="150" t="s">
        <v>308</v>
      </c>
      <c r="G190" s="151" t="s">
        <v>300</v>
      </c>
      <c r="H190" s="152">
        <v>1.0</v>
      </c>
      <c r="I190" s="153"/>
      <c r="J190" s="154">
        <f>ROUND(I190*H190,2)</f>
        <v>0</v>
      </c>
      <c r="K190" s="150" t="s">
        <v>196</v>
      </c>
      <c r="L190" s="22"/>
      <c r="M190" s="186" t="s">
        <v>3</v>
      </c>
      <c r="N190" s="187" t="s">
        <v>40</v>
      </c>
      <c r="O190" s="188"/>
      <c r="P190" s="189">
        <f>O190*H190</f>
        <v>0</v>
      </c>
      <c r="Q190" s="189">
        <v>0.0</v>
      </c>
      <c r="R190" s="189">
        <f>Q190*H190</f>
        <v>0</v>
      </c>
      <c r="S190" s="189">
        <v>0.0</v>
      </c>
      <c r="T190" s="190">
        <f>S190*H190</f>
        <v>0</v>
      </c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159" t="s">
        <v>149</v>
      </c>
      <c r="AS190" s="21"/>
      <c r="AT190" s="159" t="s">
        <v>127</v>
      </c>
      <c r="AU190" s="159" t="s">
        <v>74</v>
      </c>
      <c r="AV190" s="21"/>
      <c r="AW190" s="21"/>
      <c r="AX190" s="21"/>
      <c r="AY190" s="4" t="s">
        <v>124</v>
      </c>
      <c r="AZ190" s="21"/>
      <c r="BA190" s="21"/>
      <c r="BB190" s="21"/>
      <c r="BC190" s="21"/>
      <c r="BD190" s="21"/>
      <c r="BE190" s="160">
        <f>IF(N190="základní",J190,0)</f>
        <v>0</v>
      </c>
      <c r="BF190" s="160">
        <f>IF(N190="snížená",J190,0)</f>
        <v>0</v>
      </c>
      <c r="BG190" s="160">
        <f>IF(N190="zákl. přenesená",J190,0)</f>
        <v>0</v>
      </c>
      <c r="BH190" s="160">
        <f>IF(N190="sníž. přenesená",J190,0)</f>
        <v>0</v>
      </c>
      <c r="BI190" s="160">
        <f>IF(N190="nulová",J190,0)</f>
        <v>0</v>
      </c>
      <c r="BJ190" s="4" t="s">
        <v>74</v>
      </c>
      <c r="BK190" s="160">
        <f>ROUND(I190*H190,2)</f>
        <v>0</v>
      </c>
      <c r="BL190" s="4" t="s">
        <v>149</v>
      </c>
      <c r="BM190" s="159" t="s">
        <v>309</v>
      </c>
    </row>
    <row r="191" ht="6.75" customHeight="1">
      <c r="A191" s="21"/>
      <c r="B191" s="40"/>
      <c r="C191" s="41"/>
      <c r="D191" s="41"/>
      <c r="E191" s="41"/>
      <c r="F191" s="41"/>
      <c r="G191" s="41"/>
      <c r="H191" s="41"/>
      <c r="I191" s="41"/>
      <c r="J191" s="41"/>
      <c r="K191" s="41"/>
      <c r="L191" s="22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</row>
  </sheetData>
  <autoFilter ref="$C$84:$K$190"/>
  <mergeCells count="9">
    <mergeCell ref="E75:H75"/>
    <mergeCell ref="E77:H77"/>
    <mergeCell ref="L2:V2"/>
    <mergeCell ref="E7:H7"/>
    <mergeCell ref="E9:H9"/>
    <mergeCell ref="E18:H18"/>
    <mergeCell ref="E27:H27"/>
    <mergeCell ref="E48:H48"/>
    <mergeCell ref="E50:H50"/>
  </mergeCells>
  <hyperlinks>
    <hyperlink r:id="rId1" ref="F89"/>
    <hyperlink r:id="rId2" ref="F93"/>
    <hyperlink r:id="rId3" ref="F96"/>
    <hyperlink r:id="rId4" ref="F99"/>
    <hyperlink r:id="rId5" ref="F104"/>
    <hyperlink r:id="rId6" ref="F110"/>
    <hyperlink r:id="rId7" ref="F115"/>
    <hyperlink r:id="rId8" ref="F120"/>
    <hyperlink r:id="rId9" ref="F122"/>
    <hyperlink r:id="rId10" ref="F124"/>
    <hyperlink r:id="rId11" ref="F133"/>
    <hyperlink r:id="rId12" ref="F137"/>
    <hyperlink r:id="rId13" ref="F141"/>
    <hyperlink r:id="rId14" ref="F143"/>
    <hyperlink r:id="rId15" ref="F146"/>
    <hyperlink r:id="rId16" ref="F149"/>
    <hyperlink r:id="rId17" ref="F152"/>
    <hyperlink r:id="rId18" ref="F155"/>
    <hyperlink r:id="rId19" ref="F162"/>
    <hyperlink r:id="rId20" ref="F166"/>
    <hyperlink r:id="rId21" ref="F168"/>
    <hyperlink r:id="rId22" ref="F170"/>
    <hyperlink r:id="rId23" ref="F173"/>
    <hyperlink r:id="rId24" ref="F176"/>
    <hyperlink r:id="rId25" ref="F178"/>
    <hyperlink r:id="rId26" ref="F182"/>
  </hyperlinks>
  <printOptions/>
  <pageMargins bottom="0.39375" footer="0.0" header="0.0" left="0.39375" right="0.39375" top="0.39375"/>
  <pageSetup paperSize="9" orientation="portrait"/>
  <headerFooter>
    <oddFooter>&amp;CStrana &amp;P z </oddFooter>
  </headerFooter>
  <drawing r:id="rId27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5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3" t="s">
        <v>6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4" t="s">
        <v>80</v>
      </c>
      <c r="AU2" s="2"/>
      <c r="AV2" s="2"/>
      <c r="AW2" s="2"/>
      <c r="AX2" s="2"/>
      <c r="AY2" s="2"/>
      <c r="AZ2" s="98" t="s">
        <v>310</v>
      </c>
      <c r="BA2" s="98" t="s">
        <v>311</v>
      </c>
      <c r="BB2" s="98" t="s">
        <v>89</v>
      </c>
      <c r="BC2" s="98" t="s">
        <v>312</v>
      </c>
      <c r="BD2" s="98" t="s">
        <v>81</v>
      </c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5"/>
      <c r="C3" s="6"/>
      <c r="D3" s="6"/>
      <c r="E3" s="6"/>
      <c r="F3" s="6"/>
      <c r="G3" s="6"/>
      <c r="H3" s="6"/>
      <c r="I3" s="6"/>
      <c r="J3" s="6"/>
      <c r="K3" s="6"/>
      <c r="L3" s="7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4" t="s">
        <v>78</v>
      </c>
      <c r="AU3" s="2"/>
      <c r="AV3" s="2"/>
      <c r="AW3" s="2"/>
      <c r="AX3" s="2"/>
      <c r="AY3" s="2"/>
      <c r="AZ3" s="98" t="s">
        <v>313</v>
      </c>
      <c r="BA3" s="98" t="s">
        <v>314</v>
      </c>
      <c r="BB3" s="98" t="s">
        <v>89</v>
      </c>
      <c r="BC3" s="98" t="s">
        <v>315</v>
      </c>
      <c r="BD3" s="98" t="s">
        <v>81</v>
      </c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7"/>
      <c r="C4" s="2"/>
      <c r="D4" s="8" t="s">
        <v>94</v>
      </c>
      <c r="E4" s="2"/>
      <c r="F4" s="2"/>
      <c r="G4" s="2"/>
      <c r="H4" s="2"/>
      <c r="I4" s="2"/>
      <c r="J4" s="2"/>
      <c r="K4" s="2"/>
      <c r="L4" s="7"/>
      <c r="M4" s="99" t="s">
        <v>11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4" t="s">
        <v>4</v>
      </c>
      <c r="AU4" s="2"/>
      <c r="AV4" s="2"/>
      <c r="AW4" s="2"/>
      <c r="AX4" s="2"/>
      <c r="AY4" s="2"/>
      <c r="AZ4" s="98" t="s">
        <v>316</v>
      </c>
      <c r="BA4" s="98" t="s">
        <v>317</v>
      </c>
      <c r="BB4" s="98" t="s">
        <v>318</v>
      </c>
      <c r="BC4" s="98" t="s">
        <v>319</v>
      </c>
      <c r="BD4" s="98" t="s">
        <v>81</v>
      </c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7"/>
      <c r="C5" s="2"/>
      <c r="D5" s="2"/>
      <c r="E5" s="2"/>
      <c r="F5" s="2"/>
      <c r="G5" s="2"/>
      <c r="H5" s="2"/>
      <c r="I5" s="2"/>
      <c r="J5" s="2"/>
      <c r="K5" s="2"/>
      <c r="L5" s="7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98" t="s">
        <v>320</v>
      </c>
      <c r="BA5" s="98" t="s">
        <v>321</v>
      </c>
      <c r="BB5" s="98" t="s">
        <v>89</v>
      </c>
      <c r="BC5" s="98" t="s">
        <v>322</v>
      </c>
      <c r="BD5" s="98" t="s">
        <v>81</v>
      </c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7"/>
      <c r="C6" s="2"/>
      <c r="D6" s="16" t="s">
        <v>17</v>
      </c>
      <c r="E6" s="2"/>
      <c r="F6" s="2"/>
      <c r="G6" s="2"/>
      <c r="H6" s="2"/>
      <c r="I6" s="2"/>
      <c r="J6" s="2"/>
      <c r="K6" s="2"/>
      <c r="L6" s="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98" t="s">
        <v>323</v>
      </c>
      <c r="BA6" s="98" t="s">
        <v>324</v>
      </c>
      <c r="BB6" s="98" t="s">
        <v>318</v>
      </c>
      <c r="BC6" s="98" t="s">
        <v>325</v>
      </c>
      <c r="BD6" s="98" t="s">
        <v>81</v>
      </c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7"/>
      <c r="C7" s="2"/>
      <c r="D7" s="2"/>
      <c r="E7" s="100" t="str">
        <f>'Rekapitulace stavby'!K6</f>
        <v>Rekonstrukce střechy Ekocentrum Lipka</v>
      </c>
      <c r="I7" s="2"/>
      <c r="J7" s="2"/>
      <c r="K7" s="2"/>
      <c r="L7" s="7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98" t="s">
        <v>326</v>
      </c>
      <c r="BA7" s="98" t="s">
        <v>327</v>
      </c>
      <c r="BB7" s="98" t="s">
        <v>89</v>
      </c>
      <c r="BC7" s="98" t="s">
        <v>328</v>
      </c>
      <c r="BD7" s="98" t="s">
        <v>81</v>
      </c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1"/>
      <c r="B8" s="22"/>
      <c r="C8" s="21"/>
      <c r="D8" s="16" t="s">
        <v>97</v>
      </c>
      <c r="E8" s="21"/>
      <c r="F8" s="21"/>
      <c r="G8" s="21"/>
      <c r="H8" s="21"/>
      <c r="I8" s="21"/>
      <c r="J8" s="21"/>
      <c r="K8" s="21"/>
      <c r="L8" s="22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98" t="s">
        <v>329</v>
      </c>
      <c r="BA8" s="98" t="s">
        <v>330</v>
      </c>
      <c r="BB8" s="98" t="s">
        <v>89</v>
      </c>
      <c r="BC8" s="98" t="s">
        <v>331</v>
      </c>
      <c r="BD8" s="98" t="s">
        <v>81</v>
      </c>
      <c r="BE8" s="21"/>
      <c r="BF8" s="21"/>
      <c r="BG8" s="21"/>
      <c r="BH8" s="21"/>
      <c r="BI8" s="21"/>
      <c r="BJ8" s="21"/>
      <c r="BK8" s="21"/>
      <c r="BL8" s="21"/>
      <c r="BM8" s="21"/>
    </row>
    <row r="9" ht="16.5" customHeight="1">
      <c r="A9" s="21"/>
      <c r="B9" s="22"/>
      <c r="C9" s="21"/>
      <c r="D9" s="21"/>
      <c r="E9" s="49" t="s">
        <v>332</v>
      </c>
      <c r="I9" s="21"/>
      <c r="J9" s="21"/>
      <c r="K9" s="21"/>
      <c r="L9" s="22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98" t="s">
        <v>333</v>
      </c>
      <c r="BA9" s="98" t="s">
        <v>334</v>
      </c>
      <c r="BB9" s="98" t="s">
        <v>318</v>
      </c>
      <c r="BC9" s="98" t="s">
        <v>335</v>
      </c>
      <c r="BD9" s="98" t="s">
        <v>81</v>
      </c>
      <c r="BE9" s="21"/>
      <c r="BF9" s="21"/>
      <c r="BG9" s="21"/>
      <c r="BH9" s="21"/>
      <c r="BI9" s="21"/>
      <c r="BJ9" s="21"/>
      <c r="BK9" s="21"/>
      <c r="BL9" s="21"/>
      <c r="BM9" s="21"/>
    </row>
    <row r="10">
      <c r="A10" s="21"/>
      <c r="B10" s="22"/>
      <c r="C10" s="21"/>
      <c r="D10" s="21"/>
      <c r="E10" s="21"/>
      <c r="F10" s="21"/>
      <c r="G10" s="21"/>
      <c r="H10" s="21"/>
      <c r="I10" s="21"/>
      <c r="J10" s="21"/>
      <c r="K10" s="21"/>
      <c r="L10" s="22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98" t="s">
        <v>336</v>
      </c>
      <c r="BA10" s="98" t="s">
        <v>22</v>
      </c>
      <c r="BB10" s="98" t="s">
        <v>89</v>
      </c>
      <c r="BC10" s="98" t="s">
        <v>337</v>
      </c>
      <c r="BD10" s="98" t="s">
        <v>81</v>
      </c>
      <c r="BE10" s="21"/>
      <c r="BF10" s="21"/>
      <c r="BG10" s="21"/>
      <c r="BH10" s="21"/>
      <c r="BI10" s="21"/>
      <c r="BJ10" s="21"/>
      <c r="BK10" s="21"/>
      <c r="BL10" s="21"/>
      <c r="BM10" s="21"/>
    </row>
    <row r="11" ht="12.0" customHeight="1">
      <c r="A11" s="21"/>
      <c r="B11" s="22"/>
      <c r="C11" s="21"/>
      <c r="D11" s="16" t="s">
        <v>19</v>
      </c>
      <c r="E11" s="21"/>
      <c r="F11" s="12" t="s">
        <v>3</v>
      </c>
      <c r="G11" s="21"/>
      <c r="H11" s="21"/>
      <c r="I11" s="16" t="s">
        <v>20</v>
      </c>
      <c r="J11" s="12" t="s">
        <v>3</v>
      </c>
      <c r="K11" s="21"/>
      <c r="L11" s="22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98" t="s">
        <v>338</v>
      </c>
      <c r="BA11" s="98" t="s">
        <v>339</v>
      </c>
      <c r="BB11" s="98" t="s">
        <v>318</v>
      </c>
      <c r="BC11" s="98" t="s">
        <v>340</v>
      </c>
      <c r="BD11" s="98" t="s">
        <v>81</v>
      </c>
      <c r="BE11" s="21"/>
      <c r="BF11" s="21"/>
      <c r="BG11" s="21"/>
      <c r="BH11" s="21"/>
      <c r="BI11" s="21"/>
      <c r="BJ11" s="21"/>
      <c r="BK11" s="21"/>
      <c r="BL11" s="21"/>
      <c r="BM11" s="21"/>
    </row>
    <row r="12" ht="12.0" customHeight="1">
      <c r="A12" s="21"/>
      <c r="B12" s="22"/>
      <c r="C12" s="21"/>
      <c r="D12" s="16" t="s">
        <v>21</v>
      </c>
      <c r="E12" s="21"/>
      <c r="F12" s="12" t="s">
        <v>22</v>
      </c>
      <c r="G12" s="21"/>
      <c r="H12" s="21"/>
      <c r="I12" s="16" t="s">
        <v>23</v>
      </c>
      <c r="J12" s="51" t="str">
        <f>'Rekapitulace stavby'!AN8</f>
        <v>1. 3. 2025</v>
      </c>
      <c r="K12" s="21"/>
      <c r="L12" s="22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</row>
    <row r="13" ht="10.5" customHeight="1">
      <c r="A13" s="21"/>
      <c r="B13" s="22"/>
      <c r="C13" s="21"/>
      <c r="D13" s="21"/>
      <c r="E13" s="21"/>
      <c r="F13" s="21"/>
      <c r="G13" s="21"/>
      <c r="H13" s="21"/>
      <c r="I13" s="21"/>
      <c r="J13" s="21"/>
      <c r="K13" s="21"/>
      <c r="L13" s="22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</row>
    <row r="14" ht="12.0" customHeight="1">
      <c r="A14" s="21"/>
      <c r="B14" s="22"/>
      <c r="C14" s="21"/>
      <c r="D14" s="16" t="s">
        <v>25</v>
      </c>
      <c r="E14" s="21"/>
      <c r="F14" s="21"/>
      <c r="G14" s="21"/>
      <c r="H14" s="21"/>
      <c r="I14" s="16" t="s">
        <v>26</v>
      </c>
      <c r="J14" s="12" t="str">
        <f>IF('Rekapitulace stavby'!AN10="","",'Rekapitulace stavby'!AN10)</f>
        <v/>
      </c>
      <c r="K14" s="21"/>
      <c r="L14" s="22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</row>
    <row r="15" ht="18.0" customHeight="1">
      <c r="A15" s="21"/>
      <c r="B15" s="22"/>
      <c r="C15" s="21"/>
      <c r="D15" s="21"/>
      <c r="E15" s="12" t="str">
        <f>IF('Rekapitulace stavby'!E11="","",'Rekapitulace stavby'!E11)</f>
        <v> </v>
      </c>
      <c r="F15" s="21"/>
      <c r="G15" s="21"/>
      <c r="H15" s="21"/>
      <c r="I15" s="16" t="s">
        <v>27</v>
      </c>
      <c r="J15" s="12" t="str">
        <f>IF('Rekapitulace stavby'!AN11="","",'Rekapitulace stavby'!AN11)</f>
        <v/>
      </c>
      <c r="K15" s="21"/>
      <c r="L15" s="22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</row>
    <row r="16" ht="6.75" customHeight="1">
      <c r="A16" s="21"/>
      <c r="B16" s="22"/>
      <c r="C16" s="21"/>
      <c r="D16" s="21"/>
      <c r="E16" s="21"/>
      <c r="F16" s="21"/>
      <c r="G16" s="21"/>
      <c r="H16" s="21"/>
      <c r="I16" s="21"/>
      <c r="J16" s="21"/>
      <c r="K16" s="21"/>
      <c r="L16" s="22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</row>
    <row r="17" ht="12.0" customHeight="1">
      <c r="A17" s="21"/>
      <c r="B17" s="22"/>
      <c r="C17" s="21"/>
      <c r="D17" s="16" t="s">
        <v>28</v>
      </c>
      <c r="E17" s="21"/>
      <c r="F17" s="21"/>
      <c r="G17" s="21"/>
      <c r="H17" s="21"/>
      <c r="I17" s="16" t="s">
        <v>26</v>
      </c>
      <c r="J17" s="18" t="str">
        <f>'Rekapitulace stavby'!AN13</f>
        <v>Vyplň údaj</v>
      </c>
      <c r="K17" s="21"/>
      <c r="L17" s="22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</row>
    <row r="18" ht="18.0" customHeight="1">
      <c r="A18" s="21"/>
      <c r="B18" s="22"/>
      <c r="C18" s="21"/>
      <c r="D18" s="21"/>
      <c r="E18" s="18" t="str">
        <f>'Rekapitulace stavby'!E14</f>
        <v>Vyplň údaj</v>
      </c>
      <c r="I18" s="16" t="s">
        <v>27</v>
      </c>
      <c r="J18" s="18" t="str">
        <f>'Rekapitulace stavby'!AN14</f>
        <v>Vyplň údaj</v>
      </c>
      <c r="K18" s="21"/>
      <c r="L18" s="22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</row>
    <row r="19" ht="6.75" customHeight="1">
      <c r="A19" s="21"/>
      <c r="B19" s="22"/>
      <c r="C19" s="21"/>
      <c r="D19" s="21"/>
      <c r="E19" s="21"/>
      <c r="F19" s="21"/>
      <c r="G19" s="21"/>
      <c r="H19" s="21"/>
      <c r="I19" s="21"/>
      <c r="J19" s="21"/>
      <c r="K19" s="21"/>
      <c r="L19" s="22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</row>
    <row r="20" ht="12.0" customHeight="1">
      <c r="A20" s="21"/>
      <c r="B20" s="22"/>
      <c r="C20" s="21"/>
      <c r="D20" s="16" t="s">
        <v>30</v>
      </c>
      <c r="E20" s="21"/>
      <c r="F20" s="21"/>
      <c r="G20" s="21"/>
      <c r="H20" s="21"/>
      <c r="I20" s="16" t="s">
        <v>26</v>
      </c>
      <c r="J20" s="12" t="str">
        <f>IF('Rekapitulace stavby'!AN16="","",'Rekapitulace stavby'!AN16)</f>
        <v/>
      </c>
      <c r="K20" s="21"/>
      <c r="L20" s="22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</row>
    <row r="21" ht="18.0" customHeight="1">
      <c r="A21" s="21"/>
      <c r="B21" s="22"/>
      <c r="C21" s="21"/>
      <c r="D21" s="21"/>
      <c r="E21" s="12" t="str">
        <f>IF('Rekapitulace stavby'!E17="","",'Rekapitulace stavby'!E17)</f>
        <v> </v>
      </c>
      <c r="F21" s="21"/>
      <c r="G21" s="21"/>
      <c r="H21" s="21"/>
      <c r="I21" s="16" t="s">
        <v>27</v>
      </c>
      <c r="J21" s="12" t="str">
        <f>IF('Rekapitulace stavby'!AN17="","",'Rekapitulace stavby'!AN17)</f>
        <v/>
      </c>
      <c r="K21" s="21"/>
      <c r="L21" s="22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</row>
    <row r="22" ht="6.75" customHeight="1">
      <c r="A22" s="21"/>
      <c r="B22" s="22"/>
      <c r="C22" s="21"/>
      <c r="D22" s="21"/>
      <c r="E22" s="21"/>
      <c r="F22" s="21"/>
      <c r="G22" s="21"/>
      <c r="H22" s="21"/>
      <c r="I22" s="21"/>
      <c r="J22" s="21"/>
      <c r="K22" s="21"/>
      <c r="L22" s="22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</row>
    <row r="23" ht="12.0" customHeight="1">
      <c r="A23" s="21"/>
      <c r="B23" s="22"/>
      <c r="C23" s="21"/>
      <c r="D23" s="16" t="s">
        <v>32</v>
      </c>
      <c r="E23" s="21"/>
      <c r="F23" s="21"/>
      <c r="G23" s="21"/>
      <c r="H23" s="21"/>
      <c r="I23" s="16" t="s">
        <v>26</v>
      </c>
      <c r="J23" s="12" t="str">
        <f>IF('Rekapitulace stavby'!AN19="","",'Rekapitulace stavby'!AN19)</f>
        <v/>
      </c>
      <c r="K23" s="21"/>
      <c r="L23" s="22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</row>
    <row r="24" ht="18.0" customHeight="1">
      <c r="A24" s="21"/>
      <c r="B24" s="22"/>
      <c r="C24" s="21"/>
      <c r="D24" s="21"/>
      <c r="E24" s="12" t="str">
        <f>IF('Rekapitulace stavby'!E20="","",'Rekapitulace stavby'!E20)</f>
        <v> </v>
      </c>
      <c r="F24" s="21"/>
      <c r="G24" s="21"/>
      <c r="H24" s="21"/>
      <c r="I24" s="16" t="s">
        <v>27</v>
      </c>
      <c r="J24" s="12" t="str">
        <f>IF('Rekapitulace stavby'!AN20="","",'Rekapitulace stavby'!AN20)</f>
        <v/>
      </c>
      <c r="K24" s="21"/>
      <c r="L24" s="22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</row>
    <row r="25" ht="6.75" customHeight="1">
      <c r="A25" s="21"/>
      <c r="B25" s="22"/>
      <c r="C25" s="21"/>
      <c r="D25" s="21"/>
      <c r="E25" s="21"/>
      <c r="F25" s="21"/>
      <c r="G25" s="21"/>
      <c r="H25" s="21"/>
      <c r="I25" s="21"/>
      <c r="J25" s="21"/>
      <c r="K25" s="21"/>
      <c r="L25" s="22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</row>
    <row r="26" ht="12.0" customHeight="1">
      <c r="A26" s="21"/>
      <c r="B26" s="22"/>
      <c r="C26" s="21"/>
      <c r="D26" s="16" t="s">
        <v>33</v>
      </c>
      <c r="E26" s="21"/>
      <c r="F26" s="21"/>
      <c r="G26" s="21"/>
      <c r="H26" s="21"/>
      <c r="I26" s="21"/>
      <c r="J26" s="21"/>
      <c r="K26" s="21"/>
      <c r="L26" s="22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</row>
    <row r="27" ht="16.5" customHeight="1">
      <c r="A27" s="101"/>
      <c r="B27" s="102"/>
      <c r="C27" s="101"/>
      <c r="D27" s="101"/>
      <c r="E27" s="19" t="s">
        <v>3</v>
      </c>
      <c r="I27" s="101"/>
      <c r="J27" s="101"/>
      <c r="K27" s="101"/>
      <c r="L27" s="102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</row>
    <row r="28" ht="6.75" customHeight="1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2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</row>
    <row r="29" ht="6.75" customHeight="1">
      <c r="A29" s="21"/>
      <c r="B29" s="22"/>
      <c r="C29" s="21"/>
      <c r="D29" s="55"/>
      <c r="E29" s="55"/>
      <c r="F29" s="55"/>
      <c r="G29" s="55"/>
      <c r="H29" s="55"/>
      <c r="I29" s="55"/>
      <c r="J29" s="55"/>
      <c r="K29" s="55"/>
      <c r="L29" s="22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</row>
    <row r="30" ht="24.75" customHeight="1">
      <c r="A30" s="21"/>
      <c r="B30" s="22"/>
      <c r="C30" s="21"/>
      <c r="D30" s="103" t="s">
        <v>35</v>
      </c>
      <c r="E30" s="21"/>
      <c r="F30" s="21"/>
      <c r="G30" s="21"/>
      <c r="H30" s="21"/>
      <c r="I30" s="21"/>
      <c r="J30" s="73">
        <f>ROUND(J107, 2)</f>
        <v>0</v>
      </c>
      <c r="K30" s="21"/>
      <c r="L30" s="22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</row>
    <row r="31" ht="6.75" customHeight="1">
      <c r="A31" s="21"/>
      <c r="B31" s="22"/>
      <c r="C31" s="21"/>
      <c r="D31" s="55"/>
      <c r="E31" s="55"/>
      <c r="F31" s="55"/>
      <c r="G31" s="55"/>
      <c r="H31" s="55"/>
      <c r="I31" s="55"/>
      <c r="J31" s="55"/>
      <c r="K31" s="55"/>
      <c r="L31" s="22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</row>
    <row r="32" ht="14.25" customHeight="1">
      <c r="A32" s="21"/>
      <c r="B32" s="22"/>
      <c r="C32" s="21"/>
      <c r="D32" s="21"/>
      <c r="E32" s="21"/>
      <c r="F32" s="27" t="s">
        <v>37</v>
      </c>
      <c r="G32" s="21"/>
      <c r="H32" s="21"/>
      <c r="I32" s="27" t="s">
        <v>36</v>
      </c>
      <c r="J32" s="27" t="s">
        <v>38</v>
      </c>
      <c r="K32" s="21"/>
      <c r="L32" s="22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</row>
    <row r="33" ht="14.25" customHeight="1">
      <c r="A33" s="21"/>
      <c r="B33" s="22"/>
      <c r="C33" s="21"/>
      <c r="D33" s="104" t="s">
        <v>39</v>
      </c>
      <c r="E33" s="16" t="s">
        <v>40</v>
      </c>
      <c r="F33" s="105">
        <f>ROUND((SUM(BE107:BE588)),  2)</f>
        <v>0</v>
      </c>
      <c r="G33" s="21"/>
      <c r="H33" s="21"/>
      <c r="I33" s="106">
        <v>0.21</v>
      </c>
      <c r="J33" s="105">
        <f>ROUND(((SUM(BE107:BE588))*I33),  2)</f>
        <v>0</v>
      </c>
      <c r="K33" s="21"/>
      <c r="L33" s="22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</row>
    <row r="34" ht="14.25" customHeight="1">
      <c r="A34" s="21"/>
      <c r="B34" s="22"/>
      <c r="C34" s="21"/>
      <c r="D34" s="21"/>
      <c r="E34" s="16" t="s">
        <v>41</v>
      </c>
      <c r="F34" s="105">
        <f>ROUND((SUM(BF107:BF588)),  2)</f>
        <v>0</v>
      </c>
      <c r="G34" s="21"/>
      <c r="H34" s="21"/>
      <c r="I34" s="106">
        <v>0.12</v>
      </c>
      <c r="J34" s="105">
        <f>ROUND(((SUM(BF107:BF588))*I34),  2)</f>
        <v>0</v>
      </c>
      <c r="K34" s="21"/>
      <c r="L34" s="22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</row>
    <row r="35" ht="14.25" hidden="1" customHeight="1">
      <c r="A35" s="21"/>
      <c r="B35" s="22"/>
      <c r="C35" s="21"/>
      <c r="D35" s="21"/>
      <c r="E35" s="16" t="s">
        <v>42</v>
      </c>
      <c r="F35" s="105">
        <f>ROUND((SUM(BG107:BG588)),  2)</f>
        <v>0</v>
      </c>
      <c r="G35" s="21"/>
      <c r="H35" s="21"/>
      <c r="I35" s="106">
        <v>0.21</v>
      </c>
      <c r="J35" s="105">
        <f t="shared" ref="J35:J37" si="1">0</f>
        <v>0</v>
      </c>
      <c r="K35" s="21"/>
      <c r="L35" s="22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</row>
    <row r="36" ht="14.25" hidden="1" customHeight="1">
      <c r="A36" s="21"/>
      <c r="B36" s="22"/>
      <c r="C36" s="21"/>
      <c r="D36" s="21"/>
      <c r="E36" s="16" t="s">
        <v>43</v>
      </c>
      <c r="F36" s="105">
        <f>ROUND((SUM(BH107:BH588)),  2)</f>
        <v>0</v>
      </c>
      <c r="G36" s="21"/>
      <c r="H36" s="21"/>
      <c r="I36" s="106">
        <v>0.12</v>
      </c>
      <c r="J36" s="105">
        <f t="shared" si="1"/>
        <v>0</v>
      </c>
      <c r="K36" s="21"/>
      <c r="L36" s="22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</row>
    <row r="37" ht="14.25" hidden="1" customHeight="1">
      <c r="A37" s="21"/>
      <c r="B37" s="22"/>
      <c r="C37" s="21"/>
      <c r="D37" s="21"/>
      <c r="E37" s="16" t="s">
        <v>44</v>
      </c>
      <c r="F37" s="105">
        <f>ROUND((SUM(BI107:BI588)),  2)</f>
        <v>0</v>
      </c>
      <c r="G37" s="21"/>
      <c r="H37" s="21"/>
      <c r="I37" s="106">
        <v>0.0</v>
      </c>
      <c r="J37" s="105">
        <f t="shared" si="1"/>
        <v>0</v>
      </c>
      <c r="K37" s="21"/>
      <c r="L37" s="22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</row>
    <row r="38" ht="6.75" customHeight="1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2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</row>
    <row r="39" ht="24.75" customHeight="1">
      <c r="A39" s="21"/>
      <c r="B39" s="22"/>
      <c r="C39" s="107"/>
      <c r="D39" s="108" t="s">
        <v>45</v>
      </c>
      <c r="E39" s="60"/>
      <c r="F39" s="60"/>
      <c r="G39" s="109" t="s">
        <v>46</v>
      </c>
      <c r="H39" s="110" t="s">
        <v>47</v>
      </c>
      <c r="I39" s="60"/>
      <c r="J39" s="111">
        <f>SUM(J30:J37)</f>
        <v>0</v>
      </c>
      <c r="K39" s="112"/>
      <c r="L39" s="22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</row>
    <row r="40" ht="14.25" customHeight="1">
      <c r="A40" s="21"/>
      <c r="B40" s="40"/>
      <c r="C40" s="41"/>
      <c r="D40" s="41"/>
      <c r="E40" s="41"/>
      <c r="F40" s="41"/>
      <c r="G40" s="41"/>
      <c r="H40" s="41"/>
      <c r="I40" s="41"/>
      <c r="J40" s="41"/>
      <c r="K40" s="41"/>
      <c r="L40" s="22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1"/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22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</row>
    <row r="45" ht="24.75" customHeight="1">
      <c r="A45" s="21"/>
      <c r="B45" s="22"/>
      <c r="C45" s="8" t="s">
        <v>99</v>
      </c>
      <c r="D45" s="21"/>
      <c r="E45" s="21"/>
      <c r="F45" s="21"/>
      <c r="G45" s="21"/>
      <c r="H45" s="21"/>
      <c r="I45" s="21"/>
      <c r="J45" s="21"/>
      <c r="K45" s="21"/>
      <c r="L45" s="22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</row>
    <row r="46" ht="6.75" customHeight="1">
      <c r="A46" s="21"/>
      <c r="B46" s="22"/>
      <c r="C46" s="21"/>
      <c r="D46" s="21"/>
      <c r="E46" s="21"/>
      <c r="F46" s="21"/>
      <c r="G46" s="21"/>
      <c r="H46" s="21"/>
      <c r="I46" s="21"/>
      <c r="J46" s="21"/>
      <c r="K46" s="21"/>
      <c r="L46" s="22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</row>
    <row r="47" ht="12.0" customHeight="1">
      <c r="A47" s="21"/>
      <c r="B47" s="22"/>
      <c r="C47" s="16" t="s">
        <v>17</v>
      </c>
      <c r="D47" s="21"/>
      <c r="E47" s="21"/>
      <c r="F47" s="21"/>
      <c r="G47" s="21"/>
      <c r="H47" s="21"/>
      <c r="I47" s="21"/>
      <c r="J47" s="21"/>
      <c r="K47" s="21"/>
      <c r="L47" s="22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</row>
    <row r="48" ht="16.5" customHeight="1">
      <c r="A48" s="21"/>
      <c r="B48" s="22"/>
      <c r="C48" s="21"/>
      <c r="D48" s="21"/>
      <c r="E48" s="100" t="str">
        <f>E7</f>
        <v>Rekonstrukce střechy Ekocentrum Lipka</v>
      </c>
      <c r="I48" s="21"/>
      <c r="J48" s="21"/>
      <c r="K48" s="21"/>
      <c r="L48" s="22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</row>
    <row r="49" ht="12.0" customHeight="1">
      <c r="A49" s="21"/>
      <c r="B49" s="22"/>
      <c r="C49" s="16" t="s">
        <v>97</v>
      </c>
      <c r="D49" s="21"/>
      <c r="E49" s="21"/>
      <c r="F49" s="21"/>
      <c r="G49" s="21"/>
      <c r="H49" s="21"/>
      <c r="I49" s="21"/>
      <c r="J49" s="21"/>
      <c r="K49" s="21"/>
      <c r="L49" s="22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</row>
    <row r="50" ht="16.5" customHeight="1">
      <c r="A50" s="21"/>
      <c r="B50" s="22"/>
      <c r="C50" s="21"/>
      <c r="D50" s="21"/>
      <c r="E50" s="49" t="str">
        <f>E9</f>
        <v>2 - Nová konstrukce střechy</v>
      </c>
      <c r="I50" s="21"/>
      <c r="J50" s="21"/>
      <c r="K50" s="21"/>
      <c r="L50" s="22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</row>
    <row r="51" ht="6.75" customHeight="1">
      <c r="A51" s="21"/>
      <c r="B51" s="22"/>
      <c r="C51" s="21"/>
      <c r="D51" s="21"/>
      <c r="E51" s="21"/>
      <c r="F51" s="21"/>
      <c r="G51" s="21"/>
      <c r="H51" s="21"/>
      <c r="I51" s="21"/>
      <c r="J51" s="21"/>
      <c r="K51" s="21"/>
      <c r="L51" s="22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</row>
    <row r="52" ht="12.0" customHeight="1">
      <c r="A52" s="21"/>
      <c r="B52" s="22"/>
      <c r="C52" s="16" t="s">
        <v>21</v>
      </c>
      <c r="D52" s="21"/>
      <c r="E52" s="21"/>
      <c r="F52" s="12" t="str">
        <f>F12</f>
        <v> </v>
      </c>
      <c r="G52" s="21"/>
      <c r="H52" s="21"/>
      <c r="I52" s="16" t="s">
        <v>23</v>
      </c>
      <c r="J52" s="51" t="str">
        <f>IF(J12="","",J12)</f>
        <v>1. 3. 2025</v>
      </c>
      <c r="K52" s="21"/>
      <c r="L52" s="22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</row>
    <row r="53" ht="6.75" customHeight="1">
      <c r="A53" s="21"/>
      <c r="B53" s="22"/>
      <c r="C53" s="21"/>
      <c r="D53" s="21"/>
      <c r="E53" s="21"/>
      <c r="F53" s="21"/>
      <c r="G53" s="21"/>
      <c r="H53" s="21"/>
      <c r="I53" s="21"/>
      <c r="J53" s="21"/>
      <c r="K53" s="21"/>
      <c r="L53" s="22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</row>
    <row r="54" ht="15.0" customHeight="1">
      <c r="A54" s="21"/>
      <c r="B54" s="22"/>
      <c r="C54" s="16" t="s">
        <v>25</v>
      </c>
      <c r="D54" s="21"/>
      <c r="E54" s="21"/>
      <c r="F54" s="12" t="str">
        <f>E15</f>
        <v> </v>
      </c>
      <c r="G54" s="21"/>
      <c r="H54" s="21"/>
      <c r="I54" s="16" t="s">
        <v>30</v>
      </c>
      <c r="J54" s="19" t="str">
        <f>E21</f>
        <v> </v>
      </c>
      <c r="K54" s="21"/>
      <c r="L54" s="22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</row>
    <row r="55" ht="15.0" customHeight="1">
      <c r="A55" s="21"/>
      <c r="B55" s="22"/>
      <c r="C55" s="16" t="s">
        <v>28</v>
      </c>
      <c r="D55" s="21"/>
      <c r="E55" s="21"/>
      <c r="F55" s="113" t="str">
        <f>IF(E18="","",E18)</f>
        <v>Vyplň údaj</v>
      </c>
      <c r="G55" s="21"/>
      <c r="H55" s="21"/>
      <c r="I55" s="16" t="s">
        <v>32</v>
      </c>
      <c r="J55" s="19" t="str">
        <f>E24</f>
        <v> </v>
      </c>
      <c r="K55" s="21"/>
      <c r="L55" s="22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</row>
    <row r="56" ht="9.75" customHeight="1">
      <c r="A56" s="21"/>
      <c r="B56" s="22"/>
      <c r="C56" s="21"/>
      <c r="D56" s="21"/>
      <c r="E56" s="21"/>
      <c r="F56" s="21"/>
      <c r="G56" s="21"/>
      <c r="H56" s="21"/>
      <c r="I56" s="21"/>
      <c r="J56" s="21"/>
      <c r="K56" s="21"/>
      <c r="L56" s="22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</row>
    <row r="57" ht="29.25" customHeight="1">
      <c r="A57" s="21"/>
      <c r="B57" s="22"/>
      <c r="C57" s="114" t="s">
        <v>100</v>
      </c>
      <c r="D57" s="107"/>
      <c r="E57" s="107"/>
      <c r="F57" s="107"/>
      <c r="G57" s="107"/>
      <c r="H57" s="107"/>
      <c r="I57" s="107"/>
      <c r="J57" s="115" t="s">
        <v>101</v>
      </c>
      <c r="K57" s="107"/>
      <c r="L57" s="22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</row>
    <row r="58" ht="9.75" customHeight="1">
      <c r="A58" s="21"/>
      <c r="B58" s="22"/>
      <c r="C58" s="21"/>
      <c r="D58" s="21"/>
      <c r="E58" s="21"/>
      <c r="F58" s="21"/>
      <c r="G58" s="21"/>
      <c r="H58" s="21"/>
      <c r="I58" s="21"/>
      <c r="J58" s="21"/>
      <c r="K58" s="21"/>
      <c r="L58" s="22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</row>
    <row r="59" ht="22.5" customHeight="1">
      <c r="A59" s="21"/>
      <c r="B59" s="22"/>
      <c r="C59" s="116" t="s">
        <v>67</v>
      </c>
      <c r="D59" s="21"/>
      <c r="E59" s="21"/>
      <c r="F59" s="21"/>
      <c r="G59" s="21"/>
      <c r="H59" s="21"/>
      <c r="I59" s="21"/>
      <c r="J59" s="73">
        <f t="shared" ref="J59:J61" si="2">J107</f>
        <v>0</v>
      </c>
      <c r="K59" s="21"/>
      <c r="L59" s="22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4" t="s">
        <v>102</v>
      </c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</row>
    <row r="60" ht="24.75" customHeight="1">
      <c r="A60" s="117"/>
      <c r="B60" s="118"/>
      <c r="C60" s="117"/>
      <c r="D60" s="119" t="s">
        <v>103</v>
      </c>
      <c r="E60" s="120"/>
      <c r="F60" s="120"/>
      <c r="G60" s="120"/>
      <c r="H60" s="120"/>
      <c r="I60" s="120"/>
      <c r="J60" s="121">
        <f t="shared" si="2"/>
        <v>0</v>
      </c>
      <c r="K60" s="117"/>
      <c r="L60" s="118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</row>
    <row r="61" ht="19.5" customHeight="1">
      <c r="A61" s="122"/>
      <c r="B61" s="123"/>
      <c r="C61" s="122"/>
      <c r="D61" s="124" t="s">
        <v>341</v>
      </c>
      <c r="E61" s="125"/>
      <c r="F61" s="125"/>
      <c r="G61" s="125"/>
      <c r="H61" s="125"/>
      <c r="I61" s="125"/>
      <c r="J61" s="126">
        <f t="shared" si="2"/>
        <v>0</v>
      </c>
      <c r="K61" s="122"/>
      <c r="L61" s="123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  <c r="AA61" s="122"/>
      <c r="AB61" s="122"/>
      <c r="AC61" s="122"/>
      <c r="AD61" s="122"/>
      <c r="AE61" s="122"/>
      <c r="AF61" s="122"/>
      <c r="AG61" s="122"/>
      <c r="AH61" s="122"/>
      <c r="AI61" s="122"/>
      <c r="AJ61" s="122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  <c r="BE61" s="122"/>
      <c r="BF61" s="122"/>
      <c r="BG61" s="122"/>
      <c r="BH61" s="122"/>
      <c r="BI61" s="122"/>
      <c r="BJ61" s="122"/>
      <c r="BK61" s="122"/>
      <c r="BL61" s="122"/>
      <c r="BM61" s="122"/>
    </row>
    <row r="62" ht="19.5" customHeight="1">
      <c r="A62" s="122"/>
      <c r="B62" s="123"/>
      <c r="C62" s="122"/>
      <c r="D62" s="124" t="s">
        <v>342</v>
      </c>
      <c r="E62" s="125"/>
      <c r="F62" s="125"/>
      <c r="G62" s="125"/>
      <c r="H62" s="125"/>
      <c r="I62" s="125"/>
      <c r="J62" s="126">
        <f>J115</f>
        <v>0</v>
      </c>
      <c r="K62" s="122"/>
      <c r="L62" s="123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  <c r="AA62" s="122"/>
      <c r="AB62" s="122"/>
      <c r="AC62" s="122"/>
      <c r="AD62" s="122"/>
      <c r="AE62" s="122"/>
      <c r="AF62" s="122"/>
      <c r="AG62" s="122"/>
      <c r="AH62" s="122"/>
      <c r="AI62" s="122"/>
      <c r="AJ62" s="122"/>
      <c r="AK62" s="122"/>
      <c r="AL62" s="122"/>
      <c r="AM62" s="122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2"/>
      <c r="AY62" s="122"/>
      <c r="AZ62" s="122"/>
      <c r="BA62" s="122"/>
      <c r="BB62" s="122"/>
      <c r="BC62" s="122"/>
      <c r="BD62" s="122"/>
      <c r="BE62" s="122"/>
      <c r="BF62" s="122"/>
      <c r="BG62" s="122"/>
      <c r="BH62" s="122"/>
      <c r="BI62" s="122"/>
      <c r="BJ62" s="122"/>
      <c r="BK62" s="122"/>
      <c r="BL62" s="122"/>
      <c r="BM62" s="122"/>
    </row>
    <row r="63" ht="19.5" customHeight="1">
      <c r="A63" s="122"/>
      <c r="B63" s="123"/>
      <c r="C63" s="122"/>
      <c r="D63" s="124" t="s">
        <v>343</v>
      </c>
      <c r="E63" s="125"/>
      <c r="F63" s="125"/>
      <c r="G63" s="125"/>
      <c r="H63" s="125"/>
      <c r="I63" s="125"/>
      <c r="J63" s="126">
        <f>J133</f>
        <v>0</v>
      </c>
      <c r="K63" s="122"/>
      <c r="L63" s="123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  <c r="AX63" s="122"/>
      <c r="AY63" s="122"/>
      <c r="AZ63" s="122"/>
      <c r="BA63" s="122"/>
      <c r="BB63" s="122"/>
      <c r="BC63" s="122"/>
      <c r="BD63" s="122"/>
      <c r="BE63" s="122"/>
      <c r="BF63" s="122"/>
      <c r="BG63" s="122"/>
      <c r="BH63" s="122"/>
      <c r="BI63" s="122"/>
      <c r="BJ63" s="122"/>
      <c r="BK63" s="122"/>
      <c r="BL63" s="122"/>
      <c r="BM63" s="122"/>
    </row>
    <row r="64" ht="24.75" customHeight="1">
      <c r="A64" s="117"/>
      <c r="B64" s="118"/>
      <c r="C64" s="117"/>
      <c r="D64" s="119" t="s">
        <v>344</v>
      </c>
      <c r="E64" s="120"/>
      <c r="F64" s="120"/>
      <c r="G64" s="120"/>
      <c r="H64" s="120"/>
      <c r="I64" s="120"/>
      <c r="J64" s="121">
        <f t="shared" ref="J64:J65" si="3">J136</f>
        <v>0</v>
      </c>
      <c r="K64" s="117"/>
      <c r="L64" s="118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</row>
    <row r="65" ht="19.5" customHeight="1">
      <c r="A65" s="122"/>
      <c r="B65" s="123"/>
      <c r="C65" s="122"/>
      <c r="D65" s="124" t="s">
        <v>345</v>
      </c>
      <c r="E65" s="125"/>
      <c r="F65" s="125"/>
      <c r="G65" s="125"/>
      <c r="H65" s="125"/>
      <c r="I65" s="125"/>
      <c r="J65" s="126">
        <f t="shared" si="3"/>
        <v>0</v>
      </c>
      <c r="K65" s="122"/>
      <c r="L65" s="123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  <c r="AA65" s="122"/>
      <c r="AB65" s="122"/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</row>
    <row r="66" ht="14.25" customHeight="1">
      <c r="A66" s="122"/>
      <c r="B66" s="123"/>
      <c r="C66" s="122"/>
      <c r="D66" s="124" t="s">
        <v>346</v>
      </c>
      <c r="E66" s="125"/>
      <c r="F66" s="125"/>
      <c r="G66" s="125"/>
      <c r="H66" s="125"/>
      <c r="I66" s="125"/>
      <c r="J66" s="126">
        <f>J140</f>
        <v>0</v>
      </c>
      <c r="K66" s="122"/>
      <c r="L66" s="123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122"/>
      <c r="AP66" s="122"/>
      <c r="AQ66" s="122"/>
      <c r="AR66" s="122"/>
      <c r="AS66" s="122"/>
      <c r="AT66" s="122"/>
      <c r="AU66" s="122"/>
      <c r="AV66" s="122"/>
      <c r="AW66" s="122"/>
      <c r="AX66" s="122"/>
      <c r="AY66" s="122"/>
      <c r="AZ66" s="122"/>
      <c r="BA66" s="122"/>
      <c r="BB66" s="122"/>
      <c r="BC66" s="122"/>
      <c r="BD66" s="122"/>
      <c r="BE66" s="122"/>
      <c r="BF66" s="122"/>
      <c r="BG66" s="122"/>
      <c r="BH66" s="122"/>
      <c r="BI66" s="122"/>
      <c r="BJ66" s="122"/>
      <c r="BK66" s="122"/>
      <c r="BL66" s="122"/>
      <c r="BM66" s="122"/>
    </row>
    <row r="67" ht="14.25" customHeight="1">
      <c r="A67" s="122"/>
      <c r="B67" s="123"/>
      <c r="C67" s="122"/>
      <c r="D67" s="124" t="s">
        <v>347</v>
      </c>
      <c r="E67" s="125"/>
      <c r="F67" s="125"/>
      <c r="G67" s="125"/>
      <c r="H67" s="125"/>
      <c r="I67" s="125"/>
      <c r="J67" s="126">
        <f>J182</f>
        <v>0</v>
      </c>
      <c r="K67" s="122"/>
      <c r="L67" s="123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122"/>
      <c r="AP67" s="122"/>
      <c r="AQ67" s="122"/>
      <c r="AR67" s="122"/>
      <c r="AS67" s="122"/>
      <c r="AT67" s="122"/>
      <c r="AU67" s="122"/>
      <c r="AV67" s="122"/>
      <c r="AW67" s="122"/>
      <c r="AX67" s="122"/>
      <c r="AY67" s="122"/>
      <c r="AZ67" s="122"/>
      <c r="BA67" s="122"/>
      <c r="BB67" s="122"/>
      <c r="BC67" s="122"/>
      <c r="BD67" s="122"/>
      <c r="BE67" s="122"/>
      <c r="BF67" s="122"/>
      <c r="BG67" s="122"/>
      <c r="BH67" s="122"/>
      <c r="BI67" s="122"/>
      <c r="BJ67" s="122"/>
      <c r="BK67" s="122"/>
      <c r="BL67" s="122"/>
      <c r="BM67" s="122"/>
    </row>
    <row r="68" ht="14.25" customHeight="1">
      <c r="A68" s="122"/>
      <c r="B68" s="123"/>
      <c r="C68" s="122"/>
      <c r="D68" s="124" t="s">
        <v>348</v>
      </c>
      <c r="E68" s="125"/>
      <c r="F68" s="125"/>
      <c r="G68" s="125"/>
      <c r="H68" s="125"/>
      <c r="I68" s="125"/>
      <c r="J68" s="126">
        <f>J202</f>
        <v>0</v>
      </c>
      <c r="K68" s="122"/>
      <c r="L68" s="123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2"/>
      <c r="BL68" s="122"/>
      <c r="BM68" s="122"/>
    </row>
    <row r="69" ht="14.25" customHeight="1">
      <c r="A69" s="122"/>
      <c r="B69" s="123"/>
      <c r="C69" s="122"/>
      <c r="D69" s="124" t="s">
        <v>349</v>
      </c>
      <c r="E69" s="125"/>
      <c r="F69" s="125"/>
      <c r="G69" s="125"/>
      <c r="H69" s="125"/>
      <c r="I69" s="125"/>
      <c r="J69" s="126">
        <f>J236</f>
        <v>0</v>
      </c>
      <c r="K69" s="122"/>
      <c r="L69" s="123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  <c r="AA69" s="122"/>
      <c r="AB69" s="122"/>
      <c r="AC69" s="122"/>
      <c r="AD69" s="122"/>
      <c r="AE69" s="122"/>
      <c r="AF69" s="122"/>
      <c r="AG69" s="122"/>
      <c r="AH69" s="122"/>
      <c r="AI69" s="122"/>
      <c r="AJ69" s="122"/>
      <c r="AK69" s="122"/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  <c r="BH69" s="122"/>
      <c r="BI69" s="122"/>
      <c r="BJ69" s="122"/>
      <c r="BK69" s="122"/>
      <c r="BL69" s="122"/>
      <c r="BM69" s="122"/>
    </row>
    <row r="70" ht="19.5" customHeight="1">
      <c r="A70" s="122"/>
      <c r="B70" s="123"/>
      <c r="C70" s="122"/>
      <c r="D70" s="124" t="s">
        <v>350</v>
      </c>
      <c r="E70" s="125"/>
      <c r="F70" s="125"/>
      <c r="G70" s="125"/>
      <c r="H70" s="125"/>
      <c r="I70" s="125"/>
      <c r="J70" s="126">
        <f>J257</f>
        <v>0</v>
      </c>
      <c r="K70" s="122"/>
      <c r="L70" s="123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  <c r="AA70" s="122"/>
      <c r="AB70" s="122"/>
      <c r="AC70" s="122"/>
      <c r="AD70" s="122"/>
      <c r="AE70" s="122"/>
      <c r="AF70" s="122"/>
      <c r="AG70" s="122"/>
      <c r="AH70" s="122"/>
      <c r="AI70" s="122"/>
      <c r="AJ70" s="122"/>
      <c r="AK70" s="122"/>
      <c r="AL70" s="122"/>
      <c r="AM70" s="122"/>
      <c r="AN70" s="122"/>
      <c r="AO70" s="122"/>
      <c r="AP70" s="122"/>
      <c r="AQ70" s="122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2"/>
      <c r="BC70" s="122"/>
      <c r="BD70" s="122"/>
      <c r="BE70" s="122"/>
      <c r="BF70" s="122"/>
      <c r="BG70" s="122"/>
      <c r="BH70" s="122"/>
      <c r="BI70" s="122"/>
      <c r="BJ70" s="122"/>
      <c r="BK70" s="122"/>
      <c r="BL70" s="122"/>
      <c r="BM70" s="122"/>
    </row>
    <row r="71" ht="14.25" customHeight="1">
      <c r="A71" s="122"/>
      <c r="B71" s="123"/>
      <c r="C71" s="122"/>
      <c r="D71" s="124" t="s">
        <v>351</v>
      </c>
      <c r="E71" s="125"/>
      <c r="F71" s="125"/>
      <c r="G71" s="125"/>
      <c r="H71" s="125"/>
      <c r="I71" s="125"/>
      <c r="J71" s="126">
        <f>J260</f>
        <v>0</v>
      </c>
      <c r="K71" s="122"/>
      <c r="L71" s="123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  <c r="AA71" s="122"/>
      <c r="AB71" s="122"/>
      <c r="AC71" s="122"/>
      <c r="AD71" s="122"/>
      <c r="AE71" s="122"/>
      <c r="AF71" s="122"/>
      <c r="AG71" s="122"/>
      <c r="AH71" s="122"/>
      <c r="AI71" s="122"/>
      <c r="AJ71" s="122"/>
      <c r="AK71" s="122"/>
      <c r="AL71" s="122"/>
      <c r="AM71" s="122"/>
      <c r="AN71" s="122"/>
      <c r="AO71" s="122"/>
      <c r="AP71" s="122"/>
      <c r="AQ71" s="122"/>
      <c r="AR71" s="122"/>
      <c r="AS71" s="122"/>
      <c r="AT71" s="122"/>
      <c r="AU71" s="122"/>
      <c r="AV71" s="122"/>
      <c r="AW71" s="122"/>
      <c r="AX71" s="122"/>
      <c r="AY71" s="122"/>
      <c r="AZ71" s="122"/>
      <c r="BA71" s="122"/>
      <c r="BB71" s="122"/>
      <c r="BC71" s="122"/>
      <c r="BD71" s="122"/>
      <c r="BE71" s="122"/>
      <c r="BF71" s="122"/>
      <c r="BG71" s="122"/>
      <c r="BH71" s="122"/>
      <c r="BI71" s="122"/>
      <c r="BJ71" s="122"/>
      <c r="BK71" s="122"/>
      <c r="BL71" s="122"/>
      <c r="BM71" s="122"/>
    </row>
    <row r="72" ht="14.25" customHeight="1">
      <c r="A72" s="122"/>
      <c r="B72" s="123"/>
      <c r="C72" s="122"/>
      <c r="D72" s="124" t="s">
        <v>352</v>
      </c>
      <c r="E72" s="125"/>
      <c r="F72" s="125"/>
      <c r="G72" s="125"/>
      <c r="H72" s="125"/>
      <c r="I72" s="125"/>
      <c r="J72" s="126">
        <f>J269</f>
        <v>0</v>
      </c>
      <c r="K72" s="122"/>
      <c r="L72" s="123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2"/>
      <c r="Z72" s="122"/>
      <c r="AA72" s="122"/>
      <c r="AB72" s="122"/>
      <c r="AC72" s="122"/>
      <c r="AD72" s="122"/>
      <c r="AE72" s="122"/>
      <c r="AF72" s="122"/>
      <c r="AG72" s="122"/>
      <c r="AH72" s="122"/>
      <c r="AI72" s="122"/>
      <c r="AJ72" s="122"/>
      <c r="AK72" s="122"/>
      <c r="AL72" s="122"/>
      <c r="AM72" s="122"/>
      <c r="AN72" s="122"/>
      <c r="AO72" s="122"/>
      <c r="AP72" s="122"/>
      <c r="AQ72" s="122"/>
      <c r="AR72" s="122"/>
      <c r="AS72" s="122"/>
      <c r="AT72" s="122"/>
      <c r="AU72" s="122"/>
      <c r="AV72" s="122"/>
      <c r="AW72" s="122"/>
      <c r="AX72" s="122"/>
      <c r="AY72" s="122"/>
      <c r="AZ72" s="122"/>
      <c r="BA72" s="122"/>
      <c r="BB72" s="122"/>
      <c r="BC72" s="122"/>
      <c r="BD72" s="122"/>
      <c r="BE72" s="122"/>
      <c r="BF72" s="122"/>
      <c r="BG72" s="122"/>
      <c r="BH72" s="122"/>
      <c r="BI72" s="122"/>
      <c r="BJ72" s="122"/>
      <c r="BK72" s="122"/>
      <c r="BL72" s="122"/>
      <c r="BM72" s="122"/>
    </row>
    <row r="73" ht="19.5" customHeight="1">
      <c r="A73" s="122"/>
      <c r="B73" s="123"/>
      <c r="C73" s="122"/>
      <c r="D73" s="124" t="s">
        <v>353</v>
      </c>
      <c r="E73" s="125"/>
      <c r="F73" s="125"/>
      <c r="G73" s="125"/>
      <c r="H73" s="125"/>
      <c r="I73" s="125"/>
      <c r="J73" s="126">
        <f>J278</f>
        <v>0</v>
      </c>
      <c r="K73" s="122"/>
      <c r="L73" s="123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2"/>
      <c r="BB73" s="122"/>
      <c r="BC73" s="122"/>
      <c r="BD73" s="122"/>
      <c r="BE73" s="122"/>
      <c r="BF73" s="122"/>
      <c r="BG73" s="122"/>
      <c r="BH73" s="122"/>
      <c r="BI73" s="122"/>
      <c r="BJ73" s="122"/>
      <c r="BK73" s="122"/>
      <c r="BL73" s="122"/>
      <c r="BM73" s="122"/>
    </row>
    <row r="74" ht="14.25" customHeight="1">
      <c r="A74" s="122"/>
      <c r="B74" s="123"/>
      <c r="C74" s="122"/>
      <c r="D74" s="124" t="s">
        <v>354</v>
      </c>
      <c r="E74" s="125"/>
      <c r="F74" s="125"/>
      <c r="G74" s="125"/>
      <c r="H74" s="125"/>
      <c r="I74" s="125"/>
      <c r="J74" s="126">
        <f>J289</f>
        <v>0</v>
      </c>
      <c r="K74" s="122"/>
      <c r="L74" s="123"/>
      <c r="M74" s="122"/>
      <c r="N74" s="122"/>
      <c r="O74" s="122"/>
      <c r="P74" s="122"/>
      <c r="Q74" s="122"/>
      <c r="R74" s="122"/>
      <c r="S74" s="122"/>
      <c r="T74" s="122"/>
      <c r="U74" s="122"/>
      <c r="V74" s="122"/>
      <c r="W74" s="122"/>
      <c r="X74" s="122"/>
      <c r="Y74" s="122"/>
      <c r="Z74" s="122"/>
      <c r="AA74" s="122"/>
      <c r="AB74" s="122"/>
      <c r="AC74" s="122"/>
      <c r="AD74" s="122"/>
      <c r="AE74" s="122"/>
      <c r="AF74" s="122"/>
      <c r="AG74" s="122"/>
      <c r="AH74" s="122"/>
      <c r="AI74" s="122"/>
      <c r="AJ74" s="122"/>
      <c r="AK74" s="122"/>
      <c r="AL74" s="122"/>
      <c r="AM74" s="122"/>
      <c r="AN74" s="122"/>
      <c r="AO74" s="122"/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  <c r="BH74" s="122"/>
      <c r="BI74" s="122"/>
      <c r="BJ74" s="122"/>
      <c r="BK74" s="122"/>
      <c r="BL74" s="122"/>
      <c r="BM74" s="122"/>
    </row>
    <row r="75" ht="14.25" customHeight="1">
      <c r="A75" s="122"/>
      <c r="B75" s="123"/>
      <c r="C75" s="122"/>
      <c r="D75" s="124" t="s">
        <v>355</v>
      </c>
      <c r="E75" s="125"/>
      <c r="F75" s="125"/>
      <c r="G75" s="125"/>
      <c r="H75" s="125"/>
      <c r="I75" s="125"/>
      <c r="J75" s="126">
        <f>J329</f>
        <v>0</v>
      </c>
      <c r="K75" s="122"/>
      <c r="L75" s="123"/>
      <c r="M75" s="122"/>
      <c r="N75" s="122"/>
      <c r="O75" s="122"/>
      <c r="P75" s="122"/>
      <c r="Q75" s="122"/>
      <c r="R75" s="122"/>
      <c r="S75" s="122"/>
      <c r="T75" s="122"/>
      <c r="U75" s="122"/>
      <c r="V75" s="122"/>
      <c r="W75" s="122"/>
      <c r="X75" s="122"/>
      <c r="Y75" s="122"/>
      <c r="Z75" s="122"/>
      <c r="AA75" s="122"/>
      <c r="AB75" s="122"/>
      <c r="AC75" s="122"/>
      <c r="AD75" s="122"/>
      <c r="AE75" s="122"/>
      <c r="AF75" s="122"/>
      <c r="AG75" s="122"/>
      <c r="AH75" s="122"/>
      <c r="AI75" s="122"/>
      <c r="AJ75" s="122"/>
      <c r="AK75" s="122"/>
      <c r="AL75" s="122"/>
      <c r="AM75" s="122"/>
      <c r="AN75" s="122"/>
      <c r="AO75" s="122"/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  <c r="BH75" s="122"/>
      <c r="BI75" s="122"/>
      <c r="BJ75" s="122"/>
      <c r="BK75" s="122"/>
      <c r="BL75" s="122"/>
      <c r="BM75" s="122"/>
    </row>
    <row r="76" ht="14.25" customHeight="1">
      <c r="A76" s="122"/>
      <c r="B76" s="123"/>
      <c r="C76" s="122"/>
      <c r="D76" s="124" t="s">
        <v>356</v>
      </c>
      <c r="E76" s="125"/>
      <c r="F76" s="125"/>
      <c r="G76" s="125"/>
      <c r="H76" s="125"/>
      <c r="I76" s="125"/>
      <c r="J76" s="126">
        <f>J369</f>
        <v>0</v>
      </c>
      <c r="K76" s="122"/>
      <c r="L76" s="123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  <c r="AA76" s="122"/>
      <c r="AB76" s="122"/>
      <c r="AC76" s="122"/>
      <c r="AD76" s="122"/>
      <c r="AE76" s="122"/>
      <c r="AF76" s="122"/>
      <c r="AG76" s="122"/>
      <c r="AH76" s="122"/>
      <c r="AI76" s="122"/>
      <c r="AJ76" s="122"/>
      <c r="AK76" s="122"/>
      <c r="AL76" s="122"/>
      <c r="AM76" s="122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  <c r="BE76" s="122"/>
      <c r="BF76" s="122"/>
      <c r="BG76" s="122"/>
      <c r="BH76" s="122"/>
      <c r="BI76" s="122"/>
      <c r="BJ76" s="122"/>
      <c r="BK76" s="122"/>
      <c r="BL76" s="122"/>
      <c r="BM76" s="122"/>
    </row>
    <row r="77" ht="19.5" customHeight="1">
      <c r="A77" s="122"/>
      <c r="B77" s="123"/>
      <c r="C77" s="122"/>
      <c r="D77" s="124" t="s">
        <v>357</v>
      </c>
      <c r="E77" s="125"/>
      <c r="F77" s="125"/>
      <c r="G77" s="125"/>
      <c r="H77" s="125"/>
      <c r="I77" s="125"/>
      <c r="J77" s="126">
        <f>J390</f>
        <v>0</v>
      </c>
      <c r="K77" s="122"/>
      <c r="L77" s="123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  <c r="AA77" s="122"/>
      <c r="AB77" s="122"/>
      <c r="AC77" s="122"/>
      <c r="AD77" s="122"/>
      <c r="AE77" s="122"/>
      <c r="AF77" s="122"/>
      <c r="AG77" s="122"/>
      <c r="AH77" s="122"/>
      <c r="AI77" s="122"/>
      <c r="AJ77" s="122"/>
      <c r="AK77" s="122"/>
      <c r="AL77" s="122"/>
      <c r="AM77" s="122"/>
      <c r="AN77" s="122"/>
      <c r="AO77" s="122"/>
      <c r="AP77" s="122"/>
      <c r="AQ77" s="122"/>
      <c r="AR77" s="122"/>
      <c r="AS77" s="122"/>
      <c r="AT77" s="122"/>
      <c r="AU77" s="122"/>
      <c r="AV77" s="122"/>
      <c r="AW77" s="122"/>
      <c r="AX77" s="122"/>
      <c r="AY77" s="122"/>
      <c r="AZ77" s="122"/>
      <c r="BA77" s="122"/>
      <c r="BB77" s="122"/>
      <c r="BC77" s="122"/>
      <c r="BD77" s="122"/>
      <c r="BE77" s="122"/>
      <c r="BF77" s="122"/>
      <c r="BG77" s="122"/>
      <c r="BH77" s="122"/>
      <c r="BI77" s="122"/>
      <c r="BJ77" s="122"/>
      <c r="BK77" s="122"/>
      <c r="BL77" s="122"/>
      <c r="BM77" s="122"/>
    </row>
    <row r="78" ht="14.25" customHeight="1">
      <c r="A78" s="122"/>
      <c r="B78" s="123"/>
      <c r="C78" s="122"/>
      <c r="D78" s="124" t="s">
        <v>358</v>
      </c>
      <c r="E78" s="125"/>
      <c r="F78" s="125"/>
      <c r="G78" s="125"/>
      <c r="H78" s="125"/>
      <c r="I78" s="125"/>
      <c r="J78" s="126">
        <f>J393</f>
        <v>0</v>
      </c>
      <c r="K78" s="122"/>
      <c r="L78" s="123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J78" s="122"/>
      <c r="AK78" s="122"/>
      <c r="AL78" s="122"/>
      <c r="AM78" s="122"/>
      <c r="AN78" s="122"/>
      <c r="AO78" s="122"/>
      <c r="AP78" s="122"/>
      <c r="AQ78" s="122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2"/>
      <c r="BC78" s="122"/>
      <c r="BD78" s="122"/>
      <c r="BE78" s="122"/>
      <c r="BF78" s="122"/>
      <c r="BG78" s="122"/>
      <c r="BH78" s="122"/>
      <c r="BI78" s="122"/>
      <c r="BJ78" s="122"/>
      <c r="BK78" s="122"/>
      <c r="BL78" s="122"/>
      <c r="BM78" s="122"/>
    </row>
    <row r="79" ht="19.5" customHeight="1">
      <c r="A79" s="122"/>
      <c r="B79" s="123"/>
      <c r="C79" s="122"/>
      <c r="D79" s="124" t="s">
        <v>359</v>
      </c>
      <c r="E79" s="125"/>
      <c r="F79" s="125"/>
      <c r="G79" s="125"/>
      <c r="H79" s="125"/>
      <c r="I79" s="125"/>
      <c r="J79" s="126">
        <f>J404</f>
        <v>0</v>
      </c>
      <c r="K79" s="122"/>
      <c r="L79" s="123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22"/>
      <c r="AK79" s="122"/>
      <c r="AL79" s="122"/>
      <c r="AM79" s="122"/>
      <c r="AN79" s="122"/>
      <c r="AO79" s="122"/>
      <c r="AP79" s="122"/>
      <c r="AQ79" s="122"/>
      <c r="AR79" s="122"/>
      <c r="AS79" s="122"/>
      <c r="AT79" s="122"/>
      <c r="AU79" s="122"/>
      <c r="AV79" s="122"/>
      <c r="AW79" s="122"/>
      <c r="AX79" s="122"/>
      <c r="AY79" s="122"/>
      <c r="AZ79" s="122"/>
      <c r="BA79" s="122"/>
      <c r="BB79" s="122"/>
      <c r="BC79" s="122"/>
      <c r="BD79" s="122"/>
      <c r="BE79" s="122"/>
      <c r="BF79" s="122"/>
      <c r="BG79" s="122"/>
      <c r="BH79" s="122"/>
      <c r="BI79" s="122"/>
      <c r="BJ79" s="122"/>
      <c r="BK79" s="122"/>
      <c r="BL79" s="122"/>
      <c r="BM79" s="122"/>
    </row>
    <row r="80" ht="14.25" customHeight="1">
      <c r="A80" s="122"/>
      <c r="B80" s="123"/>
      <c r="C80" s="122"/>
      <c r="D80" s="124" t="s">
        <v>360</v>
      </c>
      <c r="E80" s="125"/>
      <c r="F80" s="125"/>
      <c r="G80" s="125"/>
      <c r="H80" s="125"/>
      <c r="I80" s="125"/>
      <c r="J80" s="126">
        <f>J407</f>
        <v>0</v>
      </c>
      <c r="K80" s="122"/>
      <c r="L80" s="123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  <c r="AJ80" s="122"/>
      <c r="AK80" s="122"/>
      <c r="AL80" s="122"/>
      <c r="AM80" s="122"/>
      <c r="AN80" s="122"/>
      <c r="AO80" s="122"/>
      <c r="AP80" s="122"/>
      <c r="AQ80" s="122"/>
      <c r="AR80" s="122"/>
      <c r="AS80" s="122"/>
      <c r="AT80" s="122"/>
      <c r="AU80" s="122"/>
      <c r="AV80" s="122"/>
      <c r="AW80" s="122"/>
      <c r="AX80" s="122"/>
      <c r="AY80" s="122"/>
      <c r="AZ80" s="122"/>
      <c r="BA80" s="122"/>
      <c r="BB80" s="122"/>
      <c r="BC80" s="122"/>
      <c r="BD80" s="122"/>
      <c r="BE80" s="122"/>
      <c r="BF80" s="122"/>
      <c r="BG80" s="122"/>
      <c r="BH80" s="122"/>
      <c r="BI80" s="122"/>
      <c r="BJ80" s="122"/>
      <c r="BK80" s="122"/>
      <c r="BL80" s="122"/>
      <c r="BM80" s="122"/>
    </row>
    <row r="81" ht="14.25" customHeight="1">
      <c r="A81" s="122"/>
      <c r="B81" s="123"/>
      <c r="C81" s="122"/>
      <c r="D81" s="124" t="s">
        <v>361</v>
      </c>
      <c r="E81" s="125"/>
      <c r="F81" s="125"/>
      <c r="G81" s="125"/>
      <c r="H81" s="125"/>
      <c r="I81" s="125"/>
      <c r="J81" s="126">
        <f>J433</f>
        <v>0</v>
      </c>
      <c r="K81" s="122"/>
      <c r="L81" s="123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  <c r="BH81" s="122"/>
      <c r="BI81" s="122"/>
      <c r="BJ81" s="122"/>
      <c r="BK81" s="122"/>
      <c r="BL81" s="122"/>
      <c r="BM81" s="122"/>
    </row>
    <row r="82" ht="19.5" customHeight="1">
      <c r="A82" s="122"/>
      <c r="B82" s="123"/>
      <c r="C82" s="122"/>
      <c r="D82" s="124" t="s">
        <v>362</v>
      </c>
      <c r="E82" s="125"/>
      <c r="F82" s="125"/>
      <c r="G82" s="125"/>
      <c r="H82" s="125"/>
      <c r="I82" s="125"/>
      <c r="J82" s="126">
        <f>J456</f>
        <v>0</v>
      </c>
      <c r="K82" s="122"/>
      <c r="L82" s="123"/>
      <c r="M82" s="122"/>
      <c r="N82" s="122"/>
      <c r="O82" s="122"/>
      <c r="P82" s="122"/>
      <c r="Q82" s="122"/>
      <c r="R82" s="122"/>
      <c r="S82" s="122"/>
      <c r="T82" s="122"/>
      <c r="U82" s="122"/>
      <c r="V82" s="122"/>
      <c r="W82" s="122"/>
      <c r="X82" s="122"/>
      <c r="Y82" s="122"/>
      <c r="Z82" s="122"/>
      <c r="AA82" s="122"/>
      <c r="AB82" s="122"/>
      <c r="AC82" s="122"/>
      <c r="AD82" s="122"/>
      <c r="AE82" s="122"/>
      <c r="AF82" s="122"/>
      <c r="AG82" s="122"/>
      <c r="AH82" s="122"/>
      <c r="AI82" s="122"/>
      <c r="AJ82" s="122"/>
      <c r="AK82" s="122"/>
      <c r="AL82" s="122"/>
      <c r="AM82" s="122"/>
      <c r="AN82" s="122"/>
      <c r="AO82" s="122"/>
      <c r="AP82" s="122"/>
      <c r="AQ82" s="122"/>
      <c r="AR82" s="122"/>
      <c r="AS82" s="122"/>
      <c r="AT82" s="122"/>
      <c r="AU82" s="122"/>
      <c r="AV82" s="122"/>
      <c r="AW82" s="122"/>
      <c r="AX82" s="122"/>
      <c r="AY82" s="122"/>
      <c r="AZ82" s="122"/>
      <c r="BA82" s="122"/>
      <c r="BB82" s="122"/>
      <c r="BC82" s="122"/>
      <c r="BD82" s="122"/>
      <c r="BE82" s="122"/>
      <c r="BF82" s="122"/>
      <c r="BG82" s="122"/>
      <c r="BH82" s="122"/>
      <c r="BI82" s="122"/>
      <c r="BJ82" s="122"/>
      <c r="BK82" s="122"/>
      <c r="BL82" s="122"/>
      <c r="BM82" s="122"/>
    </row>
    <row r="83" ht="14.25" customHeight="1">
      <c r="A83" s="122"/>
      <c r="B83" s="123"/>
      <c r="C83" s="122"/>
      <c r="D83" s="124" t="s">
        <v>363</v>
      </c>
      <c r="E83" s="125"/>
      <c r="F83" s="125"/>
      <c r="G83" s="125"/>
      <c r="H83" s="125"/>
      <c r="I83" s="125"/>
      <c r="J83" s="126">
        <f>J464</f>
        <v>0</v>
      </c>
      <c r="K83" s="122"/>
      <c r="L83" s="123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  <c r="AA83" s="122"/>
      <c r="AB83" s="122"/>
      <c r="AC83" s="122"/>
      <c r="AD83" s="122"/>
      <c r="AE83" s="122"/>
      <c r="AF83" s="122"/>
      <c r="AG83" s="122"/>
      <c r="AH83" s="122"/>
      <c r="AI83" s="122"/>
      <c r="AJ83" s="122"/>
      <c r="AK83" s="122"/>
      <c r="AL83" s="122"/>
      <c r="AM83" s="122"/>
      <c r="AN83" s="122"/>
      <c r="AO83" s="122"/>
      <c r="AP83" s="122"/>
      <c r="AQ83" s="122"/>
      <c r="AR83" s="122"/>
      <c r="AS83" s="122"/>
      <c r="AT83" s="122"/>
      <c r="AU83" s="122"/>
      <c r="AV83" s="122"/>
      <c r="AW83" s="122"/>
      <c r="AX83" s="122"/>
      <c r="AY83" s="122"/>
      <c r="AZ83" s="122"/>
      <c r="BA83" s="122"/>
      <c r="BB83" s="122"/>
      <c r="BC83" s="122"/>
      <c r="BD83" s="122"/>
      <c r="BE83" s="122"/>
      <c r="BF83" s="122"/>
      <c r="BG83" s="122"/>
      <c r="BH83" s="122"/>
      <c r="BI83" s="122"/>
      <c r="BJ83" s="122"/>
      <c r="BK83" s="122"/>
      <c r="BL83" s="122"/>
      <c r="BM83" s="122"/>
    </row>
    <row r="84" ht="14.25" customHeight="1">
      <c r="A84" s="122"/>
      <c r="B84" s="123"/>
      <c r="C84" s="122"/>
      <c r="D84" s="124" t="s">
        <v>364</v>
      </c>
      <c r="E84" s="125"/>
      <c r="F84" s="125"/>
      <c r="G84" s="125"/>
      <c r="H84" s="125"/>
      <c r="I84" s="125"/>
      <c r="J84" s="126">
        <f>J490</f>
        <v>0</v>
      </c>
      <c r="K84" s="122"/>
      <c r="L84" s="123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2"/>
      <c r="AB84" s="122"/>
      <c r="AC84" s="122"/>
      <c r="AD84" s="122"/>
      <c r="AE84" s="122"/>
      <c r="AF84" s="122"/>
      <c r="AG84" s="122"/>
      <c r="AH84" s="122"/>
      <c r="AI84" s="122"/>
      <c r="AJ84" s="122"/>
      <c r="AK84" s="122"/>
      <c r="AL84" s="122"/>
      <c r="AM84" s="122"/>
      <c r="AN84" s="122"/>
      <c r="AO84" s="122"/>
      <c r="AP84" s="122"/>
      <c r="AQ84" s="122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22"/>
      <c r="BD84" s="122"/>
      <c r="BE84" s="122"/>
      <c r="BF84" s="122"/>
      <c r="BG84" s="122"/>
      <c r="BH84" s="122"/>
      <c r="BI84" s="122"/>
      <c r="BJ84" s="122"/>
      <c r="BK84" s="122"/>
      <c r="BL84" s="122"/>
      <c r="BM84" s="122"/>
    </row>
    <row r="85" ht="19.5" customHeight="1">
      <c r="A85" s="122"/>
      <c r="B85" s="123"/>
      <c r="C85" s="122"/>
      <c r="D85" s="124" t="s">
        <v>365</v>
      </c>
      <c r="E85" s="125"/>
      <c r="F85" s="125"/>
      <c r="G85" s="125"/>
      <c r="H85" s="125"/>
      <c r="I85" s="125"/>
      <c r="J85" s="126">
        <f>J528</f>
        <v>0</v>
      </c>
      <c r="K85" s="122"/>
      <c r="L85" s="123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122"/>
    </row>
    <row r="86" ht="14.25" customHeight="1">
      <c r="A86" s="122"/>
      <c r="B86" s="123"/>
      <c r="C86" s="122"/>
      <c r="D86" s="124" t="s">
        <v>366</v>
      </c>
      <c r="E86" s="125"/>
      <c r="F86" s="125"/>
      <c r="G86" s="125"/>
      <c r="H86" s="125"/>
      <c r="I86" s="125"/>
      <c r="J86" s="126">
        <f>J531</f>
        <v>0</v>
      </c>
      <c r="K86" s="122"/>
      <c r="L86" s="123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2"/>
      <c r="X86" s="122"/>
      <c r="Y86" s="122"/>
      <c r="Z86" s="122"/>
      <c r="AA86" s="122"/>
      <c r="AB86" s="122"/>
      <c r="AC86" s="122"/>
      <c r="AD86" s="122"/>
      <c r="AE86" s="122"/>
      <c r="AF86" s="122"/>
      <c r="AG86" s="122"/>
      <c r="AH86" s="122"/>
      <c r="AI86" s="122"/>
      <c r="AJ86" s="122"/>
      <c r="AK86" s="122"/>
      <c r="AL86" s="122"/>
      <c r="AM86" s="122"/>
      <c r="AN86" s="122"/>
      <c r="AO86" s="122"/>
      <c r="AP86" s="122"/>
      <c r="AQ86" s="122"/>
      <c r="AR86" s="122"/>
      <c r="AS86" s="122"/>
      <c r="AT86" s="122"/>
      <c r="AU86" s="122"/>
      <c r="AV86" s="122"/>
      <c r="AW86" s="122"/>
      <c r="AX86" s="122"/>
      <c r="AY86" s="122"/>
      <c r="AZ86" s="122"/>
      <c r="BA86" s="122"/>
      <c r="BB86" s="122"/>
      <c r="BC86" s="122"/>
      <c r="BD86" s="122"/>
      <c r="BE86" s="122"/>
      <c r="BF86" s="122"/>
      <c r="BG86" s="122"/>
      <c r="BH86" s="122"/>
      <c r="BI86" s="122"/>
      <c r="BJ86" s="122"/>
      <c r="BK86" s="122"/>
      <c r="BL86" s="122"/>
      <c r="BM86" s="122"/>
    </row>
    <row r="87" ht="19.5" customHeight="1">
      <c r="A87" s="122"/>
      <c r="B87" s="123"/>
      <c r="C87" s="122"/>
      <c r="D87" s="124" t="s">
        <v>367</v>
      </c>
      <c r="E87" s="125"/>
      <c r="F87" s="125"/>
      <c r="G87" s="125"/>
      <c r="H87" s="125"/>
      <c r="I87" s="125"/>
      <c r="J87" s="126">
        <f>J561</f>
        <v>0</v>
      </c>
      <c r="K87" s="122"/>
      <c r="L87" s="123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  <c r="X87" s="122"/>
      <c r="Y87" s="122"/>
      <c r="Z87" s="122"/>
      <c r="AA87" s="122"/>
      <c r="AB87" s="122"/>
      <c r="AC87" s="122"/>
      <c r="AD87" s="122"/>
      <c r="AE87" s="122"/>
      <c r="AF87" s="122"/>
      <c r="AG87" s="122"/>
      <c r="AH87" s="122"/>
      <c r="AI87" s="122"/>
      <c r="AJ87" s="122"/>
      <c r="AK87" s="122"/>
      <c r="AL87" s="122"/>
      <c r="AM87" s="122"/>
      <c r="AN87" s="122"/>
      <c r="AO87" s="122"/>
      <c r="AP87" s="122"/>
      <c r="AQ87" s="122"/>
      <c r="AR87" s="122"/>
      <c r="AS87" s="122"/>
      <c r="AT87" s="122"/>
      <c r="AU87" s="122"/>
      <c r="AV87" s="122"/>
      <c r="AW87" s="122"/>
      <c r="AX87" s="122"/>
      <c r="AY87" s="122"/>
      <c r="AZ87" s="122"/>
      <c r="BA87" s="122"/>
      <c r="BB87" s="122"/>
      <c r="BC87" s="122"/>
      <c r="BD87" s="122"/>
      <c r="BE87" s="122"/>
      <c r="BF87" s="122"/>
      <c r="BG87" s="122"/>
      <c r="BH87" s="122"/>
      <c r="BI87" s="122"/>
      <c r="BJ87" s="122"/>
      <c r="BK87" s="122"/>
      <c r="BL87" s="122"/>
      <c r="BM87" s="122"/>
    </row>
    <row r="88" ht="21.75" customHeight="1">
      <c r="A88" s="21"/>
      <c r="B88" s="22"/>
      <c r="C88" s="21"/>
      <c r="D88" s="21"/>
      <c r="E88" s="21"/>
      <c r="F88" s="21"/>
      <c r="G88" s="21"/>
      <c r="H88" s="21"/>
      <c r="I88" s="21"/>
      <c r="J88" s="21"/>
      <c r="K88" s="21"/>
      <c r="L88" s="22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</row>
    <row r="89" ht="6.75" customHeight="1">
      <c r="A89" s="21"/>
      <c r="B89" s="40"/>
      <c r="C89" s="41"/>
      <c r="D89" s="41"/>
      <c r="E89" s="41"/>
      <c r="F89" s="41"/>
      <c r="G89" s="41"/>
      <c r="H89" s="41"/>
      <c r="I89" s="41"/>
      <c r="J89" s="41"/>
      <c r="K89" s="41"/>
      <c r="L89" s="22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</row>
    <row r="93" ht="6.75" customHeight="1">
      <c r="A93" s="2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22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</row>
    <row r="94" ht="24.75" customHeight="1">
      <c r="A94" s="21"/>
      <c r="B94" s="22"/>
      <c r="C94" s="8" t="s">
        <v>109</v>
      </c>
      <c r="D94" s="21"/>
      <c r="E94" s="21"/>
      <c r="F94" s="21"/>
      <c r="G94" s="21"/>
      <c r="H94" s="21"/>
      <c r="I94" s="21"/>
      <c r="J94" s="21"/>
      <c r="K94" s="21"/>
      <c r="L94" s="22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</row>
    <row r="95" ht="6.75" customHeight="1">
      <c r="A95" s="21"/>
      <c r="B95" s="22"/>
      <c r="C95" s="21"/>
      <c r="D95" s="21"/>
      <c r="E95" s="21"/>
      <c r="F95" s="21"/>
      <c r="G95" s="21"/>
      <c r="H95" s="21"/>
      <c r="I95" s="21"/>
      <c r="J95" s="21"/>
      <c r="K95" s="21"/>
      <c r="L95" s="22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</row>
    <row r="96" ht="12.0" customHeight="1">
      <c r="A96" s="21"/>
      <c r="B96" s="22"/>
      <c r="C96" s="16" t="s">
        <v>17</v>
      </c>
      <c r="D96" s="21"/>
      <c r="E96" s="21"/>
      <c r="F96" s="21"/>
      <c r="G96" s="21"/>
      <c r="H96" s="21"/>
      <c r="I96" s="21"/>
      <c r="J96" s="21"/>
      <c r="K96" s="21"/>
      <c r="L96" s="22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</row>
    <row r="97" ht="16.5" customHeight="1">
      <c r="A97" s="21"/>
      <c r="B97" s="22"/>
      <c r="C97" s="21"/>
      <c r="D97" s="21"/>
      <c r="E97" s="100" t="str">
        <f>E7</f>
        <v>Rekonstrukce střechy Ekocentrum Lipka</v>
      </c>
      <c r="I97" s="21"/>
      <c r="J97" s="21"/>
      <c r="K97" s="21"/>
      <c r="L97" s="22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</row>
    <row r="98" ht="12.0" customHeight="1">
      <c r="A98" s="21"/>
      <c r="B98" s="22"/>
      <c r="C98" s="16" t="s">
        <v>97</v>
      </c>
      <c r="D98" s="21"/>
      <c r="E98" s="21"/>
      <c r="F98" s="21"/>
      <c r="G98" s="21"/>
      <c r="H98" s="21"/>
      <c r="I98" s="21"/>
      <c r="J98" s="21"/>
      <c r="K98" s="21"/>
      <c r="L98" s="22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</row>
    <row r="99" ht="16.5" customHeight="1">
      <c r="A99" s="21"/>
      <c r="B99" s="22"/>
      <c r="C99" s="21"/>
      <c r="D99" s="21"/>
      <c r="E99" s="49" t="str">
        <f>E9</f>
        <v>2 - Nová konstrukce střechy</v>
      </c>
      <c r="I99" s="21"/>
      <c r="J99" s="21"/>
      <c r="K99" s="21"/>
      <c r="L99" s="22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</row>
    <row r="100" ht="6.75" customHeight="1">
      <c r="A100" s="21"/>
      <c r="B100" s="22"/>
      <c r="C100" s="21"/>
      <c r="D100" s="21"/>
      <c r="E100" s="21"/>
      <c r="F100" s="21"/>
      <c r="G100" s="21"/>
      <c r="H100" s="21"/>
      <c r="I100" s="21"/>
      <c r="J100" s="21"/>
      <c r="K100" s="21"/>
      <c r="L100" s="22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</row>
    <row r="101" ht="12.0" customHeight="1">
      <c r="A101" s="21"/>
      <c r="B101" s="22"/>
      <c r="C101" s="16" t="s">
        <v>21</v>
      </c>
      <c r="D101" s="21"/>
      <c r="E101" s="21"/>
      <c r="F101" s="12" t="str">
        <f>F12</f>
        <v> </v>
      </c>
      <c r="G101" s="21"/>
      <c r="H101" s="21"/>
      <c r="I101" s="16" t="s">
        <v>23</v>
      </c>
      <c r="J101" s="51" t="str">
        <f>IF(J12="","",J12)</f>
        <v>1. 3. 2025</v>
      </c>
      <c r="K101" s="21"/>
      <c r="L101" s="22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</row>
    <row r="102" ht="6.75" customHeight="1">
      <c r="A102" s="21"/>
      <c r="B102" s="22"/>
      <c r="C102" s="21"/>
      <c r="D102" s="21"/>
      <c r="E102" s="21"/>
      <c r="F102" s="21"/>
      <c r="G102" s="21"/>
      <c r="H102" s="21"/>
      <c r="I102" s="21"/>
      <c r="J102" s="21"/>
      <c r="K102" s="21"/>
      <c r="L102" s="22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</row>
    <row r="103" ht="15.0" customHeight="1">
      <c r="A103" s="21"/>
      <c r="B103" s="22"/>
      <c r="C103" s="16" t="s">
        <v>25</v>
      </c>
      <c r="D103" s="21"/>
      <c r="E103" s="21"/>
      <c r="F103" s="12" t="str">
        <f>E15</f>
        <v> </v>
      </c>
      <c r="G103" s="21"/>
      <c r="H103" s="21"/>
      <c r="I103" s="16" t="s">
        <v>30</v>
      </c>
      <c r="J103" s="19" t="str">
        <f>E21</f>
        <v> </v>
      </c>
      <c r="K103" s="21"/>
      <c r="L103" s="22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</row>
    <row r="104" ht="15.0" customHeight="1">
      <c r="A104" s="21"/>
      <c r="B104" s="22"/>
      <c r="C104" s="16" t="s">
        <v>28</v>
      </c>
      <c r="D104" s="21"/>
      <c r="E104" s="21"/>
      <c r="F104" s="113" t="str">
        <f>IF(E18="","",E18)</f>
        <v>Vyplň údaj</v>
      </c>
      <c r="G104" s="21"/>
      <c r="H104" s="21"/>
      <c r="I104" s="16" t="s">
        <v>32</v>
      </c>
      <c r="J104" s="19" t="str">
        <f>E24</f>
        <v> </v>
      </c>
      <c r="K104" s="21"/>
      <c r="L104" s="22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</row>
    <row r="105" ht="9.75" customHeight="1">
      <c r="A105" s="21"/>
      <c r="B105" s="22"/>
      <c r="C105" s="21"/>
      <c r="D105" s="21"/>
      <c r="E105" s="21"/>
      <c r="F105" s="21"/>
      <c r="G105" s="21"/>
      <c r="H105" s="21"/>
      <c r="I105" s="21"/>
      <c r="J105" s="21"/>
      <c r="K105" s="21"/>
      <c r="L105" s="22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</row>
    <row r="106" ht="29.25" customHeight="1">
      <c r="A106" s="127"/>
      <c r="B106" s="128"/>
      <c r="C106" s="129" t="s">
        <v>110</v>
      </c>
      <c r="D106" s="130" t="s">
        <v>54</v>
      </c>
      <c r="E106" s="130" t="s">
        <v>50</v>
      </c>
      <c r="F106" s="130" t="s">
        <v>51</v>
      </c>
      <c r="G106" s="130" t="s">
        <v>111</v>
      </c>
      <c r="H106" s="130" t="s">
        <v>112</v>
      </c>
      <c r="I106" s="130" t="s">
        <v>113</v>
      </c>
      <c r="J106" s="130" t="s">
        <v>101</v>
      </c>
      <c r="K106" s="131" t="s">
        <v>114</v>
      </c>
      <c r="L106" s="128"/>
      <c r="M106" s="64" t="s">
        <v>3</v>
      </c>
      <c r="N106" s="65" t="s">
        <v>39</v>
      </c>
      <c r="O106" s="65" t="s">
        <v>115</v>
      </c>
      <c r="P106" s="65" t="s">
        <v>116</v>
      </c>
      <c r="Q106" s="65" t="s">
        <v>117</v>
      </c>
      <c r="R106" s="65" t="s">
        <v>118</v>
      </c>
      <c r="S106" s="65" t="s">
        <v>119</v>
      </c>
      <c r="T106" s="66" t="s">
        <v>120</v>
      </c>
      <c r="U106" s="127"/>
      <c r="V106" s="127"/>
      <c r="W106" s="127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7"/>
      <c r="AH106" s="127"/>
      <c r="AI106" s="127"/>
      <c r="AJ106" s="127"/>
      <c r="AK106" s="127"/>
      <c r="AL106" s="127"/>
      <c r="AM106" s="127"/>
      <c r="AN106" s="127"/>
      <c r="AO106" s="127"/>
      <c r="AP106" s="127"/>
      <c r="AQ106" s="127"/>
      <c r="AR106" s="127"/>
      <c r="AS106" s="127"/>
      <c r="AT106" s="127"/>
      <c r="AU106" s="127"/>
      <c r="AV106" s="127"/>
      <c r="AW106" s="127"/>
      <c r="AX106" s="127"/>
      <c r="AY106" s="127"/>
      <c r="AZ106" s="127"/>
      <c r="BA106" s="127"/>
      <c r="BB106" s="127"/>
      <c r="BC106" s="127"/>
      <c r="BD106" s="127"/>
      <c r="BE106" s="127"/>
      <c r="BF106" s="127"/>
      <c r="BG106" s="127"/>
      <c r="BH106" s="127"/>
      <c r="BI106" s="127"/>
      <c r="BJ106" s="127"/>
      <c r="BK106" s="127"/>
      <c r="BL106" s="127"/>
      <c r="BM106" s="127"/>
    </row>
    <row r="107" ht="22.5" customHeight="1">
      <c r="A107" s="21"/>
      <c r="B107" s="22"/>
      <c r="C107" s="70" t="s">
        <v>121</v>
      </c>
      <c r="D107" s="21"/>
      <c r="E107" s="21"/>
      <c r="F107" s="21"/>
      <c r="G107" s="21"/>
      <c r="H107" s="21"/>
      <c r="I107" s="21"/>
      <c r="J107" s="132">
        <f t="shared" ref="J107:J109" si="4">BK107</f>
        <v>0</v>
      </c>
      <c r="K107" s="21"/>
      <c r="L107" s="22"/>
      <c r="M107" s="67"/>
      <c r="N107" s="55"/>
      <c r="O107" s="55"/>
      <c r="P107" s="133">
        <f>P108+P136</f>
        <v>0</v>
      </c>
      <c r="Q107" s="55"/>
      <c r="R107" s="133">
        <f>R108+R136</f>
        <v>34.00326047</v>
      </c>
      <c r="S107" s="55"/>
      <c r="T107" s="134">
        <f>T108+T136</f>
        <v>0.00176404</v>
      </c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4" t="s">
        <v>68</v>
      </c>
      <c r="AU107" s="4" t="s">
        <v>102</v>
      </c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135">
        <f>BK108+BK136</f>
        <v>0</v>
      </c>
      <c r="BL107" s="21"/>
      <c r="BM107" s="21"/>
    </row>
    <row r="108" ht="25.5" customHeight="1">
      <c r="A108" s="136"/>
      <c r="B108" s="137"/>
      <c r="C108" s="136"/>
      <c r="D108" s="138" t="s">
        <v>68</v>
      </c>
      <c r="E108" s="139" t="s">
        <v>122</v>
      </c>
      <c r="F108" s="139" t="s">
        <v>123</v>
      </c>
      <c r="G108" s="136"/>
      <c r="H108" s="136"/>
      <c r="I108" s="136"/>
      <c r="J108" s="140">
        <f t="shared" si="4"/>
        <v>0</v>
      </c>
      <c r="K108" s="136"/>
      <c r="L108" s="137"/>
      <c r="M108" s="141"/>
      <c r="N108" s="136"/>
      <c r="O108" s="136"/>
      <c r="P108" s="142">
        <f>P109+P115+P133</f>
        <v>0</v>
      </c>
      <c r="Q108" s="136"/>
      <c r="R108" s="142">
        <f>R109+R115+R133</f>
        <v>0.00883575</v>
      </c>
      <c r="S108" s="136"/>
      <c r="T108" s="143">
        <f>T109+T115+T133</f>
        <v>0</v>
      </c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36"/>
      <c r="AK108" s="136"/>
      <c r="AL108" s="136"/>
      <c r="AM108" s="136"/>
      <c r="AN108" s="136"/>
      <c r="AO108" s="136"/>
      <c r="AP108" s="136"/>
      <c r="AQ108" s="136"/>
      <c r="AR108" s="138" t="s">
        <v>74</v>
      </c>
      <c r="AS108" s="136"/>
      <c r="AT108" s="144" t="s">
        <v>68</v>
      </c>
      <c r="AU108" s="144" t="s">
        <v>69</v>
      </c>
      <c r="AV108" s="136"/>
      <c r="AW108" s="136"/>
      <c r="AX108" s="136"/>
      <c r="AY108" s="138" t="s">
        <v>124</v>
      </c>
      <c r="AZ108" s="136"/>
      <c r="BA108" s="136"/>
      <c r="BB108" s="136"/>
      <c r="BC108" s="136"/>
      <c r="BD108" s="136"/>
      <c r="BE108" s="136"/>
      <c r="BF108" s="136"/>
      <c r="BG108" s="136"/>
      <c r="BH108" s="136"/>
      <c r="BI108" s="136"/>
      <c r="BJ108" s="136"/>
      <c r="BK108" s="145">
        <f>BK109+BK115+BK133</f>
        <v>0</v>
      </c>
      <c r="BL108" s="136"/>
      <c r="BM108" s="136"/>
    </row>
    <row r="109" ht="22.5" customHeight="1">
      <c r="A109" s="136"/>
      <c r="B109" s="137"/>
      <c r="C109" s="136"/>
      <c r="D109" s="138" t="s">
        <v>68</v>
      </c>
      <c r="E109" s="146" t="s">
        <v>183</v>
      </c>
      <c r="F109" s="146" t="s">
        <v>368</v>
      </c>
      <c r="G109" s="136"/>
      <c r="H109" s="136"/>
      <c r="I109" s="136"/>
      <c r="J109" s="147">
        <f t="shared" si="4"/>
        <v>0</v>
      </c>
      <c r="K109" s="136"/>
      <c r="L109" s="137"/>
      <c r="M109" s="141"/>
      <c r="N109" s="136"/>
      <c r="O109" s="136"/>
      <c r="P109" s="142">
        <f>SUM(P110:P114)</f>
        <v>0</v>
      </c>
      <c r="Q109" s="136"/>
      <c r="R109" s="142">
        <f>SUM(R110:R114)</f>
        <v>0.00883575</v>
      </c>
      <c r="S109" s="136"/>
      <c r="T109" s="143">
        <f>SUM(T110:T114)</f>
        <v>0</v>
      </c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G109" s="136"/>
      <c r="AH109" s="136"/>
      <c r="AI109" s="136"/>
      <c r="AJ109" s="136"/>
      <c r="AK109" s="136"/>
      <c r="AL109" s="136"/>
      <c r="AM109" s="136"/>
      <c r="AN109" s="136"/>
      <c r="AO109" s="136"/>
      <c r="AP109" s="136"/>
      <c r="AQ109" s="136"/>
      <c r="AR109" s="138" t="s">
        <v>74</v>
      </c>
      <c r="AS109" s="136"/>
      <c r="AT109" s="144" t="s">
        <v>68</v>
      </c>
      <c r="AU109" s="144" t="s">
        <v>74</v>
      </c>
      <c r="AV109" s="136"/>
      <c r="AW109" s="136"/>
      <c r="AX109" s="136"/>
      <c r="AY109" s="138" t="s">
        <v>124</v>
      </c>
      <c r="AZ109" s="136"/>
      <c r="BA109" s="136"/>
      <c r="BB109" s="136"/>
      <c r="BC109" s="136"/>
      <c r="BD109" s="136"/>
      <c r="BE109" s="136"/>
      <c r="BF109" s="136"/>
      <c r="BG109" s="136"/>
      <c r="BH109" s="136"/>
      <c r="BI109" s="136"/>
      <c r="BJ109" s="136"/>
      <c r="BK109" s="145">
        <f>SUM(BK110:BK114)</f>
        <v>0</v>
      </c>
      <c r="BL109" s="136"/>
      <c r="BM109" s="136"/>
    </row>
    <row r="110" ht="37.5" customHeight="1">
      <c r="A110" s="21"/>
      <c r="B110" s="22"/>
      <c r="C110" s="148" t="s">
        <v>74</v>
      </c>
      <c r="D110" s="148" t="s">
        <v>127</v>
      </c>
      <c r="E110" s="149" t="s">
        <v>369</v>
      </c>
      <c r="F110" s="150" t="s">
        <v>370</v>
      </c>
      <c r="G110" s="151" t="s">
        <v>89</v>
      </c>
      <c r="H110" s="152">
        <v>252.45</v>
      </c>
      <c r="I110" s="153"/>
      <c r="J110" s="154">
        <f>ROUND(I110*H110,2)</f>
        <v>0</v>
      </c>
      <c r="K110" s="150" t="s">
        <v>130</v>
      </c>
      <c r="L110" s="22"/>
      <c r="M110" s="155" t="s">
        <v>3</v>
      </c>
      <c r="N110" s="156" t="s">
        <v>40</v>
      </c>
      <c r="O110" s="21"/>
      <c r="P110" s="157">
        <f>O110*H110</f>
        <v>0</v>
      </c>
      <c r="Q110" s="157">
        <v>3.5E-5</v>
      </c>
      <c r="R110" s="157">
        <f>Q110*H110</f>
        <v>0.00883575</v>
      </c>
      <c r="S110" s="157">
        <v>0.0</v>
      </c>
      <c r="T110" s="158">
        <f>S110*H110</f>
        <v>0</v>
      </c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159" t="s">
        <v>131</v>
      </c>
      <c r="AS110" s="21"/>
      <c r="AT110" s="159" t="s">
        <v>127</v>
      </c>
      <c r="AU110" s="159" t="s">
        <v>78</v>
      </c>
      <c r="AV110" s="21"/>
      <c r="AW110" s="21"/>
      <c r="AX110" s="21"/>
      <c r="AY110" s="4" t="s">
        <v>124</v>
      </c>
      <c r="AZ110" s="21"/>
      <c r="BA110" s="21"/>
      <c r="BB110" s="21"/>
      <c r="BC110" s="21"/>
      <c r="BD110" s="21"/>
      <c r="BE110" s="160">
        <f>IF(N110="základní",J110,0)</f>
        <v>0</v>
      </c>
      <c r="BF110" s="160">
        <f>IF(N110="snížená",J110,0)</f>
        <v>0</v>
      </c>
      <c r="BG110" s="160">
        <f>IF(N110="zákl. přenesená",J110,0)</f>
        <v>0</v>
      </c>
      <c r="BH110" s="160">
        <f>IF(N110="sníž. přenesená",J110,0)</f>
        <v>0</v>
      </c>
      <c r="BI110" s="160">
        <f>IF(N110="nulová",J110,0)</f>
        <v>0</v>
      </c>
      <c r="BJ110" s="4" t="s">
        <v>74</v>
      </c>
      <c r="BK110" s="160">
        <f>ROUND(I110*H110,2)</f>
        <v>0</v>
      </c>
      <c r="BL110" s="4" t="s">
        <v>131</v>
      </c>
      <c r="BM110" s="159" t="s">
        <v>371</v>
      </c>
    </row>
    <row r="111" ht="15.75" customHeight="1">
      <c r="A111" s="21"/>
      <c r="B111" s="22"/>
      <c r="C111" s="21"/>
      <c r="D111" s="161" t="s">
        <v>133</v>
      </c>
      <c r="E111" s="21"/>
      <c r="F111" s="162" t="s">
        <v>372</v>
      </c>
      <c r="G111" s="21"/>
      <c r="H111" s="21"/>
      <c r="I111" s="21"/>
      <c r="J111" s="21"/>
      <c r="K111" s="21"/>
      <c r="L111" s="22"/>
      <c r="M111" s="163"/>
      <c r="N111" s="21"/>
      <c r="O111" s="21"/>
      <c r="P111" s="21"/>
      <c r="Q111" s="21"/>
      <c r="R111" s="21"/>
      <c r="S111" s="21"/>
      <c r="T111" s="58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4" t="s">
        <v>133</v>
      </c>
      <c r="AU111" s="4" t="s">
        <v>78</v>
      </c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</row>
    <row r="112" ht="15.75" customHeight="1">
      <c r="A112" s="180"/>
      <c r="B112" s="181"/>
      <c r="C112" s="180"/>
      <c r="D112" s="164" t="s">
        <v>137</v>
      </c>
      <c r="E112" s="182" t="s">
        <v>3</v>
      </c>
      <c r="F112" s="183" t="s">
        <v>373</v>
      </c>
      <c r="G112" s="180"/>
      <c r="H112" s="182" t="s">
        <v>3</v>
      </c>
      <c r="I112" s="180"/>
      <c r="J112" s="180"/>
      <c r="K112" s="180"/>
      <c r="L112" s="181"/>
      <c r="M112" s="184"/>
      <c r="N112" s="180"/>
      <c r="O112" s="180"/>
      <c r="P112" s="180"/>
      <c r="Q112" s="180"/>
      <c r="R112" s="180"/>
      <c r="S112" s="180"/>
      <c r="T112" s="185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80"/>
      <c r="AG112" s="180"/>
      <c r="AH112" s="180"/>
      <c r="AI112" s="180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2" t="s">
        <v>137</v>
      </c>
      <c r="AU112" s="182" t="s">
        <v>78</v>
      </c>
      <c r="AV112" s="180" t="s">
        <v>74</v>
      </c>
      <c r="AW112" s="180" t="s">
        <v>31</v>
      </c>
      <c r="AX112" s="180" t="s">
        <v>69</v>
      </c>
      <c r="AY112" s="182" t="s">
        <v>124</v>
      </c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</row>
    <row r="113" ht="15.75" customHeight="1">
      <c r="A113" s="166"/>
      <c r="B113" s="167"/>
      <c r="C113" s="166"/>
      <c r="D113" s="164" t="s">
        <v>137</v>
      </c>
      <c r="E113" s="168" t="s">
        <v>3</v>
      </c>
      <c r="F113" s="169" t="s">
        <v>374</v>
      </c>
      <c r="G113" s="166"/>
      <c r="H113" s="170">
        <v>252.45</v>
      </c>
      <c r="I113" s="166"/>
      <c r="J113" s="166"/>
      <c r="K113" s="166"/>
      <c r="L113" s="167"/>
      <c r="M113" s="171"/>
      <c r="N113" s="166"/>
      <c r="O113" s="166"/>
      <c r="P113" s="166"/>
      <c r="Q113" s="166"/>
      <c r="R113" s="166"/>
      <c r="S113" s="166"/>
      <c r="T113" s="172"/>
      <c r="U113" s="166"/>
      <c r="V113" s="166"/>
      <c r="W113" s="166"/>
      <c r="X113" s="166"/>
      <c r="Y113" s="166"/>
      <c r="Z113" s="166"/>
      <c r="AA113" s="166"/>
      <c r="AB113" s="166"/>
      <c r="AC113" s="166"/>
      <c r="AD113" s="166"/>
      <c r="AE113" s="166"/>
      <c r="AF113" s="166"/>
      <c r="AG113" s="166"/>
      <c r="AH113" s="166"/>
      <c r="AI113" s="166"/>
      <c r="AJ113" s="166"/>
      <c r="AK113" s="166"/>
      <c r="AL113" s="166"/>
      <c r="AM113" s="166"/>
      <c r="AN113" s="166"/>
      <c r="AO113" s="166"/>
      <c r="AP113" s="166"/>
      <c r="AQ113" s="166"/>
      <c r="AR113" s="166"/>
      <c r="AS113" s="166"/>
      <c r="AT113" s="168" t="s">
        <v>137</v>
      </c>
      <c r="AU113" s="168" t="s">
        <v>78</v>
      </c>
      <c r="AV113" s="166" t="s">
        <v>78</v>
      </c>
      <c r="AW113" s="166" t="s">
        <v>31</v>
      </c>
      <c r="AX113" s="166" t="s">
        <v>74</v>
      </c>
      <c r="AY113" s="168" t="s">
        <v>124</v>
      </c>
      <c r="AZ113" s="166"/>
      <c r="BA113" s="166"/>
      <c r="BB113" s="166"/>
      <c r="BC113" s="166"/>
      <c r="BD113" s="166"/>
      <c r="BE113" s="166"/>
      <c r="BF113" s="166"/>
      <c r="BG113" s="166"/>
      <c r="BH113" s="166"/>
      <c r="BI113" s="166"/>
      <c r="BJ113" s="166"/>
      <c r="BK113" s="166"/>
      <c r="BL113" s="166"/>
      <c r="BM113" s="166"/>
    </row>
    <row r="114" ht="24.0" customHeight="1">
      <c r="A114" s="21"/>
      <c r="B114" s="22"/>
      <c r="C114" s="148" t="s">
        <v>78</v>
      </c>
      <c r="D114" s="148" t="s">
        <v>127</v>
      </c>
      <c r="E114" s="149" t="s">
        <v>375</v>
      </c>
      <c r="F114" s="150" t="s">
        <v>376</v>
      </c>
      <c r="G114" s="151" t="s">
        <v>300</v>
      </c>
      <c r="H114" s="152">
        <v>1.0</v>
      </c>
      <c r="I114" s="153"/>
      <c r="J114" s="154">
        <f>ROUND(I114*H114,2)</f>
        <v>0</v>
      </c>
      <c r="K114" s="150" t="s">
        <v>196</v>
      </c>
      <c r="L114" s="22"/>
      <c r="M114" s="155" t="s">
        <v>3</v>
      </c>
      <c r="N114" s="156" t="s">
        <v>40</v>
      </c>
      <c r="O114" s="21"/>
      <c r="P114" s="157">
        <f>O114*H114</f>
        <v>0</v>
      </c>
      <c r="Q114" s="157">
        <v>0.0</v>
      </c>
      <c r="R114" s="157">
        <f>Q114*H114</f>
        <v>0</v>
      </c>
      <c r="S114" s="157">
        <v>0.0</v>
      </c>
      <c r="T114" s="158">
        <f>S114*H114</f>
        <v>0</v>
      </c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159" t="s">
        <v>131</v>
      </c>
      <c r="AS114" s="21"/>
      <c r="AT114" s="159" t="s">
        <v>127</v>
      </c>
      <c r="AU114" s="159" t="s">
        <v>78</v>
      </c>
      <c r="AV114" s="21"/>
      <c r="AW114" s="21"/>
      <c r="AX114" s="21"/>
      <c r="AY114" s="4" t="s">
        <v>124</v>
      </c>
      <c r="AZ114" s="21"/>
      <c r="BA114" s="21"/>
      <c r="BB114" s="21"/>
      <c r="BC114" s="21"/>
      <c r="BD114" s="21"/>
      <c r="BE114" s="160">
        <f>IF(N114="základní",J114,0)</f>
        <v>0</v>
      </c>
      <c r="BF114" s="160">
        <f>IF(N114="snížená",J114,0)</f>
        <v>0</v>
      </c>
      <c r="BG114" s="160">
        <f>IF(N114="zákl. přenesená",J114,0)</f>
        <v>0</v>
      </c>
      <c r="BH114" s="160">
        <f>IF(N114="sníž. přenesená",J114,0)</f>
        <v>0</v>
      </c>
      <c r="BI114" s="160">
        <f>IF(N114="nulová",J114,0)</f>
        <v>0</v>
      </c>
      <c r="BJ114" s="4" t="s">
        <v>74</v>
      </c>
      <c r="BK114" s="160">
        <f>ROUND(I114*H114,2)</f>
        <v>0</v>
      </c>
      <c r="BL114" s="4" t="s">
        <v>131</v>
      </c>
      <c r="BM114" s="159" t="s">
        <v>377</v>
      </c>
    </row>
    <row r="115" ht="22.5" customHeight="1">
      <c r="A115" s="136"/>
      <c r="B115" s="137"/>
      <c r="C115" s="136"/>
      <c r="D115" s="138" t="s">
        <v>68</v>
      </c>
      <c r="E115" s="146" t="s">
        <v>378</v>
      </c>
      <c r="F115" s="146" t="s">
        <v>379</v>
      </c>
      <c r="G115" s="136"/>
      <c r="H115" s="136"/>
      <c r="I115" s="136"/>
      <c r="J115" s="147">
        <f>BK115</f>
        <v>0</v>
      </c>
      <c r="K115" s="136"/>
      <c r="L115" s="137"/>
      <c r="M115" s="141"/>
      <c r="N115" s="136"/>
      <c r="O115" s="136"/>
      <c r="P115" s="142">
        <f>SUM(P116:P132)</f>
        <v>0</v>
      </c>
      <c r="Q115" s="136"/>
      <c r="R115" s="142">
        <f>SUM(R116:R132)</f>
        <v>0</v>
      </c>
      <c r="S115" s="136"/>
      <c r="T115" s="143">
        <f>SUM(T116:T132)</f>
        <v>0</v>
      </c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8" t="s">
        <v>74</v>
      </c>
      <c r="AS115" s="136"/>
      <c r="AT115" s="144" t="s">
        <v>68</v>
      </c>
      <c r="AU115" s="144" t="s">
        <v>74</v>
      </c>
      <c r="AV115" s="136"/>
      <c r="AW115" s="136"/>
      <c r="AX115" s="136"/>
      <c r="AY115" s="138" t="s">
        <v>124</v>
      </c>
      <c r="AZ115" s="136"/>
      <c r="BA115" s="136"/>
      <c r="BB115" s="136"/>
      <c r="BC115" s="136"/>
      <c r="BD115" s="136"/>
      <c r="BE115" s="136"/>
      <c r="BF115" s="136"/>
      <c r="BG115" s="136"/>
      <c r="BH115" s="136"/>
      <c r="BI115" s="136"/>
      <c r="BJ115" s="136"/>
      <c r="BK115" s="145">
        <f>SUM(BK116:BK132)</f>
        <v>0</v>
      </c>
      <c r="BL115" s="136"/>
      <c r="BM115" s="136"/>
    </row>
    <row r="116" ht="44.25" customHeight="1">
      <c r="A116" s="21"/>
      <c r="B116" s="22"/>
      <c r="C116" s="148" t="s">
        <v>81</v>
      </c>
      <c r="D116" s="148" t="s">
        <v>127</v>
      </c>
      <c r="E116" s="149" t="s">
        <v>380</v>
      </c>
      <c r="F116" s="150" t="s">
        <v>381</v>
      </c>
      <c r="G116" s="151" t="s">
        <v>89</v>
      </c>
      <c r="H116" s="152">
        <v>480.805</v>
      </c>
      <c r="I116" s="153"/>
      <c r="J116" s="154">
        <f>ROUND(I116*H116,2)</f>
        <v>0</v>
      </c>
      <c r="K116" s="150" t="s">
        <v>130</v>
      </c>
      <c r="L116" s="22"/>
      <c r="M116" s="155" t="s">
        <v>3</v>
      </c>
      <c r="N116" s="156" t="s">
        <v>40</v>
      </c>
      <c r="O116" s="21"/>
      <c r="P116" s="157">
        <f>O116*H116</f>
        <v>0</v>
      </c>
      <c r="Q116" s="157">
        <v>0.0</v>
      </c>
      <c r="R116" s="157">
        <f>Q116*H116</f>
        <v>0</v>
      </c>
      <c r="S116" s="157">
        <v>0.0</v>
      </c>
      <c r="T116" s="158">
        <f>S116*H116</f>
        <v>0</v>
      </c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159" t="s">
        <v>149</v>
      </c>
      <c r="AS116" s="21"/>
      <c r="AT116" s="159" t="s">
        <v>127</v>
      </c>
      <c r="AU116" s="159" t="s">
        <v>78</v>
      </c>
      <c r="AV116" s="21"/>
      <c r="AW116" s="21"/>
      <c r="AX116" s="21"/>
      <c r="AY116" s="4" t="s">
        <v>124</v>
      </c>
      <c r="AZ116" s="21"/>
      <c r="BA116" s="21"/>
      <c r="BB116" s="21"/>
      <c r="BC116" s="21"/>
      <c r="BD116" s="21"/>
      <c r="BE116" s="160">
        <f>IF(N116="základní",J116,0)</f>
        <v>0</v>
      </c>
      <c r="BF116" s="160">
        <f>IF(N116="snížená",J116,0)</f>
        <v>0</v>
      </c>
      <c r="BG116" s="160">
        <f>IF(N116="zákl. přenesená",J116,0)</f>
        <v>0</v>
      </c>
      <c r="BH116" s="160">
        <f>IF(N116="sníž. přenesená",J116,0)</f>
        <v>0</v>
      </c>
      <c r="BI116" s="160">
        <f>IF(N116="nulová",J116,0)</f>
        <v>0</v>
      </c>
      <c r="BJ116" s="4" t="s">
        <v>74</v>
      </c>
      <c r="BK116" s="160">
        <f>ROUND(I116*H116,2)</f>
        <v>0</v>
      </c>
      <c r="BL116" s="4" t="s">
        <v>149</v>
      </c>
      <c r="BM116" s="159" t="s">
        <v>382</v>
      </c>
    </row>
    <row r="117" ht="15.75" customHeight="1">
      <c r="A117" s="21"/>
      <c r="B117" s="22"/>
      <c r="C117" s="21"/>
      <c r="D117" s="161" t="s">
        <v>133</v>
      </c>
      <c r="E117" s="21"/>
      <c r="F117" s="162" t="s">
        <v>383</v>
      </c>
      <c r="G117" s="21"/>
      <c r="H117" s="21"/>
      <c r="I117" s="21"/>
      <c r="J117" s="21"/>
      <c r="K117" s="21"/>
      <c r="L117" s="22"/>
      <c r="M117" s="163"/>
      <c r="N117" s="21"/>
      <c r="O117" s="21"/>
      <c r="P117" s="21"/>
      <c r="Q117" s="21"/>
      <c r="R117" s="21"/>
      <c r="S117" s="21"/>
      <c r="T117" s="58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4" t="s">
        <v>133</v>
      </c>
      <c r="AU117" s="4" t="s">
        <v>78</v>
      </c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</row>
    <row r="118" ht="15.75" customHeight="1">
      <c r="A118" s="166"/>
      <c r="B118" s="167"/>
      <c r="C118" s="166"/>
      <c r="D118" s="164" t="s">
        <v>137</v>
      </c>
      <c r="E118" s="168" t="s">
        <v>3</v>
      </c>
      <c r="F118" s="169" t="s">
        <v>310</v>
      </c>
      <c r="G118" s="166"/>
      <c r="H118" s="170">
        <v>480.805</v>
      </c>
      <c r="I118" s="166"/>
      <c r="J118" s="166"/>
      <c r="K118" s="166"/>
      <c r="L118" s="167"/>
      <c r="M118" s="171"/>
      <c r="N118" s="166"/>
      <c r="O118" s="166"/>
      <c r="P118" s="166"/>
      <c r="Q118" s="166"/>
      <c r="R118" s="166"/>
      <c r="S118" s="166"/>
      <c r="T118" s="172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6"/>
      <c r="AK118" s="166"/>
      <c r="AL118" s="166"/>
      <c r="AM118" s="166"/>
      <c r="AN118" s="166"/>
      <c r="AO118" s="166"/>
      <c r="AP118" s="166"/>
      <c r="AQ118" s="166"/>
      <c r="AR118" s="166"/>
      <c r="AS118" s="166"/>
      <c r="AT118" s="168" t="s">
        <v>137</v>
      </c>
      <c r="AU118" s="168" t="s">
        <v>78</v>
      </c>
      <c r="AV118" s="166" t="s">
        <v>78</v>
      </c>
      <c r="AW118" s="166" t="s">
        <v>31</v>
      </c>
      <c r="AX118" s="166" t="s">
        <v>69</v>
      </c>
      <c r="AY118" s="168" t="s">
        <v>124</v>
      </c>
      <c r="AZ118" s="166"/>
      <c r="BA118" s="166"/>
      <c r="BB118" s="166"/>
      <c r="BC118" s="166"/>
      <c r="BD118" s="166"/>
      <c r="BE118" s="166"/>
      <c r="BF118" s="166"/>
      <c r="BG118" s="166"/>
      <c r="BH118" s="166"/>
      <c r="BI118" s="166"/>
      <c r="BJ118" s="166"/>
      <c r="BK118" s="166"/>
      <c r="BL118" s="166"/>
      <c r="BM118" s="166"/>
    </row>
    <row r="119" ht="15.75" customHeight="1">
      <c r="A119" s="173"/>
      <c r="B119" s="174"/>
      <c r="C119" s="173"/>
      <c r="D119" s="164" t="s">
        <v>137</v>
      </c>
      <c r="E119" s="175" t="s">
        <v>3</v>
      </c>
      <c r="F119" s="176" t="s">
        <v>156</v>
      </c>
      <c r="G119" s="173"/>
      <c r="H119" s="177">
        <v>480.805</v>
      </c>
      <c r="I119" s="173"/>
      <c r="J119" s="173"/>
      <c r="K119" s="173"/>
      <c r="L119" s="174"/>
      <c r="M119" s="178"/>
      <c r="N119" s="173"/>
      <c r="O119" s="173"/>
      <c r="P119" s="173"/>
      <c r="Q119" s="173"/>
      <c r="R119" s="173"/>
      <c r="S119" s="173"/>
      <c r="T119" s="179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  <c r="AF119" s="173"/>
      <c r="AG119" s="173"/>
      <c r="AH119" s="173"/>
      <c r="AI119" s="173"/>
      <c r="AJ119" s="173"/>
      <c r="AK119" s="173"/>
      <c r="AL119" s="173"/>
      <c r="AM119" s="173"/>
      <c r="AN119" s="173"/>
      <c r="AO119" s="173"/>
      <c r="AP119" s="173"/>
      <c r="AQ119" s="173"/>
      <c r="AR119" s="173"/>
      <c r="AS119" s="173"/>
      <c r="AT119" s="175" t="s">
        <v>137</v>
      </c>
      <c r="AU119" s="175" t="s">
        <v>78</v>
      </c>
      <c r="AV119" s="173" t="s">
        <v>149</v>
      </c>
      <c r="AW119" s="173" t="s">
        <v>31</v>
      </c>
      <c r="AX119" s="173" t="s">
        <v>74</v>
      </c>
      <c r="AY119" s="175" t="s">
        <v>124</v>
      </c>
      <c r="AZ119" s="173"/>
      <c r="BA119" s="173"/>
      <c r="BB119" s="173"/>
      <c r="BC119" s="173"/>
      <c r="BD119" s="173"/>
      <c r="BE119" s="173"/>
      <c r="BF119" s="173"/>
      <c r="BG119" s="173"/>
      <c r="BH119" s="173"/>
      <c r="BI119" s="173"/>
      <c r="BJ119" s="173"/>
      <c r="BK119" s="173"/>
      <c r="BL119" s="173"/>
      <c r="BM119" s="173"/>
    </row>
    <row r="120" ht="48.75" customHeight="1">
      <c r="A120" s="21"/>
      <c r="B120" s="22"/>
      <c r="C120" s="148" t="s">
        <v>149</v>
      </c>
      <c r="D120" s="148" t="s">
        <v>127</v>
      </c>
      <c r="E120" s="149" t="s">
        <v>384</v>
      </c>
      <c r="F120" s="150" t="s">
        <v>385</v>
      </c>
      <c r="G120" s="151" t="s">
        <v>89</v>
      </c>
      <c r="H120" s="152">
        <v>43272.45</v>
      </c>
      <c r="I120" s="153"/>
      <c r="J120" s="154">
        <f>ROUND(I120*H120,2)</f>
        <v>0</v>
      </c>
      <c r="K120" s="150" t="s">
        <v>130</v>
      </c>
      <c r="L120" s="22"/>
      <c r="M120" s="155" t="s">
        <v>3</v>
      </c>
      <c r="N120" s="156" t="s">
        <v>40</v>
      </c>
      <c r="O120" s="21"/>
      <c r="P120" s="157">
        <f>O120*H120</f>
        <v>0</v>
      </c>
      <c r="Q120" s="157">
        <v>0.0</v>
      </c>
      <c r="R120" s="157">
        <f>Q120*H120</f>
        <v>0</v>
      </c>
      <c r="S120" s="157">
        <v>0.0</v>
      </c>
      <c r="T120" s="158">
        <f>S120*H120</f>
        <v>0</v>
      </c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159" t="s">
        <v>149</v>
      </c>
      <c r="AS120" s="21"/>
      <c r="AT120" s="159" t="s">
        <v>127</v>
      </c>
      <c r="AU120" s="159" t="s">
        <v>78</v>
      </c>
      <c r="AV120" s="21"/>
      <c r="AW120" s="21"/>
      <c r="AX120" s="21"/>
      <c r="AY120" s="4" t="s">
        <v>124</v>
      </c>
      <c r="AZ120" s="21"/>
      <c r="BA120" s="21"/>
      <c r="BB120" s="21"/>
      <c r="BC120" s="21"/>
      <c r="BD120" s="21"/>
      <c r="BE120" s="160">
        <f>IF(N120="základní",J120,0)</f>
        <v>0</v>
      </c>
      <c r="BF120" s="160">
        <f>IF(N120="snížená",J120,0)</f>
        <v>0</v>
      </c>
      <c r="BG120" s="160">
        <f>IF(N120="zákl. přenesená",J120,0)</f>
        <v>0</v>
      </c>
      <c r="BH120" s="160">
        <f>IF(N120="sníž. přenesená",J120,0)</f>
        <v>0</v>
      </c>
      <c r="BI120" s="160">
        <f>IF(N120="nulová",J120,0)</f>
        <v>0</v>
      </c>
      <c r="BJ120" s="4" t="s">
        <v>74</v>
      </c>
      <c r="BK120" s="160">
        <f>ROUND(I120*H120,2)</f>
        <v>0</v>
      </c>
      <c r="BL120" s="4" t="s">
        <v>149</v>
      </c>
      <c r="BM120" s="159" t="s">
        <v>386</v>
      </c>
    </row>
    <row r="121" ht="15.75" customHeight="1">
      <c r="A121" s="21"/>
      <c r="B121" s="22"/>
      <c r="C121" s="21"/>
      <c r="D121" s="161" t="s">
        <v>133</v>
      </c>
      <c r="E121" s="21"/>
      <c r="F121" s="162" t="s">
        <v>387</v>
      </c>
      <c r="G121" s="21"/>
      <c r="H121" s="21"/>
      <c r="I121" s="21"/>
      <c r="J121" s="21"/>
      <c r="K121" s="21"/>
      <c r="L121" s="22"/>
      <c r="M121" s="163"/>
      <c r="N121" s="21"/>
      <c r="O121" s="21"/>
      <c r="P121" s="21"/>
      <c r="Q121" s="21"/>
      <c r="R121" s="21"/>
      <c r="S121" s="21"/>
      <c r="T121" s="58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4" t="s">
        <v>133</v>
      </c>
      <c r="AU121" s="4" t="s">
        <v>78</v>
      </c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</row>
    <row r="122" ht="15.75" customHeight="1">
      <c r="A122" s="166"/>
      <c r="B122" s="167"/>
      <c r="C122" s="166"/>
      <c r="D122" s="164" t="s">
        <v>137</v>
      </c>
      <c r="E122" s="168" t="s">
        <v>3</v>
      </c>
      <c r="F122" s="169" t="s">
        <v>310</v>
      </c>
      <c r="G122" s="166"/>
      <c r="H122" s="170">
        <v>480.805</v>
      </c>
      <c r="I122" s="166"/>
      <c r="J122" s="166"/>
      <c r="K122" s="166"/>
      <c r="L122" s="167"/>
      <c r="M122" s="171"/>
      <c r="N122" s="166"/>
      <c r="O122" s="166"/>
      <c r="P122" s="166"/>
      <c r="Q122" s="166"/>
      <c r="R122" s="166"/>
      <c r="S122" s="166"/>
      <c r="T122" s="172"/>
      <c r="U122" s="166"/>
      <c r="V122" s="166"/>
      <c r="W122" s="166"/>
      <c r="X122" s="166"/>
      <c r="Y122" s="166"/>
      <c r="Z122" s="166"/>
      <c r="AA122" s="166"/>
      <c r="AB122" s="166"/>
      <c r="AC122" s="166"/>
      <c r="AD122" s="166"/>
      <c r="AE122" s="166"/>
      <c r="AF122" s="166"/>
      <c r="AG122" s="166"/>
      <c r="AH122" s="166"/>
      <c r="AI122" s="166"/>
      <c r="AJ122" s="166"/>
      <c r="AK122" s="166"/>
      <c r="AL122" s="166"/>
      <c r="AM122" s="166"/>
      <c r="AN122" s="166"/>
      <c r="AO122" s="166"/>
      <c r="AP122" s="166"/>
      <c r="AQ122" s="166"/>
      <c r="AR122" s="166"/>
      <c r="AS122" s="166"/>
      <c r="AT122" s="168" t="s">
        <v>137</v>
      </c>
      <c r="AU122" s="168" t="s">
        <v>78</v>
      </c>
      <c r="AV122" s="166" t="s">
        <v>78</v>
      </c>
      <c r="AW122" s="166" t="s">
        <v>31</v>
      </c>
      <c r="AX122" s="166" t="s">
        <v>74</v>
      </c>
      <c r="AY122" s="168" t="s">
        <v>124</v>
      </c>
      <c r="AZ122" s="166"/>
      <c r="BA122" s="166"/>
      <c r="BB122" s="166"/>
      <c r="BC122" s="166"/>
      <c r="BD122" s="166"/>
      <c r="BE122" s="166"/>
      <c r="BF122" s="166"/>
      <c r="BG122" s="166"/>
      <c r="BH122" s="166"/>
      <c r="BI122" s="166"/>
      <c r="BJ122" s="166"/>
      <c r="BK122" s="166"/>
      <c r="BL122" s="166"/>
      <c r="BM122" s="166"/>
    </row>
    <row r="123" ht="15.75" customHeight="1">
      <c r="A123" s="166"/>
      <c r="B123" s="167"/>
      <c r="C123" s="166"/>
      <c r="D123" s="164" t="s">
        <v>137</v>
      </c>
      <c r="E123" s="166"/>
      <c r="F123" s="169" t="s">
        <v>388</v>
      </c>
      <c r="G123" s="166"/>
      <c r="H123" s="170">
        <v>43272.45</v>
      </c>
      <c r="I123" s="166"/>
      <c r="J123" s="166"/>
      <c r="K123" s="166"/>
      <c r="L123" s="167"/>
      <c r="M123" s="171"/>
      <c r="N123" s="166"/>
      <c r="O123" s="166"/>
      <c r="P123" s="166"/>
      <c r="Q123" s="166"/>
      <c r="R123" s="166"/>
      <c r="S123" s="166"/>
      <c r="T123" s="172"/>
      <c r="U123" s="166"/>
      <c r="V123" s="166"/>
      <c r="W123" s="166"/>
      <c r="X123" s="166"/>
      <c r="Y123" s="166"/>
      <c r="Z123" s="166"/>
      <c r="AA123" s="166"/>
      <c r="AB123" s="166"/>
      <c r="AC123" s="166"/>
      <c r="AD123" s="166"/>
      <c r="AE123" s="166"/>
      <c r="AF123" s="166"/>
      <c r="AG123" s="166"/>
      <c r="AH123" s="166"/>
      <c r="AI123" s="166"/>
      <c r="AJ123" s="166"/>
      <c r="AK123" s="166"/>
      <c r="AL123" s="166"/>
      <c r="AM123" s="166"/>
      <c r="AN123" s="166"/>
      <c r="AO123" s="166"/>
      <c r="AP123" s="166"/>
      <c r="AQ123" s="166"/>
      <c r="AR123" s="166"/>
      <c r="AS123" s="166"/>
      <c r="AT123" s="168" t="s">
        <v>137</v>
      </c>
      <c r="AU123" s="168" t="s">
        <v>78</v>
      </c>
      <c r="AV123" s="166" t="s">
        <v>78</v>
      </c>
      <c r="AW123" s="166" t="s">
        <v>4</v>
      </c>
      <c r="AX123" s="166" t="s">
        <v>74</v>
      </c>
      <c r="AY123" s="168" t="s">
        <v>124</v>
      </c>
      <c r="AZ123" s="166"/>
      <c r="BA123" s="166"/>
      <c r="BB123" s="166"/>
      <c r="BC123" s="166"/>
      <c r="BD123" s="166"/>
      <c r="BE123" s="166"/>
      <c r="BF123" s="166"/>
      <c r="BG123" s="166"/>
      <c r="BH123" s="166"/>
      <c r="BI123" s="166"/>
      <c r="BJ123" s="166"/>
      <c r="BK123" s="166"/>
      <c r="BL123" s="166"/>
      <c r="BM123" s="166"/>
    </row>
    <row r="124" ht="44.25" customHeight="1">
      <c r="A124" s="21"/>
      <c r="B124" s="22"/>
      <c r="C124" s="148" t="s">
        <v>84</v>
      </c>
      <c r="D124" s="148" t="s">
        <v>127</v>
      </c>
      <c r="E124" s="149" t="s">
        <v>389</v>
      </c>
      <c r="F124" s="150" t="s">
        <v>390</v>
      </c>
      <c r="G124" s="151" t="s">
        <v>89</v>
      </c>
      <c r="H124" s="152">
        <v>480.805</v>
      </c>
      <c r="I124" s="153"/>
      <c r="J124" s="154">
        <f>ROUND(I124*H124,2)</f>
        <v>0</v>
      </c>
      <c r="K124" s="150" t="s">
        <v>130</v>
      </c>
      <c r="L124" s="22"/>
      <c r="M124" s="155" t="s">
        <v>3</v>
      </c>
      <c r="N124" s="156" t="s">
        <v>40</v>
      </c>
      <c r="O124" s="21"/>
      <c r="P124" s="157">
        <f>O124*H124</f>
        <v>0</v>
      </c>
      <c r="Q124" s="157">
        <v>0.0</v>
      </c>
      <c r="R124" s="157">
        <f>Q124*H124</f>
        <v>0</v>
      </c>
      <c r="S124" s="157">
        <v>0.0</v>
      </c>
      <c r="T124" s="158">
        <f>S124*H124</f>
        <v>0</v>
      </c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159" t="s">
        <v>149</v>
      </c>
      <c r="AS124" s="21"/>
      <c r="AT124" s="159" t="s">
        <v>127</v>
      </c>
      <c r="AU124" s="159" t="s">
        <v>78</v>
      </c>
      <c r="AV124" s="21"/>
      <c r="AW124" s="21"/>
      <c r="AX124" s="21"/>
      <c r="AY124" s="4" t="s">
        <v>124</v>
      </c>
      <c r="AZ124" s="21"/>
      <c r="BA124" s="21"/>
      <c r="BB124" s="21"/>
      <c r="BC124" s="21"/>
      <c r="BD124" s="21"/>
      <c r="BE124" s="160">
        <f>IF(N124="základní",J124,0)</f>
        <v>0</v>
      </c>
      <c r="BF124" s="160">
        <f>IF(N124="snížená",J124,0)</f>
        <v>0</v>
      </c>
      <c r="BG124" s="160">
        <f>IF(N124="zákl. přenesená",J124,0)</f>
        <v>0</v>
      </c>
      <c r="BH124" s="160">
        <f>IF(N124="sníž. přenesená",J124,0)</f>
        <v>0</v>
      </c>
      <c r="BI124" s="160">
        <f>IF(N124="nulová",J124,0)</f>
        <v>0</v>
      </c>
      <c r="BJ124" s="4" t="s">
        <v>74</v>
      </c>
      <c r="BK124" s="160">
        <f>ROUND(I124*H124,2)</f>
        <v>0</v>
      </c>
      <c r="BL124" s="4" t="s">
        <v>149</v>
      </c>
      <c r="BM124" s="159" t="s">
        <v>391</v>
      </c>
    </row>
    <row r="125" ht="15.75" customHeight="1">
      <c r="A125" s="21"/>
      <c r="B125" s="22"/>
      <c r="C125" s="21"/>
      <c r="D125" s="161" t="s">
        <v>133</v>
      </c>
      <c r="E125" s="21"/>
      <c r="F125" s="162" t="s">
        <v>392</v>
      </c>
      <c r="G125" s="21"/>
      <c r="H125" s="21"/>
      <c r="I125" s="21"/>
      <c r="J125" s="21"/>
      <c r="K125" s="21"/>
      <c r="L125" s="22"/>
      <c r="M125" s="163"/>
      <c r="N125" s="21"/>
      <c r="O125" s="21"/>
      <c r="P125" s="21"/>
      <c r="Q125" s="21"/>
      <c r="R125" s="21"/>
      <c r="S125" s="21"/>
      <c r="T125" s="58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4" t="s">
        <v>133</v>
      </c>
      <c r="AU125" s="4" t="s">
        <v>78</v>
      </c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</row>
    <row r="126" ht="15.75" customHeight="1">
      <c r="A126" s="166"/>
      <c r="B126" s="167"/>
      <c r="C126" s="166"/>
      <c r="D126" s="164" t="s">
        <v>137</v>
      </c>
      <c r="E126" s="168" t="s">
        <v>3</v>
      </c>
      <c r="F126" s="169" t="s">
        <v>310</v>
      </c>
      <c r="G126" s="166"/>
      <c r="H126" s="170">
        <v>480.805</v>
      </c>
      <c r="I126" s="166"/>
      <c r="J126" s="166"/>
      <c r="K126" s="166"/>
      <c r="L126" s="167"/>
      <c r="M126" s="171"/>
      <c r="N126" s="166"/>
      <c r="O126" s="166"/>
      <c r="P126" s="166"/>
      <c r="Q126" s="166"/>
      <c r="R126" s="166"/>
      <c r="S126" s="166"/>
      <c r="T126" s="172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6"/>
      <c r="AK126" s="166"/>
      <c r="AL126" s="166"/>
      <c r="AM126" s="166"/>
      <c r="AN126" s="166"/>
      <c r="AO126" s="166"/>
      <c r="AP126" s="166"/>
      <c r="AQ126" s="166"/>
      <c r="AR126" s="166"/>
      <c r="AS126" s="166"/>
      <c r="AT126" s="168" t="s">
        <v>137</v>
      </c>
      <c r="AU126" s="168" t="s">
        <v>78</v>
      </c>
      <c r="AV126" s="166" t="s">
        <v>78</v>
      </c>
      <c r="AW126" s="166" t="s">
        <v>31</v>
      </c>
      <c r="AX126" s="166" t="s">
        <v>74</v>
      </c>
      <c r="AY126" s="168" t="s">
        <v>124</v>
      </c>
      <c r="AZ126" s="166"/>
      <c r="BA126" s="166"/>
      <c r="BB126" s="166"/>
      <c r="BC126" s="166"/>
      <c r="BD126" s="166"/>
      <c r="BE126" s="166"/>
      <c r="BF126" s="166"/>
      <c r="BG126" s="166"/>
      <c r="BH126" s="166"/>
      <c r="BI126" s="166"/>
      <c r="BJ126" s="166"/>
      <c r="BK126" s="166"/>
      <c r="BL126" s="166"/>
      <c r="BM126" s="166"/>
    </row>
    <row r="127" ht="24.0" customHeight="1">
      <c r="A127" s="21"/>
      <c r="B127" s="22"/>
      <c r="C127" s="148" t="s">
        <v>164</v>
      </c>
      <c r="D127" s="148" t="s">
        <v>127</v>
      </c>
      <c r="E127" s="149" t="s">
        <v>393</v>
      </c>
      <c r="F127" s="150" t="s">
        <v>394</v>
      </c>
      <c r="G127" s="151" t="s">
        <v>89</v>
      </c>
      <c r="H127" s="152">
        <v>480.805</v>
      </c>
      <c r="I127" s="153"/>
      <c r="J127" s="154">
        <f>ROUND(I127*H127,2)</f>
        <v>0</v>
      </c>
      <c r="K127" s="150" t="s">
        <v>130</v>
      </c>
      <c r="L127" s="22"/>
      <c r="M127" s="155" t="s">
        <v>3</v>
      </c>
      <c r="N127" s="156" t="s">
        <v>40</v>
      </c>
      <c r="O127" s="21"/>
      <c r="P127" s="157">
        <f>O127*H127</f>
        <v>0</v>
      </c>
      <c r="Q127" s="157">
        <v>0.0</v>
      </c>
      <c r="R127" s="157">
        <f>Q127*H127</f>
        <v>0</v>
      </c>
      <c r="S127" s="157">
        <v>0.0</v>
      </c>
      <c r="T127" s="158">
        <f>S127*H127</f>
        <v>0</v>
      </c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159" t="s">
        <v>149</v>
      </c>
      <c r="AS127" s="21"/>
      <c r="AT127" s="159" t="s">
        <v>127</v>
      </c>
      <c r="AU127" s="159" t="s">
        <v>78</v>
      </c>
      <c r="AV127" s="21"/>
      <c r="AW127" s="21"/>
      <c r="AX127" s="21"/>
      <c r="AY127" s="4" t="s">
        <v>124</v>
      </c>
      <c r="AZ127" s="21"/>
      <c r="BA127" s="21"/>
      <c r="BB127" s="21"/>
      <c r="BC127" s="21"/>
      <c r="BD127" s="21"/>
      <c r="BE127" s="160">
        <f>IF(N127="základní",J127,0)</f>
        <v>0</v>
      </c>
      <c r="BF127" s="160">
        <f>IF(N127="snížená",J127,0)</f>
        <v>0</v>
      </c>
      <c r="BG127" s="160">
        <f>IF(N127="zákl. přenesená",J127,0)</f>
        <v>0</v>
      </c>
      <c r="BH127" s="160">
        <f>IF(N127="sníž. přenesená",J127,0)</f>
        <v>0</v>
      </c>
      <c r="BI127" s="160">
        <f>IF(N127="nulová",J127,0)</f>
        <v>0</v>
      </c>
      <c r="BJ127" s="4" t="s">
        <v>74</v>
      </c>
      <c r="BK127" s="160">
        <f>ROUND(I127*H127,2)</f>
        <v>0</v>
      </c>
      <c r="BL127" s="4" t="s">
        <v>149</v>
      </c>
      <c r="BM127" s="159" t="s">
        <v>395</v>
      </c>
    </row>
    <row r="128" ht="15.75" customHeight="1">
      <c r="A128" s="21"/>
      <c r="B128" s="22"/>
      <c r="C128" s="21"/>
      <c r="D128" s="161" t="s">
        <v>133</v>
      </c>
      <c r="E128" s="21"/>
      <c r="F128" s="162" t="s">
        <v>396</v>
      </c>
      <c r="G128" s="21"/>
      <c r="H128" s="21"/>
      <c r="I128" s="21"/>
      <c r="J128" s="21"/>
      <c r="K128" s="21"/>
      <c r="L128" s="22"/>
      <c r="M128" s="163"/>
      <c r="N128" s="21"/>
      <c r="O128" s="21"/>
      <c r="P128" s="21"/>
      <c r="Q128" s="21"/>
      <c r="R128" s="21"/>
      <c r="S128" s="21"/>
      <c r="T128" s="58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4" t="s">
        <v>133</v>
      </c>
      <c r="AU128" s="4" t="s">
        <v>78</v>
      </c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</row>
    <row r="129" ht="15.75" customHeight="1">
      <c r="A129" s="166"/>
      <c r="B129" s="167"/>
      <c r="C129" s="166"/>
      <c r="D129" s="164" t="s">
        <v>137</v>
      </c>
      <c r="E129" s="168" t="s">
        <v>3</v>
      </c>
      <c r="F129" s="169" t="s">
        <v>310</v>
      </c>
      <c r="G129" s="166"/>
      <c r="H129" s="170">
        <v>480.805</v>
      </c>
      <c r="I129" s="166"/>
      <c r="J129" s="166"/>
      <c r="K129" s="166"/>
      <c r="L129" s="167"/>
      <c r="M129" s="171"/>
      <c r="N129" s="166"/>
      <c r="O129" s="166"/>
      <c r="P129" s="166"/>
      <c r="Q129" s="166"/>
      <c r="R129" s="166"/>
      <c r="S129" s="166"/>
      <c r="T129" s="172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/>
      <c r="AG129" s="166"/>
      <c r="AH129" s="166"/>
      <c r="AI129" s="166"/>
      <c r="AJ129" s="166"/>
      <c r="AK129" s="166"/>
      <c r="AL129" s="166"/>
      <c r="AM129" s="166"/>
      <c r="AN129" s="166"/>
      <c r="AO129" s="166"/>
      <c r="AP129" s="166"/>
      <c r="AQ129" s="166"/>
      <c r="AR129" s="166"/>
      <c r="AS129" s="166"/>
      <c r="AT129" s="168" t="s">
        <v>137</v>
      </c>
      <c r="AU129" s="168" t="s">
        <v>78</v>
      </c>
      <c r="AV129" s="166" t="s">
        <v>78</v>
      </c>
      <c r="AW129" s="166" t="s">
        <v>31</v>
      </c>
      <c r="AX129" s="166" t="s">
        <v>74</v>
      </c>
      <c r="AY129" s="168" t="s">
        <v>124</v>
      </c>
      <c r="AZ129" s="166"/>
      <c r="BA129" s="166"/>
      <c r="BB129" s="166"/>
      <c r="BC129" s="166"/>
      <c r="BD129" s="166"/>
      <c r="BE129" s="166"/>
      <c r="BF129" s="166"/>
      <c r="BG129" s="166"/>
      <c r="BH129" s="166"/>
      <c r="BI129" s="166"/>
      <c r="BJ129" s="166"/>
      <c r="BK129" s="166"/>
      <c r="BL129" s="166"/>
      <c r="BM129" s="166"/>
    </row>
    <row r="130" ht="44.25" customHeight="1">
      <c r="A130" s="21"/>
      <c r="B130" s="22"/>
      <c r="C130" s="148" t="s">
        <v>171</v>
      </c>
      <c r="D130" s="148" t="s">
        <v>127</v>
      </c>
      <c r="E130" s="149" t="s">
        <v>397</v>
      </c>
      <c r="F130" s="150" t="s">
        <v>398</v>
      </c>
      <c r="G130" s="151" t="s">
        <v>89</v>
      </c>
      <c r="H130" s="152">
        <v>480.805</v>
      </c>
      <c r="I130" s="153"/>
      <c r="J130" s="154">
        <f>ROUND(I130*H130,2)</f>
        <v>0</v>
      </c>
      <c r="K130" s="150" t="s">
        <v>130</v>
      </c>
      <c r="L130" s="22"/>
      <c r="M130" s="155" t="s">
        <v>3</v>
      </c>
      <c r="N130" s="156" t="s">
        <v>40</v>
      </c>
      <c r="O130" s="21"/>
      <c r="P130" s="157">
        <f>O130*H130</f>
        <v>0</v>
      </c>
      <c r="Q130" s="157">
        <v>0.0</v>
      </c>
      <c r="R130" s="157">
        <f>Q130*H130</f>
        <v>0</v>
      </c>
      <c r="S130" s="157">
        <v>0.0</v>
      </c>
      <c r="T130" s="158">
        <f>S130*H130</f>
        <v>0</v>
      </c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159" t="s">
        <v>149</v>
      </c>
      <c r="AS130" s="21"/>
      <c r="AT130" s="159" t="s">
        <v>127</v>
      </c>
      <c r="AU130" s="159" t="s">
        <v>78</v>
      </c>
      <c r="AV130" s="21"/>
      <c r="AW130" s="21"/>
      <c r="AX130" s="21"/>
      <c r="AY130" s="4" t="s">
        <v>124</v>
      </c>
      <c r="AZ130" s="21"/>
      <c r="BA130" s="21"/>
      <c r="BB130" s="21"/>
      <c r="BC130" s="21"/>
      <c r="BD130" s="21"/>
      <c r="BE130" s="160">
        <f>IF(N130="základní",J130,0)</f>
        <v>0</v>
      </c>
      <c r="BF130" s="160">
        <f>IF(N130="snížená",J130,0)</f>
        <v>0</v>
      </c>
      <c r="BG130" s="160">
        <f>IF(N130="zákl. přenesená",J130,0)</f>
        <v>0</v>
      </c>
      <c r="BH130" s="160">
        <f>IF(N130="sníž. přenesená",J130,0)</f>
        <v>0</v>
      </c>
      <c r="BI130" s="160">
        <f>IF(N130="nulová",J130,0)</f>
        <v>0</v>
      </c>
      <c r="BJ130" s="4" t="s">
        <v>74</v>
      </c>
      <c r="BK130" s="160">
        <f>ROUND(I130*H130,2)</f>
        <v>0</v>
      </c>
      <c r="BL130" s="4" t="s">
        <v>149</v>
      </c>
      <c r="BM130" s="159" t="s">
        <v>399</v>
      </c>
    </row>
    <row r="131" ht="15.75" customHeight="1">
      <c r="A131" s="21"/>
      <c r="B131" s="22"/>
      <c r="C131" s="21"/>
      <c r="D131" s="161" t="s">
        <v>133</v>
      </c>
      <c r="E131" s="21"/>
      <c r="F131" s="162" t="s">
        <v>400</v>
      </c>
      <c r="G131" s="21"/>
      <c r="H131" s="21"/>
      <c r="I131" s="21"/>
      <c r="J131" s="21"/>
      <c r="K131" s="21"/>
      <c r="L131" s="22"/>
      <c r="M131" s="163"/>
      <c r="N131" s="21"/>
      <c r="O131" s="21"/>
      <c r="P131" s="21"/>
      <c r="Q131" s="21"/>
      <c r="R131" s="21"/>
      <c r="S131" s="21"/>
      <c r="T131" s="58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4" t="s">
        <v>133</v>
      </c>
      <c r="AU131" s="4" t="s">
        <v>78</v>
      </c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</row>
    <row r="132" ht="15.75" customHeight="1">
      <c r="A132" s="166"/>
      <c r="B132" s="167"/>
      <c r="C132" s="166"/>
      <c r="D132" s="164" t="s">
        <v>137</v>
      </c>
      <c r="E132" s="168" t="s">
        <v>3</v>
      </c>
      <c r="F132" s="169" t="s">
        <v>310</v>
      </c>
      <c r="G132" s="166"/>
      <c r="H132" s="170">
        <v>480.805</v>
      </c>
      <c r="I132" s="166"/>
      <c r="J132" s="166"/>
      <c r="K132" s="166"/>
      <c r="L132" s="167"/>
      <c r="M132" s="171"/>
      <c r="N132" s="166"/>
      <c r="O132" s="166"/>
      <c r="P132" s="166"/>
      <c r="Q132" s="166"/>
      <c r="R132" s="166"/>
      <c r="S132" s="166"/>
      <c r="T132" s="172"/>
      <c r="U132" s="166"/>
      <c r="V132" s="166"/>
      <c r="W132" s="166"/>
      <c r="X132" s="166"/>
      <c r="Y132" s="166"/>
      <c r="Z132" s="166"/>
      <c r="AA132" s="166"/>
      <c r="AB132" s="166"/>
      <c r="AC132" s="166"/>
      <c r="AD132" s="166"/>
      <c r="AE132" s="166"/>
      <c r="AF132" s="166"/>
      <c r="AG132" s="166"/>
      <c r="AH132" s="166"/>
      <c r="AI132" s="166"/>
      <c r="AJ132" s="166"/>
      <c r="AK132" s="166"/>
      <c r="AL132" s="166"/>
      <c r="AM132" s="166"/>
      <c r="AN132" s="166"/>
      <c r="AO132" s="166"/>
      <c r="AP132" s="166"/>
      <c r="AQ132" s="166"/>
      <c r="AR132" s="166"/>
      <c r="AS132" s="166"/>
      <c r="AT132" s="168" t="s">
        <v>137</v>
      </c>
      <c r="AU132" s="168" t="s">
        <v>78</v>
      </c>
      <c r="AV132" s="166" t="s">
        <v>78</v>
      </c>
      <c r="AW132" s="166" t="s">
        <v>31</v>
      </c>
      <c r="AX132" s="166" t="s">
        <v>74</v>
      </c>
      <c r="AY132" s="168" t="s">
        <v>124</v>
      </c>
      <c r="AZ132" s="166"/>
      <c r="BA132" s="166"/>
      <c r="BB132" s="166"/>
      <c r="BC132" s="166"/>
      <c r="BD132" s="166"/>
      <c r="BE132" s="166"/>
      <c r="BF132" s="166"/>
      <c r="BG132" s="166"/>
      <c r="BH132" s="166"/>
      <c r="BI132" s="166"/>
      <c r="BJ132" s="166"/>
      <c r="BK132" s="166"/>
      <c r="BL132" s="166"/>
      <c r="BM132" s="166"/>
    </row>
    <row r="133" ht="22.5" customHeight="1">
      <c r="A133" s="136"/>
      <c r="B133" s="137"/>
      <c r="C133" s="136"/>
      <c r="D133" s="138" t="s">
        <v>68</v>
      </c>
      <c r="E133" s="146" t="s">
        <v>401</v>
      </c>
      <c r="F133" s="146" t="s">
        <v>402</v>
      </c>
      <c r="G133" s="136"/>
      <c r="H133" s="136"/>
      <c r="I133" s="136"/>
      <c r="J133" s="147">
        <f>BK133</f>
        <v>0</v>
      </c>
      <c r="K133" s="136"/>
      <c r="L133" s="137"/>
      <c r="M133" s="141"/>
      <c r="N133" s="136"/>
      <c r="O133" s="136"/>
      <c r="P133" s="142">
        <f>SUM(P134:P135)</f>
        <v>0</v>
      </c>
      <c r="Q133" s="136"/>
      <c r="R133" s="142">
        <f>SUM(R134:R135)</f>
        <v>0</v>
      </c>
      <c r="S133" s="136"/>
      <c r="T133" s="143">
        <f>SUM(T134:T135)</f>
        <v>0</v>
      </c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36"/>
      <c r="AI133" s="136"/>
      <c r="AJ133" s="136"/>
      <c r="AK133" s="136"/>
      <c r="AL133" s="136"/>
      <c r="AM133" s="136"/>
      <c r="AN133" s="136"/>
      <c r="AO133" s="136"/>
      <c r="AP133" s="136"/>
      <c r="AQ133" s="136"/>
      <c r="AR133" s="138" t="s">
        <v>74</v>
      </c>
      <c r="AS133" s="136"/>
      <c r="AT133" s="144" t="s">
        <v>68</v>
      </c>
      <c r="AU133" s="144" t="s">
        <v>74</v>
      </c>
      <c r="AV133" s="136"/>
      <c r="AW133" s="136"/>
      <c r="AX133" s="136"/>
      <c r="AY133" s="138" t="s">
        <v>124</v>
      </c>
      <c r="AZ133" s="136"/>
      <c r="BA133" s="136"/>
      <c r="BB133" s="136"/>
      <c r="BC133" s="136"/>
      <c r="BD133" s="136"/>
      <c r="BE133" s="136"/>
      <c r="BF133" s="136"/>
      <c r="BG133" s="136"/>
      <c r="BH133" s="136"/>
      <c r="BI133" s="136"/>
      <c r="BJ133" s="136"/>
      <c r="BK133" s="145">
        <f>SUM(BK134:BK135)</f>
        <v>0</v>
      </c>
      <c r="BL133" s="136"/>
      <c r="BM133" s="136"/>
    </row>
    <row r="134" ht="62.25" customHeight="1">
      <c r="A134" s="21"/>
      <c r="B134" s="22"/>
      <c r="C134" s="148" t="s">
        <v>177</v>
      </c>
      <c r="D134" s="148" t="s">
        <v>127</v>
      </c>
      <c r="E134" s="149" t="s">
        <v>403</v>
      </c>
      <c r="F134" s="150" t="s">
        <v>404</v>
      </c>
      <c r="G134" s="151" t="s">
        <v>260</v>
      </c>
      <c r="H134" s="152">
        <v>0.003</v>
      </c>
      <c r="I134" s="153"/>
      <c r="J134" s="154">
        <f>ROUND(I134*H134,2)</f>
        <v>0</v>
      </c>
      <c r="K134" s="150" t="s">
        <v>130</v>
      </c>
      <c r="L134" s="22"/>
      <c r="M134" s="155" t="s">
        <v>3</v>
      </c>
      <c r="N134" s="156" t="s">
        <v>40</v>
      </c>
      <c r="O134" s="21"/>
      <c r="P134" s="157">
        <f>O134*H134</f>
        <v>0</v>
      </c>
      <c r="Q134" s="157">
        <v>0.0</v>
      </c>
      <c r="R134" s="157">
        <f>Q134*H134</f>
        <v>0</v>
      </c>
      <c r="S134" s="157">
        <v>0.0</v>
      </c>
      <c r="T134" s="158">
        <f>S134*H134</f>
        <v>0</v>
      </c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159" t="s">
        <v>149</v>
      </c>
      <c r="AS134" s="21"/>
      <c r="AT134" s="159" t="s">
        <v>127</v>
      </c>
      <c r="AU134" s="159" t="s">
        <v>78</v>
      </c>
      <c r="AV134" s="21"/>
      <c r="AW134" s="21"/>
      <c r="AX134" s="21"/>
      <c r="AY134" s="4" t="s">
        <v>124</v>
      </c>
      <c r="AZ134" s="21"/>
      <c r="BA134" s="21"/>
      <c r="BB134" s="21"/>
      <c r="BC134" s="21"/>
      <c r="BD134" s="21"/>
      <c r="BE134" s="160">
        <f>IF(N134="základní",J134,0)</f>
        <v>0</v>
      </c>
      <c r="BF134" s="160">
        <f>IF(N134="snížená",J134,0)</f>
        <v>0</v>
      </c>
      <c r="BG134" s="160">
        <f>IF(N134="zákl. přenesená",J134,0)</f>
        <v>0</v>
      </c>
      <c r="BH134" s="160">
        <f>IF(N134="sníž. přenesená",J134,0)</f>
        <v>0</v>
      </c>
      <c r="BI134" s="160">
        <f>IF(N134="nulová",J134,0)</f>
        <v>0</v>
      </c>
      <c r="BJ134" s="4" t="s">
        <v>74</v>
      </c>
      <c r="BK134" s="160">
        <f>ROUND(I134*H134,2)</f>
        <v>0</v>
      </c>
      <c r="BL134" s="4" t="s">
        <v>149</v>
      </c>
      <c r="BM134" s="159" t="s">
        <v>405</v>
      </c>
    </row>
    <row r="135" ht="15.75" customHeight="1">
      <c r="A135" s="21"/>
      <c r="B135" s="22"/>
      <c r="C135" s="21"/>
      <c r="D135" s="161" t="s">
        <v>133</v>
      </c>
      <c r="E135" s="21"/>
      <c r="F135" s="162" t="s">
        <v>406</v>
      </c>
      <c r="G135" s="21"/>
      <c r="H135" s="21"/>
      <c r="I135" s="21"/>
      <c r="J135" s="21"/>
      <c r="K135" s="21"/>
      <c r="L135" s="22"/>
      <c r="M135" s="163"/>
      <c r="N135" s="21"/>
      <c r="O135" s="21"/>
      <c r="P135" s="21"/>
      <c r="Q135" s="21"/>
      <c r="R135" s="21"/>
      <c r="S135" s="21"/>
      <c r="T135" s="58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4" t="s">
        <v>133</v>
      </c>
      <c r="AU135" s="4" t="s">
        <v>78</v>
      </c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</row>
    <row r="136" ht="25.5" customHeight="1">
      <c r="A136" s="136"/>
      <c r="B136" s="137"/>
      <c r="C136" s="136"/>
      <c r="D136" s="138" t="s">
        <v>68</v>
      </c>
      <c r="E136" s="139" t="s">
        <v>407</v>
      </c>
      <c r="F136" s="139" t="s">
        <v>408</v>
      </c>
      <c r="G136" s="136"/>
      <c r="H136" s="136"/>
      <c r="I136" s="136"/>
      <c r="J136" s="140">
        <f t="shared" ref="J136:J137" si="5">BK136</f>
        <v>0</v>
      </c>
      <c r="K136" s="136"/>
      <c r="L136" s="137"/>
      <c r="M136" s="141"/>
      <c r="N136" s="136"/>
      <c r="O136" s="136"/>
      <c r="P136" s="142">
        <f>P137+P257+P278+P390+P404+P456+P528+P561</f>
        <v>0</v>
      </c>
      <c r="Q136" s="136"/>
      <c r="R136" s="142">
        <f>R137+R257+R278+R390+R404+R456+R528+R561</f>
        <v>33.99442472</v>
      </c>
      <c r="S136" s="136"/>
      <c r="T136" s="143">
        <f>T137+T257+T278+T390+T404+T456+T528+T561</f>
        <v>0.00176404</v>
      </c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36"/>
      <c r="AI136" s="136"/>
      <c r="AJ136" s="136"/>
      <c r="AK136" s="136"/>
      <c r="AL136" s="136"/>
      <c r="AM136" s="136"/>
      <c r="AN136" s="136"/>
      <c r="AO136" s="136"/>
      <c r="AP136" s="136"/>
      <c r="AQ136" s="136"/>
      <c r="AR136" s="138" t="s">
        <v>78</v>
      </c>
      <c r="AS136" s="136"/>
      <c r="AT136" s="144" t="s">
        <v>68</v>
      </c>
      <c r="AU136" s="144" t="s">
        <v>69</v>
      </c>
      <c r="AV136" s="136"/>
      <c r="AW136" s="136"/>
      <c r="AX136" s="136"/>
      <c r="AY136" s="138" t="s">
        <v>124</v>
      </c>
      <c r="AZ136" s="136"/>
      <c r="BA136" s="136"/>
      <c r="BB136" s="136"/>
      <c r="BC136" s="136"/>
      <c r="BD136" s="136"/>
      <c r="BE136" s="136"/>
      <c r="BF136" s="136"/>
      <c r="BG136" s="136"/>
      <c r="BH136" s="136"/>
      <c r="BI136" s="136"/>
      <c r="BJ136" s="136"/>
      <c r="BK136" s="145">
        <f>BK137+BK257+BK278+BK390+BK404+BK456+BK528+BK561</f>
        <v>0</v>
      </c>
      <c r="BL136" s="136"/>
      <c r="BM136" s="136"/>
    </row>
    <row r="137" ht="22.5" customHeight="1">
      <c r="A137" s="136"/>
      <c r="B137" s="137"/>
      <c r="C137" s="136"/>
      <c r="D137" s="138" t="s">
        <v>68</v>
      </c>
      <c r="E137" s="146" t="s">
        <v>409</v>
      </c>
      <c r="F137" s="146" t="s">
        <v>410</v>
      </c>
      <c r="G137" s="136"/>
      <c r="H137" s="136"/>
      <c r="I137" s="136"/>
      <c r="J137" s="147">
        <f t="shared" si="5"/>
        <v>0</v>
      </c>
      <c r="K137" s="136"/>
      <c r="L137" s="137"/>
      <c r="M137" s="141"/>
      <c r="N137" s="136"/>
      <c r="O137" s="136"/>
      <c r="P137" s="142">
        <f>P138+P139+P140+P182+P202+P236</f>
        <v>0</v>
      </c>
      <c r="Q137" s="136"/>
      <c r="R137" s="142">
        <f>R138+R139+R140+R182+R202+R236</f>
        <v>10.1098956</v>
      </c>
      <c r="S137" s="136"/>
      <c r="T137" s="143">
        <f>T138+T139+T140+T182+T202+T236</f>
        <v>0</v>
      </c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36"/>
      <c r="AK137" s="136"/>
      <c r="AL137" s="136"/>
      <c r="AM137" s="136"/>
      <c r="AN137" s="136"/>
      <c r="AO137" s="136"/>
      <c r="AP137" s="136"/>
      <c r="AQ137" s="136"/>
      <c r="AR137" s="138" t="s">
        <v>78</v>
      </c>
      <c r="AS137" s="136"/>
      <c r="AT137" s="144" t="s">
        <v>68</v>
      </c>
      <c r="AU137" s="144" t="s">
        <v>74</v>
      </c>
      <c r="AV137" s="136"/>
      <c r="AW137" s="136"/>
      <c r="AX137" s="136"/>
      <c r="AY137" s="138" t="s">
        <v>124</v>
      </c>
      <c r="AZ137" s="136"/>
      <c r="BA137" s="136"/>
      <c r="BB137" s="136"/>
      <c r="BC137" s="136"/>
      <c r="BD137" s="136"/>
      <c r="BE137" s="136"/>
      <c r="BF137" s="136"/>
      <c r="BG137" s="136"/>
      <c r="BH137" s="136"/>
      <c r="BI137" s="136"/>
      <c r="BJ137" s="136"/>
      <c r="BK137" s="145">
        <f>BK138+BK139+BK140+BK182+BK202+BK236</f>
        <v>0</v>
      </c>
      <c r="BL137" s="136"/>
      <c r="BM137" s="136"/>
    </row>
    <row r="138" ht="48.75" customHeight="1">
      <c r="A138" s="21"/>
      <c r="B138" s="22"/>
      <c r="C138" s="148" t="s">
        <v>183</v>
      </c>
      <c r="D138" s="148" t="s">
        <v>127</v>
      </c>
      <c r="E138" s="149" t="s">
        <v>411</v>
      </c>
      <c r="F138" s="150" t="s">
        <v>412</v>
      </c>
      <c r="G138" s="151" t="s">
        <v>260</v>
      </c>
      <c r="H138" s="152">
        <v>10.11</v>
      </c>
      <c r="I138" s="153"/>
      <c r="J138" s="154">
        <f>ROUND(I138*H138,2)</f>
        <v>0</v>
      </c>
      <c r="K138" s="150" t="s">
        <v>130</v>
      </c>
      <c r="L138" s="22"/>
      <c r="M138" s="155" t="s">
        <v>3</v>
      </c>
      <c r="N138" s="156" t="s">
        <v>40</v>
      </c>
      <c r="O138" s="21"/>
      <c r="P138" s="157">
        <f>O138*H138</f>
        <v>0</v>
      </c>
      <c r="Q138" s="157">
        <v>0.0</v>
      </c>
      <c r="R138" s="157">
        <f>Q138*H138</f>
        <v>0</v>
      </c>
      <c r="S138" s="157">
        <v>0.0</v>
      </c>
      <c r="T138" s="158">
        <f>S138*H138</f>
        <v>0</v>
      </c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159" t="s">
        <v>131</v>
      </c>
      <c r="AS138" s="21"/>
      <c r="AT138" s="159" t="s">
        <v>127</v>
      </c>
      <c r="AU138" s="159" t="s">
        <v>78</v>
      </c>
      <c r="AV138" s="21"/>
      <c r="AW138" s="21"/>
      <c r="AX138" s="21"/>
      <c r="AY138" s="4" t="s">
        <v>124</v>
      </c>
      <c r="AZ138" s="21"/>
      <c r="BA138" s="21"/>
      <c r="BB138" s="21"/>
      <c r="BC138" s="21"/>
      <c r="BD138" s="21"/>
      <c r="BE138" s="160">
        <f>IF(N138="základní",J138,0)</f>
        <v>0</v>
      </c>
      <c r="BF138" s="160">
        <f>IF(N138="snížená",J138,0)</f>
        <v>0</v>
      </c>
      <c r="BG138" s="160">
        <f>IF(N138="zákl. přenesená",J138,0)</f>
        <v>0</v>
      </c>
      <c r="BH138" s="160">
        <f>IF(N138="sníž. přenesená",J138,0)</f>
        <v>0</v>
      </c>
      <c r="BI138" s="160">
        <f>IF(N138="nulová",J138,0)</f>
        <v>0</v>
      </c>
      <c r="BJ138" s="4" t="s">
        <v>74</v>
      </c>
      <c r="BK138" s="160">
        <f>ROUND(I138*H138,2)</f>
        <v>0</v>
      </c>
      <c r="BL138" s="4" t="s">
        <v>131</v>
      </c>
      <c r="BM138" s="159" t="s">
        <v>413</v>
      </c>
    </row>
    <row r="139" ht="15.75" customHeight="1">
      <c r="A139" s="21"/>
      <c r="B139" s="22"/>
      <c r="C139" s="21"/>
      <c r="D139" s="161" t="s">
        <v>133</v>
      </c>
      <c r="E139" s="21"/>
      <c r="F139" s="162" t="s">
        <v>414</v>
      </c>
      <c r="G139" s="21"/>
      <c r="H139" s="21"/>
      <c r="I139" s="21"/>
      <c r="J139" s="21"/>
      <c r="K139" s="21"/>
      <c r="L139" s="22"/>
      <c r="M139" s="163"/>
      <c r="N139" s="21"/>
      <c r="O139" s="21"/>
      <c r="P139" s="21"/>
      <c r="Q139" s="21"/>
      <c r="R139" s="21"/>
      <c r="S139" s="21"/>
      <c r="T139" s="58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4" t="s">
        <v>133</v>
      </c>
      <c r="AU139" s="4" t="s">
        <v>78</v>
      </c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</row>
    <row r="140" ht="20.25" customHeight="1">
      <c r="A140" s="136"/>
      <c r="B140" s="137"/>
      <c r="C140" s="136"/>
      <c r="D140" s="138" t="s">
        <v>68</v>
      </c>
      <c r="E140" s="146" t="s">
        <v>415</v>
      </c>
      <c r="F140" s="146" t="s">
        <v>416</v>
      </c>
      <c r="G140" s="136"/>
      <c r="H140" s="136"/>
      <c r="I140" s="136"/>
      <c r="J140" s="147">
        <f>BK140</f>
        <v>0</v>
      </c>
      <c r="K140" s="136"/>
      <c r="L140" s="137"/>
      <c r="M140" s="141"/>
      <c r="N140" s="136"/>
      <c r="O140" s="136"/>
      <c r="P140" s="142">
        <f>SUM(P141:P181)</f>
        <v>0</v>
      </c>
      <c r="Q140" s="136"/>
      <c r="R140" s="142">
        <f>SUM(R141:R181)</f>
        <v>0.40472731</v>
      </c>
      <c r="S140" s="136"/>
      <c r="T140" s="143">
        <f>SUM(T141:T181)</f>
        <v>0</v>
      </c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36"/>
      <c r="AK140" s="136"/>
      <c r="AL140" s="136"/>
      <c r="AM140" s="136"/>
      <c r="AN140" s="136"/>
      <c r="AO140" s="136"/>
      <c r="AP140" s="136"/>
      <c r="AQ140" s="136"/>
      <c r="AR140" s="138" t="s">
        <v>78</v>
      </c>
      <c r="AS140" s="136"/>
      <c r="AT140" s="144" t="s">
        <v>68</v>
      </c>
      <c r="AU140" s="144" t="s">
        <v>78</v>
      </c>
      <c r="AV140" s="136"/>
      <c r="AW140" s="136"/>
      <c r="AX140" s="136"/>
      <c r="AY140" s="138" t="s">
        <v>124</v>
      </c>
      <c r="AZ140" s="136"/>
      <c r="BA140" s="136"/>
      <c r="BB140" s="136"/>
      <c r="BC140" s="136"/>
      <c r="BD140" s="136"/>
      <c r="BE140" s="136"/>
      <c r="BF140" s="136"/>
      <c r="BG140" s="136"/>
      <c r="BH140" s="136"/>
      <c r="BI140" s="136"/>
      <c r="BJ140" s="136"/>
      <c r="BK140" s="145">
        <f>SUM(BK141:BK181)</f>
        <v>0</v>
      </c>
      <c r="BL140" s="136"/>
      <c r="BM140" s="136"/>
    </row>
    <row r="141" ht="37.5" customHeight="1">
      <c r="A141" s="21"/>
      <c r="B141" s="22"/>
      <c r="C141" s="148" t="s">
        <v>188</v>
      </c>
      <c r="D141" s="148" t="s">
        <v>127</v>
      </c>
      <c r="E141" s="149" t="s">
        <v>417</v>
      </c>
      <c r="F141" s="150" t="s">
        <v>418</v>
      </c>
      <c r="G141" s="151" t="s">
        <v>89</v>
      </c>
      <c r="H141" s="152">
        <v>97.881</v>
      </c>
      <c r="I141" s="153"/>
      <c r="J141" s="154">
        <f>ROUND(I141*H141,2)</f>
        <v>0</v>
      </c>
      <c r="K141" s="150" t="s">
        <v>130</v>
      </c>
      <c r="L141" s="22"/>
      <c r="M141" s="155" t="s">
        <v>3</v>
      </c>
      <c r="N141" s="156" t="s">
        <v>40</v>
      </c>
      <c r="O141" s="21"/>
      <c r="P141" s="157">
        <f>O141*H141</f>
        <v>0</v>
      </c>
      <c r="Q141" s="157">
        <v>0.0</v>
      </c>
      <c r="R141" s="157">
        <f>Q141*H141</f>
        <v>0</v>
      </c>
      <c r="S141" s="157">
        <v>0.0</v>
      </c>
      <c r="T141" s="158">
        <f>S141*H141</f>
        <v>0</v>
      </c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159" t="s">
        <v>131</v>
      </c>
      <c r="AS141" s="21"/>
      <c r="AT141" s="159" t="s">
        <v>127</v>
      </c>
      <c r="AU141" s="159" t="s">
        <v>81</v>
      </c>
      <c r="AV141" s="21"/>
      <c r="AW141" s="21"/>
      <c r="AX141" s="21"/>
      <c r="AY141" s="4" t="s">
        <v>124</v>
      </c>
      <c r="AZ141" s="21"/>
      <c r="BA141" s="21"/>
      <c r="BB141" s="21"/>
      <c r="BC141" s="21"/>
      <c r="BD141" s="21"/>
      <c r="BE141" s="160">
        <f>IF(N141="základní",J141,0)</f>
        <v>0</v>
      </c>
      <c r="BF141" s="160">
        <f>IF(N141="snížená",J141,0)</f>
        <v>0</v>
      </c>
      <c r="BG141" s="160">
        <f>IF(N141="zákl. přenesená",J141,0)</f>
        <v>0</v>
      </c>
      <c r="BH141" s="160">
        <f>IF(N141="sníž. přenesená",J141,0)</f>
        <v>0</v>
      </c>
      <c r="BI141" s="160">
        <f>IF(N141="nulová",J141,0)</f>
        <v>0</v>
      </c>
      <c r="BJ141" s="4" t="s">
        <v>74</v>
      </c>
      <c r="BK141" s="160">
        <f>ROUND(I141*H141,2)</f>
        <v>0</v>
      </c>
      <c r="BL141" s="4" t="s">
        <v>131</v>
      </c>
      <c r="BM141" s="159" t="s">
        <v>419</v>
      </c>
    </row>
    <row r="142" ht="15.75" customHeight="1">
      <c r="A142" s="21"/>
      <c r="B142" s="22"/>
      <c r="C142" s="21"/>
      <c r="D142" s="161" t="s">
        <v>133</v>
      </c>
      <c r="E142" s="21"/>
      <c r="F142" s="162" t="s">
        <v>420</v>
      </c>
      <c r="G142" s="21"/>
      <c r="H142" s="21"/>
      <c r="I142" s="21"/>
      <c r="J142" s="21"/>
      <c r="K142" s="21"/>
      <c r="L142" s="22"/>
      <c r="M142" s="163"/>
      <c r="N142" s="21"/>
      <c r="O142" s="21"/>
      <c r="P142" s="21"/>
      <c r="Q142" s="21"/>
      <c r="R142" s="21"/>
      <c r="S142" s="21"/>
      <c r="T142" s="58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4" t="s">
        <v>133</v>
      </c>
      <c r="AU142" s="4" t="s">
        <v>81</v>
      </c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</row>
    <row r="143" ht="15.75" customHeight="1">
      <c r="A143" s="166"/>
      <c r="B143" s="167"/>
      <c r="C143" s="166"/>
      <c r="D143" s="164" t="s">
        <v>137</v>
      </c>
      <c r="E143" s="168" t="s">
        <v>3</v>
      </c>
      <c r="F143" s="169" t="s">
        <v>313</v>
      </c>
      <c r="G143" s="166"/>
      <c r="H143" s="170">
        <v>97.881</v>
      </c>
      <c r="I143" s="166"/>
      <c r="J143" s="166"/>
      <c r="K143" s="166"/>
      <c r="L143" s="167"/>
      <c r="M143" s="171"/>
      <c r="N143" s="166"/>
      <c r="O143" s="166"/>
      <c r="P143" s="166"/>
      <c r="Q143" s="166"/>
      <c r="R143" s="166"/>
      <c r="S143" s="166"/>
      <c r="T143" s="172"/>
      <c r="U143" s="166"/>
      <c r="V143" s="166"/>
      <c r="W143" s="166"/>
      <c r="X143" s="166"/>
      <c r="Y143" s="166"/>
      <c r="Z143" s="166"/>
      <c r="AA143" s="166"/>
      <c r="AB143" s="166"/>
      <c r="AC143" s="166"/>
      <c r="AD143" s="166"/>
      <c r="AE143" s="166"/>
      <c r="AF143" s="166"/>
      <c r="AG143" s="166"/>
      <c r="AH143" s="166"/>
      <c r="AI143" s="166"/>
      <c r="AJ143" s="166"/>
      <c r="AK143" s="166"/>
      <c r="AL143" s="166"/>
      <c r="AM143" s="166"/>
      <c r="AN143" s="166"/>
      <c r="AO143" s="166"/>
      <c r="AP143" s="166"/>
      <c r="AQ143" s="166"/>
      <c r="AR143" s="166"/>
      <c r="AS143" s="166"/>
      <c r="AT143" s="168" t="s">
        <v>137</v>
      </c>
      <c r="AU143" s="168" t="s">
        <v>81</v>
      </c>
      <c r="AV143" s="166" t="s">
        <v>78</v>
      </c>
      <c r="AW143" s="166" t="s">
        <v>31</v>
      </c>
      <c r="AX143" s="166" t="s">
        <v>74</v>
      </c>
      <c r="AY143" s="168" t="s">
        <v>124</v>
      </c>
      <c r="AZ143" s="166"/>
      <c r="BA143" s="166"/>
      <c r="BB143" s="166"/>
      <c r="BC143" s="166"/>
      <c r="BD143" s="166"/>
      <c r="BE143" s="166"/>
      <c r="BF143" s="166"/>
      <c r="BG143" s="166"/>
      <c r="BH143" s="166"/>
      <c r="BI143" s="166"/>
      <c r="BJ143" s="166"/>
      <c r="BK143" s="166"/>
      <c r="BL143" s="166"/>
      <c r="BM143" s="166"/>
    </row>
    <row r="144" ht="37.5" customHeight="1">
      <c r="A144" s="21"/>
      <c r="B144" s="22"/>
      <c r="C144" s="148" t="s">
        <v>193</v>
      </c>
      <c r="D144" s="148" t="s">
        <v>127</v>
      </c>
      <c r="E144" s="149" t="s">
        <v>421</v>
      </c>
      <c r="F144" s="150" t="s">
        <v>422</v>
      </c>
      <c r="G144" s="151" t="s">
        <v>140</v>
      </c>
      <c r="H144" s="152">
        <v>146.822</v>
      </c>
      <c r="I144" s="153"/>
      <c r="J144" s="154">
        <f>ROUND(I144*H144,2)</f>
        <v>0</v>
      </c>
      <c r="K144" s="150" t="s">
        <v>130</v>
      </c>
      <c r="L144" s="22"/>
      <c r="M144" s="155" t="s">
        <v>3</v>
      </c>
      <c r="N144" s="156" t="s">
        <v>40</v>
      </c>
      <c r="O144" s="21"/>
      <c r="P144" s="157">
        <f>O144*H144</f>
        <v>0</v>
      </c>
      <c r="Q144" s="157">
        <v>0.0</v>
      </c>
      <c r="R144" s="157">
        <f>Q144*H144</f>
        <v>0</v>
      </c>
      <c r="S144" s="157">
        <v>0.0</v>
      </c>
      <c r="T144" s="158">
        <f>S144*H144</f>
        <v>0</v>
      </c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159" t="s">
        <v>131</v>
      </c>
      <c r="AS144" s="21"/>
      <c r="AT144" s="159" t="s">
        <v>127</v>
      </c>
      <c r="AU144" s="159" t="s">
        <v>81</v>
      </c>
      <c r="AV144" s="21"/>
      <c r="AW144" s="21"/>
      <c r="AX144" s="21"/>
      <c r="AY144" s="4" t="s">
        <v>124</v>
      </c>
      <c r="AZ144" s="21"/>
      <c r="BA144" s="21"/>
      <c r="BB144" s="21"/>
      <c r="BC144" s="21"/>
      <c r="BD144" s="21"/>
      <c r="BE144" s="160">
        <f>IF(N144="základní",J144,0)</f>
        <v>0</v>
      </c>
      <c r="BF144" s="160">
        <f>IF(N144="snížená",J144,0)</f>
        <v>0</v>
      </c>
      <c r="BG144" s="160">
        <f>IF(N144="zákl. přenesená",J144,0)</f>
        <v>0</v>
      </c>
      <c r="BH144" s="160">
        <f>IF(N144="sníž. přenesená",J144,0)</f>
        <v>0</v>
      </c>
      <c r="BI144" s="160">
        <f>IF(N144="nulová",J144,0)</f>
        <v>0</v>
      </c>
      <c r="BJ144" s="4" t="s">
        <v>74</v>
      </c>
      <c r="BK144" s="160">
        <f>ROUND(I144*H144,2)</f>
        <v>0</v>
      </c>
      <c r="BL144" s="4" t="s">
        <v>131</v>
      </c>
      <c r="BM144" s="159" t="s">
        <v>423</v>
      </c>
    </row>
    <row r="145" ht="15.75" customHeight="1">
      <c r="A145" s="21"/>
      <c r="B145" s="22"/>
      <c r="C145" s="21"/>
      <c r="D145" s="161" t="s">
        <v>133</v>
      </c>
      <c r="E145" s="21"/>
      <c r="F145" s="162" t="s">
        <v>424</v>
      </c>
      <c r="G145" s="21"/>
      <c r="H145" s="21"/>
      <c r="I145" s="21"/>
      <c r="J145" s="21"/>
      <c r="K145" s="21"/>
      <c r="L145" s="22"/>
      <c r="M145" s="163"/>
      <c r="N145" s="21"/>
      <c r="O145" s="21"/>
      <c r="P145" s="21"/>
      <c r="Q145" s="21"/>
      <c r="R145" s="21"/>
      <c r="S145" s="21"/>
      <c r="T145" s="58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4" t="s">
        <v>133</v>
      </c>
      <c r="AU145" s="4" t="s">
        <v>81</v>
      </c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</row>
    <row r="146" ht="15.75" customHeight="1">
      <c r="A146" s="21"/>
      <c r="B146" s="22"/>
      <c r="C146" s="21"/>
      <c r="D146" s="164" t="s">
        <v>135</v>
      </c>
      <c r="E146" s="21"/>
      <c r="F146" s="165" t="s">
        <v>425</v>
      </c>
      <c r="G146" s="21"/>
      <c r="H146" s="21"/>
      <c r="I146" s="21"/>
      <c r="J146" s="21"/>
      <c r="K146" s="21"/>
      <c r="L146" s="22"/>
      <c r="M146" s="163"/>
      <c r="N146" s="21"/>
      <c r="O146" s="21"/>
      <c r="P146" s="21"/>
      <c r="Q146" s="21"/>
      <c r="R146" s="21"/>
      <c r="S146" s="21"/>
      <c r="T146" s="58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4" t="s">
        <v>135</v>
      </c>
      <c r="AU146" s="4" t="s">
        <v>81</v>
      </c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</row>
    <row r="147" ht="15.75" customHeight="1">
      <c r="A147" s="166"/>
      <c r="B147" s="167"/>
      <c r="C147" s="166"/>
      <c r="D147" s="164" t="s">
        <v>137</v>
      </c>
      <c r="E147" s="166"/>
      <c r="F147" s="169" t="s">
        <v>426</v>
      </c>
      <c r="G147" s="166"/>
      <c r="H147" s="170">
        <v>146.822</v>
      </c>
      <c r="I147" s="166"/>
      <c r="J147" s="166"/>
      <c r="K147" s="166"/>
      <c r="L147" s="167"/>
      <c r="M147" s="171"/>
      <c r="N147" s="166"/>
      <c r="O147" s="166"/>
      <c r="P147" s="166"/>
      <c r="Q147" s="166"/>
      <c r="R147" s="166"/>
      <c r="S147" s="166"/>
      <c r="T147" s="172"/>
      <c r="U147" s="166"/>
      <c r="V147" s="166"/>
      <c r="W147" s="166"/>
      <c r="X147" s="166"/>
      <c r="Y147" s="166"/>
      <c r="Z147" s="166"/>
      <c r="AA147" s="166"/>
      <c r="AB147" s="166"/>
      <c r="AC147" s="166"/>
      <c r="AD147" s="166"/>
      <c r="AE147" s="166"/>
      <c r="AF147" s="166"/>
      <c r="AG147" s="166"/>
      <c r="AH147" s="166"/>
      <c r="AI147" s="166"/>
      <c r="AJ147" s="166"/>
      <c r="AK147" s="166"/>
      <c r="AL147" s="166"/>
      <c r="AM147" s="166"/>
      <c r="AN147" s="166"/>
      <c r="AO147" s="166"/>
      <c r="AP147" s="166"/>
      <c r="AQ147" s="166"/>
      <c r="AR147" s="166"/>
      <c r="AS147" s="166"/>
      <c r="AT147" s="168" t="s">
        <v>137</v>
      </c>
      <c r="AU147" s="168" t="s">
        <v>81</v>
      </c>
      <c r="AV147" s="166" t="s">
        <v>78</v>
      </c>
      <c r="AW147" s="166" t="s">
        <v>4</v>
      </c>
      <c r="AX147" s="166" t="s">
        <v>74</v>
      </c>
      <c r="AY147" s="168" t="s">
        <v>124</v>
      </c>
      <c r="AZ147" s="166"/>
      <c r="BA147" s="166"/>
      <c r="BB147" s="166"/>
      <c r="BC147" s="166"/>
      <c r="BD147" s="166"/>
      <c r="BE147" s="166"/>
      <c r="BF147" s="166"/>
      <c r="BG147" s="166"/>
      <c r="BH147" s="166"/>
      <c r="BI147" s="166"/>
      <c r="BJ147" s="166"/>
      <c r="BK147" s="166"/>
      <c r="BL147" s="166"/>
      <c r="BM147" s="166"/>
    </row>
    <row r="148" ht="33.0" customHeight="1">
      <c r="A148" s="21"/>
      <c r="B148" s="22"/>
      <c r="C148" s="191" t="s">
        <v>9</v>
      </c>
      <c r="D148" s="191" t="s">
        <v>427</v>
      </c>
      <c r="E148" s="192" t="s">
        <v>428</v>
      </c>
      <c r="F148" s="193" t="s">
        <v>429</v>
      </c>
      <c r="G148" s="194" t="s">
        <v>89</v>
      </c>
      <c r="H148" s="195">
        <v>114.031</v>
      </c>
      <c r="I148" s="196"/>
      <c r="J148" s="197">
        <f>ROUND(I148*H148,2)</f>
        <v>0</v>
      </c>
      <c r="K148" s="193" t="s">
        <v>130</v>
      </c>
      <c r="L148" s="198"/>
      <c r="M148" s="199" t="s">
        <v>3</v>
      </c>
      <c r="N148" s="200" t="s">
        <v>40</v>
      </c>
      <c r="O148" s="21"/>
      <c r="P148" s="157">
        <f>O148*H148</f>
        <v>0</v>
      </c>
      <c r="Q148" s="157">
        <v>0.0018</v>
      </c>
      <c r="R148" s="157">
        <f>Q148*H148</f>
        <v>0.2052558</v>
      </c>
      <c r="S148" s="157">
        <v>0.0</v>
      </c>
      <c r="T148" s="158">
        <f>S148*H148</f>
        <v>0</v>
      </c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159" t="s">
        <v>430</v>
      </c>
      <c r="AS148" s="21"/>
      <c r="AT148" s="159" t="s">
        <v>427</v>
      </c>
      <c r="AU148" s="159" t="s">
        <v>81</v>
      </c>
      <c r="AV148" s="21"/>
      <c r="AW148" s="21"/>
      <c r="AX148" s="21"/>
      <c r="AY148" s="4" t="s">
        <v>124</v>
      </c>
      <c r="AZ148" s="21"/>
      <c r="BA148" s="21"/>
      <c r="BB148" s="21"/>
      <c r="BC148" s="21"/>
      <c r="BD148" s="21"/>
      <c r="BE148" s="160">
        <f>IF(N148="základní",J148,0)</f>
        <v>0</v>
      </c>
      <c r="BF148" s="160">
        <f>IF(N148="snížená",J148,0)</f>
        <v>0</v>
      </c>
      <c r="BG148" s="160">
        <f>IF(N148="zákl. přenesená",J148,0)</f>
        <v>0</v>
      </c>
      <c r="BH148" s="160">
        <f>IF(N148="sníž. přenesená",J148,0)</f>
        <v>0</v>
      </c>
      <c r="BI148" s="160">
        <f>IF(N148="nulová",J148,0)</f>
        <v>0</v>
      </c>
      <c r="BJ148" s="4" t="s">
        <v>74</v>
      </c>
      <c r="BK148" s="160">
        <f>ROUND(I148*H148,2)</f>
        <v>0</v>
      </c>
      <c r="BL148" s="4" t="s">
        <v>131</v>
      </c>
      <c r="BM148" s="159" t="s">
        <v>431</v>
      </c>
    </row>
    <row r="149" ht="15.75" customHeight="1">
      <c r="A149" s="166"/>
      <c r="B149" s="167"/>
      <c r="C149" s="166"/>
      <c r="D149" s="164" t="s">
        <v>137</v>
      </c>
      <c r="E149" s="166"/>
      <c r="F149" s="169" t="s">
        <v>432</v>
      </c>
      <c r="G149" s="166"/>
      <c r="H149" s="170">
        <v>114.031</v>
      </c>
      <c r="I149" s="166"/>
      <c r="J149" s="166"/>
      <c r="K149" s="166"/>
      <c r="L149" s="167"/>
      <c r="M149" s="171"/>
      <c r="N149" s="166"/>
      <c r="O149" s="166"/>
      <c r="P149" s="166"/>
      <c r="Q149" s="166"/>
      <c r="R149" s="166"/>
      <c r="S149" s="166"/>
      <c r="T149" s="172"/>
      <c r="U149" s="166"/>
      <c r="V149" s="166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6"/>
      <c r="AK149" s="166"/>
      <c r="AL149" s="166"/>
      <c r="AM149" s="166"/>
      <c r="AN149" s="166"/>
      <c r="AO149" s="166"/>
      <c r="AP149" s="166"/>
      <c r="AQ149" s="166"/>
      <c r="AR149" s="166"/>
      <c r="AS149" s="166"/>
      <c r="AT149" s="168" t="s">
        <v>137</v>
      </c>
      <c r="AU149" s="168" t="s">
        <v>81</v>
      </c>
      <c r="AV149" s="166" t="s">
        <v>78</v>
      </c>
      <c r="AW149" s="166" t="s">
        <v>4</v>
      </c>
      <c r="AX149" s="166" t="s">
        <v>74</v>
      </c>
      <c r="AY149" s="168" t="s">
        <v>124</v>
      </c>
      <c r="AZ149" s="166"/>
      <c r="BA149" s="166"/>
      <c r="BB149" s="166"/>
      <c r="BC149" s="166"/>
      <c r="BD149" s="166"/>
      <c r="BE149" s="166"/>
      <c r="BF149" s="166"/>
      <c r="BG149" s="166"/>
      <c r="BH149" s="166"/>
      <c r="BI149" s="166"/>
      <c r="BJ149" s="166"/>
      <c r="BK149" s="166"/>
      <c r="BL149" s="166"/>
      <c r="BM149" s="166"/>
    </row>
    <row r="150" ht="62.25" customHeight="1">
      <c r="A150" s="21"/>
      <c r="B150" s="22"/>
      <c r="C150" s="148" t="s">
        <v>205</v>
      </c>
      <c r="D150" s="148" t="s">
        <v>127</v>
      </c>
      <c r="E150" s="149" t="s">
        <v>433</v>
      </c>
      <c r="F150" s="150" t="s">
        <v>434</v>
      </c>
      <c r="G150" s="151" t="s">
        <v>180</v>
      </c>
      <c r="H150" s="152">
        <v>46.692</v>
      </c>
      <c r="I150" s="153"/>
      <c r="J150" s="154">
        <f>ROUND(I150*H150,2)</f>
        <v>0</v>
      </c>
      <c r="K150" s="150" t="s">
        <v>130</v>
      </c>
      <c r="L150" s="22"/>
      <c r="M150" s="155" t="s">
        <v>3</v>
      </c>
      <c r="N150" s="156" t="s">
        <v>40</v>
      </c>
      <c r="O150" s="21"/>
      <c r="P150" s="157">
        <f>O150*H150</f>
        <v>0</v>
      </c>
      <c r="Q150" s="157">
        <v>0.0</v>
      </c>
      <c r="R150" s="157">
        <f>Q150*H150</f>
        <v>0</v>
      </c>
      <c r="S150" s="157">
        <v>0.0</v>
      </c>
      <c r="T150" s="158">
        <f>S150*H150</f>
        <v>0</v>
      </c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159" t="s">
        <v>131</v>
      </c>
      <c r="AS150" s="21"/>
      <c r="AT150" s="159" t="s">
        <v>127</v>
      </c>
      <c r="AU150" s="159" t="s">
        <v>81</v>
      </c>
      <c r="AV150" s="21"/>
      <c r="AW150" s="21"/>
      <c r="AX150" s="21"/>
      <c r="AY150" s="4" t="s">
        <v>124</v>
      </c>
      <c r="AZ150" s="21"/>
      <c r="BA150" s="21"/>
      <c r="BB150" s="21"/>
      <c r="BC150" s="21"/>
      <c r="BD150" s="21"/>
      <c r="BE150" s="160">
        <f>IF(N150="základní",J150,0)</f>
        <v>0</v>
      </c>
      <c r="BF150" s="160">
        <f>IF(N150="snížená",J150,0)</f>
        <v>0</v>
      </c>
      <c r="BG150" s="160">
        <f>IF(N150="zákl. přenesená",J150,0)</f>
        <v>0</v>
      </c>
      <c r="BH150" s="160">
        <f>IF(N150="sníž. přenesená",J150,0)</f>
        <v>0</v>
      </c>
      <c r="BI150" s="160">
        <f>IF(N150="nulová",J150,0)</f>
        <v>0</v>
      </c>
      <c r="BJ150" s="4" t="s">
        <v>74</v>
      </c>
      <c r="BK150" s="160">
        <f>ROUND(I150*H150,2)</f>
        <v>0</v>
      </c>
      <c r="BL150" s="4" t="s">
        <v>131</v>
      </c>
      <c r="BM150" s="159" t="s">
        <v>435</v>
      </c>
    </row>
    <row r="151" ht="15.75" customHeight="1">
      <c r="A151" s="21"/>
      <c r="B151" s="22"/>
      <c r="C151" s="21"/>
      <c r="D151" s="161" t="s">
        <v>133</v>
      </c>
      <c r="E151" s="21"/>
      <c r="F151" s="162" t="s">
        <v>436</v>
      </c>
      <c r="G151" s="21"/>
      <c r="H151" s="21"/>
      <c r="I151" s="21"/>
      <c r="J151" s="21"/>
      <c r="K151" s="21"/>
      <c r="L151" s="22"/>
      <c r="M151" s="163"/>
      <c r="N151" s="21"/>
      <c r="O151" s="21"/>
      <c r="P151" s="21"/>
      <c r="Q151" s="21"/>
      <c r="R151" s="21"/>
      <c r="S151" s="21"/>
      <c r="T151" s="58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4" t="s">
        <v>133</v>
      </c>
      <c r="AU151" s="4" t="s">
        <v>81</v>
      </c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</row>
    <row r="152" ht="15.75" customHeight="1">
      <c r="A152" s="180"/>
      <c r="B152" s="181"/>
      <c r="C152" s="180"/>
      <c r="D152" s="164" t="s">
        <v>137</v>
      </c>
      <c r="E152" s="182" t="s">
        <v>3</v>
      </c>
      <c r="F152" s="183" t="s">
        <v>437</v>
      </c>
      <c r="G152" s="180"/>
      <c r="H152" s="182" t="s">
        <v>3</v>
      </c>
      <c r="I152" s="180"/>
      <c r="J152" s="180"/>
      <c r="K152" s="180"/>
      <c r="L152" s="181"/>
      <c r="M152" s="184"/>
      <c r="N152" s="180"/>
      <c r="O152" s="180"/>
      <c r="P152" s="180"/>
      <c r="Q152" s="180"/>
      <c r="R152" s="180"/>
      <c r="S152" s="180"/>
      <c r="T152" s="185"/>
      <c r="U152" s="180"/>
      <c r="V152" s="180"/>
      <c r="W152" s="180"/>
      <c r="X152" s="180"/>
      <c r="Y152" s="180"/>
      <c r="Z152" s="180"/>
      <c r="AA152" s="180"/>
      <c r="AB152" s="180"/>
      <c r="AC152" s="180"/>
      <c r="AD152" s="180"/>
      <c r="AE152" s="180"/>
      <c r="AF152" s="180"/>
      <c r="AG152" s="180"/>
      <c r="AH152" s="180"/>
      <c r="AI152" s="180"/>
      <c r="AJ152" s="180"/>
      <c r="AK152" s="180"/>
      <c r="AL152" s="180"/>
      <c r="AM152" s="180"/>
      <c r="AN152" s="180"/>
      <c r="AO152" s="180"/>
      <c r="AP152" s="180"/>
      <c r="AQ152" s="180"/>
      <c r="AR152" s="180"/>
      <c r="AS152" s="180"/>
      <c r="AT152" s="182" t="s">
        <v>137</v>
      </c>
      <c r="AU152" s="182" t="s">
        <v>81</v>
      </c>
      <c r="AV152" s="180" t="s">
        <v>74</v>
      </c>
      <c r="AW152" s="180" t="s">
        <v>31</v>
      </c>
      <c r="AX152" s="180" t="s">
        <v>69</v>
      </c>
      <c r="AY152" s="182" t="s">
        <v>124</v>
      </c>
      <c r="AZ152" s="180"/>
      <c r="BA152" s="180"/>
      <c r="BB152" s="180"/>
      <c r="BC152" s="180"/>
      <c r="BD152" s="180"/>
      <c r="BE152" s="180"/>
      <c r="BF152" s="180"/>
      <c r="BG152" s="180"/>
      <c r="BH152" s="180"/>
      <c r="BI152" s="180"/>
      <c r="BJ152" s="180"/>
      <c r="BK152" s="180"/>
      <c r="BL152" s="180"/>
      <c r="BM152" s="180"/>
    </row>
    <row r="153" ht="15.75" customHeight="1">
      <c r="A153" s="166"/>
      <c r="B153" s="167"/>
      <c r="C153" s="166"/>
      <c r="D153" s="164" t="s">
        <v>137</v>
      </c>
      <c r="E153" s="168" t="s">
        <v>3</v>
      </c>
      <c r="F153" s="169" t="s">
        <v>438</v>
      </c>
      <c r="G153" s="166"/>
      <c r="H153" s="170">
        <v>46.692</v>
      </c>
      <c r="I153" s="166"/>
      <c r="J153" s="166"/>
      <c r="K153" s="166"/>
      <c r="L153" s="167"/>
      <c r="M153" s="171"/>
      <c r="N153" s="166"/>
      <c r="O153" s="166"/>
      <c r="P153" s="166"/>
      <c r="Q153" s="166"/>
      <c r="R153" s="166"/>
      <c r="S153" s="166"/>
      <c r="T153" s="172"/>
      <c r="U153" s="166"/>
      <c r="V153" s="166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6"/>
      <c r="AK153" s="166"/>
      <c r="AL153" s="166"/>
      <c r="AM153" s="166"/>
      <c r="AN153" s="166"/>
      <c r="AO153" s="166"/>
      <c r="AP153" s="166"/>
      <c r="AQ153" s="166"/>
      <c r="AR153" s="166"/>
      <c r="AS153" s="166"/>
      <c r="AT153" s="168" t="s">
        <v>137</v>
      </c>
      <c r="AU153" s="168" t="s">
        <v>81</v>
      </c>
      <c r="AV153" s="166" t="s">
        <v>78</v>
      </c>
      <c r="AW153" s="166" t="s">
        <v>31</v>
      </c>
      <c r="AX153" s="166" t="s">
        <v>74</v>
      </c>
      <c r="AY153" s="168" t="s">
        <v>124</v>
      </c>
      <c r="AZ153" s="166"/>
      <c r="BA153" s="166"/>
      <c r="BB153" s="166"/>
      <c r="BC153" s="166"/>
      <c r="BD153" s="166"/>
      <c r="BE153" s="166"/>
      <c r="BF153" s="166"/>
      <c r="BG153" s="166"/>
      <c r="BH153" s="166"/>
      <c r="BI153" s="166"/>
      <c r="BJ153" s="166"/>
      <c r="BK153" s="166"/>
      <c r="BL153" s="166"/>
      <c r="BM153" s="166"/>
    </row>
    <row r="154" ht="24.0" customHeight="1">
      <c r="A154" s="21"/>
      <c r="B154" s="22"/>
      <c r="C154" s="191" t="s">
        <v>213</v>
      </c>
      <c r="D154" s="191" t="s">
        <v>427</v>
      </c>
      <c r="E154" s="192" t="s">
        <v>439</v>
      </c>
      <c r="F154" s="193" t="s">
        <v>440</v>
      </c>
      <c r="G154" s="194" t="s">
        <v>180</v>
      </c>
      <c r="H154" s="195">
        <v>49.027</v>
      </c>
      <c r="I154" s="196"/>
      <c r="J154" s="197">
        <f>ROUND(I154*H154,2)</f>
        <v>0</v>
      </c>
      <c r="K154" s="193" t="s">
        <v>130</v>
      </c>
      <c r="L154" s="198"/>
      <c r="M154" s="199" t="s">
        <v>3</v>
      </c>
      <c r="N154" s="200" t="s">
        <v>40</v>
      </c>
      <c r="O154" s="21"/>
      <c r="P154" s="157">
        <f>O154*H154</f>
        <v>0</v>
      </c>
      <c r="Q154" s="157">
        <v>3.0E-5</v>
      </c>
      <c r="R154" s="157">
        <f>Q154*H154</f>
        <v>0.00147081</v>
      </c>
      <c r="S154" s="157">
        <v>0.0</v>
      </c>
      <c r="T154" s="158">
        <f>S154*H154</f>
        <v>0</v>
      </c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159" t="s">
        <v>430</v>
      </c>
      <c r="AS154" s="21"/>
      <c r="AT154" s="159" t="s">
        <v>427</v>
      </c>
      <c r="AU154" s="159" t="s">
        <v>81</v>
      </c>
      <c r="AV154" s="21"/>
      <c r="AW154" s="21"/>
      <c r="AX154" s="21"/>
      <c r="AY154" s="4" t="s">
        <v>124</v>
      </c>
      <c r="AZ154" s="21"/>
      <c r="BA154" s="21"/>
      <c r="BB154" s="21"/>
      <c r="BC154" s="21"/>
      <c r="BD154" s="21"/>
      <c r="BE154" s="160">
        <f>IF(N154="základní",J154,0)</f>
        <v>0</v>
      </c>
      <c r="BF154" s="160">
        <f>IF(N154="snížená",J154,0)</f>
        <v>0</v>
      </c>
      <c r="BG154" s="160">
        <f>IF(N154="zákl. přenesená",J154,0)</f>
        <v>0</v>
      </c>
      <c r="BH154" s="160">
        <f>IF(N154="sníž. přenesená",J154,0)</f>
        <v>0</v>
      </c>
      <c r="BI154" s="160">
        <f>IF(N154="nulová",J154,0)</f>
        <v>0</v>
      </c>
      <c r="BJ154" s="4" t="s">
        <v>74</v>
      </c>
      <c r="BK154" s="160">
        <f>ROUND(I154*H154,2)</f>
        <v>0</v>
      </c>
      <c r="BL154" s="4" t="s">
        <v>131</v>
      </c>
      <c r="BM154" s="159" t="s">
        <v>441</v>
      </c>
    </row>
    <row r="155" ht="15.75" customHeight="1">
      <c r="A155" s="166"/>
      <c r="B155" s="167"/>
      <c r="C155" s="166"/>
      <c r="D155" s="164" t="s">
        <v>137</v>
      </c>
      <c r="E155" s="166"/>
      <c r="F155" s="169" t="s">
        <v>442</v>
      </c>
      <c r="G155" s="166"/>
      <c r="H155" s="170">
        <v>49.027</v>
      </c>
      <c r="I155" s="166"/>
      <c r="J155" s="166"/>
      <c r="K155" s="166"/>
      <c r="L155" s="167"/>
      <c r="M155" s="171"/>
      <c r="N155" s="166"/>
      <c r="O155" s="166"/>
      <c r="P155" s="166"/>
      <c r="Q155" s="166"/>
      <c r="R155" s="166"/>
      <c r="S155" s="166"/>
      <c r="T155" s="172"/>
      <c r="U155" s="166"/>
      <c r="V155" s="166"/>
      <c r="W155" s="166"/>
      <c r="X155" s="166"/>
      <c r="Y155" s="166"/>
      <c r="Z155" s="166"/>
      <c r="AA155" s="166"/>
      <c r="AB155" s="166"/>
      <c r="AC155" s="166"/>
      <c r="AD155" s="166"/>
      <c r="AE155" s="166"/>
      <c r="AF155" s="166"/>
      <c r="AG155" s="166"/>
      <c r="AH155" s="166"/>
      <c r="AI155" s="166"/>
      <c r="AJ155" s="166"/>
      <c r="AK155" s="166"/>
      <c r="AL155" s="166"/>
      <c r="AM155" s="166"/>
      <c r="AN155" s="166"/>
      <c r="AO155" s="166"/>
      <c r="AP155" s="166"/>
      <c r="AQ155" s="166"/>
      <c r="AR155" s="166"/>
      <c r="AS155" s="166"/>
      <c r="AT155" s="168" t="s">
        <v>137</v>
      </c>
      <c r="AU155" s="168" t="s">
        <v>81</v>
      </c>
      <c r="AV155" s="166" t="s">
        <v>78</v>
      </c>
      <c r="AW155" s="166" t="s">
        <v>4</v>
      </c>
      <c r="AX155" s="166" t="s">
        <v>74</v>
      </c>
      <c r="AY155" s="168" t="s">
        <v>124</v>
      </c>
      <c r="AZ155" s="166"/>
      <c r="BA155" s="166"/>
      <c r="BB155" s="166"/>
      <c r="BC155" s="166"/>
      <c r="BD155" s="166"/>
      <c r="BE155" s="166"/>
      <c r="BF155" s="166"/>
      <c r="BG155" s="166"/>
      <c r="BH155" s="166"/>
      <c r="BI155" s="166"/>
      <c r="BJ155" s="166"/>
      <c r="BK155" s="166"/>
      <c r="BL155" s="166"/>
      <c r="BM155" s="166"/>
    </row>
    <row r="156" ht="33.0" customHeight="1">
      <c r="A156" s="21"/>
      <c r="B156" s="22"/>
      <c r="C156" s="148" t="s">
        <v>218</v>
      </c>
      <c r="D156" s="148" t="s">
        <v>127</v>
      </c>
      <c r="E156" s="149" t="s">
        <v>443</v>
      </c>
      <c r="F156" s="150" t="s">
        <v>444</v>
      </c>
      <c r="G156" s="151" t="s">
        <v>89</v>
      </c>
      <c r="H156" s="152">
        <v>313.098</v>
      </c>
      <c r="I156" s="153"/>
      <c r="J156" s="154">
        <f>ROUND(I156*H156,2)</f>
        <v>0</v>
      </c>
      <c r="K156" s="150" t="s">
        <v>130</v>
      </c>
      <c r="L156" s="22"/>
      <c r="M156" s="155" t="s">
        <v>3</v>
      </c>
      <c r="N156" s="156" t="s">
        <v>40</v>
      </c>
      <c r="O156" s="21"/>
      <c r="P156" s="157">
        <f>O156*H156</f>
        <v>0</v>
      </c>
      <c r="Q156" s="157">
        <v>0.0</v>
      </c>
      <c r="R156" s="157">
        <f>Q156*H156</f>
        <v>0</v>
      </c>
      <c r="S156" s="157">
        <v>0.0</v>
      </c>
      <c r="T156" s="158">
        <f>S156*H156</f>
        <v>0</v>
      </c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159" t="s">
        <v>131</v>
      </c>
      <c r="AS156" s="21"/>
      <c r="AT156" s="159" t="s">
        <v>127</v>
      </c>
      <c r="AU156" s="159" t="s">
        <v>81</v>
      </c>
      <c r="AV156" s="21"/>
      <c r="AW156" s="21"/>
      <c r="AX156" s="21"/>
      <c r="AY156" s="4" t="s">
        <v>124</v>
      </c>
      <c r="AZ156" s="21"/>
      <c r="BA156" s="21"/>
      <c r="BB156" s="21"/>
      <c r="BC156" s="21"/>
      <c r="BD156" s="21"/>
      <c r="BE156" s="160">
        <f>IF(N156="základní",J156,0)</f>
        <v>0</v>
      </c>
      <c r="BF156" s="160">
        <f>IF(N156="snížená",J156,0)</f>
        <v>0</v>
      </c>
      <c r="BG156" s="160">
        <f>IF(N156="zákl. přenesená",J156,0)</f>
        <v>0</v>
      </c>
      <c r="BH156" s="160">
        <f>IF(N156="sníž. přenesená",J156,0)</f>
        <v>0</v>
      </c>
      <c r="BI156" s="160">
        <f>IF(N156="nulová",J156,0)</f>
        <v>0</v>
      </c>
      <c r="BJ156" s="4" t="s">
        <v>74</v>
      </c>
      <c r="BK156" s="160">
        <f>ROUND(I156*H156,2)</f>
        <v>0</v>
      </c>
      <c r="BL156" s="4" t="s">
        <v>131</v>
      </c>
      <c r="BM156" s="159" t="s">
        <v>445</v>
      </c>
    </row>
    <row r="157" ht="15.75" customHeight="1">
      <c r="A157" s="21"/>
      <c r="B157" s="22"/>
      <c r="C157" s="21"/>
      <c r="D157" s="161" t="s">
        <v>133</v>
      </c>
      <c r="E157" s="21"/>
      <c r="F157" s="162" t="s">
        <v>446</v>
      </c>
      <c r="G157" s="21"/>
      <c r="H157" s="21"/>
      <c r="I157" s="21"/>
      <c r="J157" s="21"/>
      <c r="K157" s="21"/>
      <c r="L157" s="22"/>
      <c r="M157" s="163"/>
      <c r="N157" s="21"/>
      <c r="O157" s="21"/>
      <c r="P157" s="21"/>
      <c r="Q157" s="21"/>
      <c r="R157" s="21"/>
      <c r="S157" s="21"/>
      <c r="T157" s="58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4" t="s">
        <v>133</v>
      </c>
      <c r="AU157" s="4" t="s">
        <v>81</v>
      </c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</row>
    <row r="158" ht="16.5" customHeight="1">
      <c r="A158" s="21"/>
      <c r="B158" s="22"/>
      <c r="C158" s="191" t="s">
        <v>131</v>
      </c>
      <c r="D158" s="191" t="s">
        <v>427</v>
      </c>
      <c r="E158" s="192" t="s">
        <v>447</v>
      </c>
      <c r="F158" s="193" t="s">
        <v>448</v>
      </c>
      <c r="G158" s="194" t="s">
        <v>89</v>
      </c>
      <c r="H158" s="195">
        <v>104.366</v>
      </c>
      <c r="I158" s="196"/>
      <c r="J158" s="197">
        <f>ROUND(I158*H158,2)</f>
        <v>0</v>
      </c>
      <c r="K158" s="193" t="s">
        <v>130</v>
      </c>
      <c r="L158" s="198"/>
      <c r="M158" s="199" t="s">
        <v>3</v>
      </c>
      <c r="N158" s="200" t="s">
        <v>40</v>
      </c>
      <c r="O158" s="21"/>
      <c r="P158" s="157">
        <f>O158*H158</f>
        <v>0</v>
      </c>
      <c r="Q158" s="157">
        <v>3.0E-4</v>
      </c>
      <c r="R158" s="157">
        <f>Q158*H158</f>
        <v>0.0313098</v>
      </c>
      <c r="S158" s="157">
        <v>0.0</v>
      </c>
      <c r="T158" s="158">
        <f>S158*H158</f>
        <v>0</v>
      </c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159" t="s">
        <v>430</v>
      </c>
      <c r="AS158" s="21"/>
      <c r="AT158" s="159" t="s">
        <v>427</v>
      </c>
      <c r="AU158" s="159" t="s">
        <v>81</v>
      </c>
      <c r="AV158" s="21"/>
      <c r="AW158" s="21"/>
      <c r="AX158" s="21"/>
      <c r="AY158" s="4" t="s">
        <v>124</v>
      </c>
      <c r="AZ158" s="21"/>
      <c r="BA158" s="21"/>
      <c r="BB158" s="21"/>
      <c r="BC158" s="21"/>
      <c r="BD158" s="21"/>
      <c r="BE158" s="160">
        <f>IF(N158="základní",J158,0)</f>
        <v>0</v>
      </c>
      <c r="BF158" s="160">
        <f>IF(N158="snížená",J158,0)</f>
        <v>0</v>
      </c>
      <c r="BG158" s="160">
        <f>IF(N158="zákl. přenesená",J158,0)</f>
        <v>0</v>
      </c>
      <c r="BH158" s="160">
        <f>IF(N158="sníž. přenesená",J158,0)</f>
        <v>0</v>
      </c>
      <c r="BI158" s="160">
        <f>IF(N158="nulová",J158,0)</f>
        <v>0</v>
      </c>
      <c r="BJ158" s="4" t="s">
        <v>74</v>
      </c>
      <c r="BK158" s="160">
        <f>ROUND(I158*H158,2)</f>
        <v>0</v>
      </c>
      <c r="BL158" s="4" t="s">
        <v>131</v>
      </c>
      <c r="BM158" s="159" t="s">
        <v>449</v>
      </c>
    </row>
    <row r="159" ht="15.75" customHeight="1">
      <c r="A159" s="166"/>
      <c r="B159" s="167"/>
      <c r="C159" s="166"/>
      <c r="D159" s="164" t="s">
        <v>137</v>
      </c>
      <c r="E159" s="168" t="s">
        <v>3</v>
      </c>
      <c r="F159" s="169" t="s">
        <v>313</v>
      </c>
      <c r="G159" s="166"/>
      <c r="H159" s="170">
        <v>97.881</v>
      </c>
      <c r="I159" s="166"/>
      <c r="J159" s="166"/>
      <c r="K159" s="166"/>
      <c r="L159" s="167"/>
      <c r="M159" s="171"/>
      <c r="N159" s="166"/>
      <c r="O159" s="166"/>
      <c r="P159" s="166"/>
      <c r="Q159" s="166"/>
      <c r="R159" s="166"/>
      <c r="S159" s="166"/>
      <c r="T159" s="172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/>
      <c r="AM159" s="166"/>
      <c r="AN159" s="166"/>
      <c r="AO159" s="166"/>
      <c r="AP159" s="166"/>
      <c r="AQ159" s="166"/>
      <c r="AR159" s="166"/>
      <c r="AS159" s="166"/>
      <c r="AT159" s="168" t="s">
        <v>137</v>
      </c>
      <c r="AU159" s="168" t="s">
        <v>81</v>
      </c>
      <c r="AV159" s="166" t="s">
        <v>78</v>
      </c>
      <c r="AW159" s="166" t="s">
        <v>31</v>
      </c>
      <c r="AX159" s="166" t="s">
        <v>69</v>
      </c>
      <c r="AY159" s="168" t="s">
        <v>124</v>
      </c>
      <c r="AZ159" s="166"/>
      <c r="BA159" s="166"/>
      <c r="BB159" s="166"/>
      <c r="BC159" s="166"/>
      <c r="BD159" s="166"/>
      <c r="BE159" s="166"/>
      <c r="BF159" s="166"/>
      <c r="BG159" s="166"/>
      <c r="BH159" s="166"/>
      <c r="BI159" s="166"/>
      <c r="BJ159" s="166"/>
      <c r="BK159" s="166"/>
      <c r="BL159" s="166"/>
      <c r="BM159" s="166"/>
    </row>
    <row r="160" ht="15.75" customHeight="1">
      <c r="A160" s="166"/>
      <c r="B160" s="167"/>
      <c r="C160" s="166"/>
      <c r="D160" s="164" t="s">
        <v>137</v>
      </c>
      <c r="E160" s="168" t="s">
        <v>3</v>
      </c>
      <c r="F160" s="169" t="s">
        <v>450</v>
      </c>
      <c r="G160" s="166"/>
      <c r="H160" s="170">
        <v>6.485</v>
      </c>
      <c r="I160" s="166"/>
      <c r="J160" s="166"/>
      <c r="K160" s="166"/>
      <c r="L160" s="167"/>
      <c r="M160" s="171"/>
      <c r="N160" s="166"/>
      <c r="O160" s="166"/>
      <c r="P160" s="166"/>
      <c r="Q160" s="166"/>
      <c r="R160" s="166"/>
      <c r="S160" s="166"/>
      <c r="T160" s="172"/>
      <c r="U160" s="166"/>
      <c r="V160" s="166"/>
      <c r="W160" s="166"/>
      <c r="X160" s="166"/>
      <c r="Y160" s="166"/>
      <c r="Z160" s="166"/>
      <c r="AA160" s="166"/>
      <c r="AB160" s="166"/>
      <c r="AC160" s="166"/>
      <c r="AD160" s="166"/>
      <c r="AE160" s="166"/>
      <c r="AF160" s="166"/>
      <c r="AG160" s="166"/>
      <c r="AH160" s="166"/>
      <c r="AI160" s="166"/>
      <c r="AJ160" s="166"/>
      <c r="AK160" s="166"/>
      <c r="AL160" s="166"/>
      <c r="AM160" s="166"/>
      <c r="AN160" s="166"/>
      <c r="AO160" s="166"/>
      <c r="AP160" s="166"/>
      <c r="AQ160" s="166"/>
      <c r="AR160" s="166"/>
      <c r="AS160" s="166"/>
      <c r="AT160" s="168" t="s">
        <v>137</v>
      </c>
      <c r="AU160" s="168" t="s">
        <v>81</v>
      </c>
      <c r="AV160" s="166" t="s">
        <v>78</v>
      </c>
      <c r="AW160" s="166" t="s">
        <v>31</v>
      </c>
      <c r="AX160" s="166" t="s">
        <v>69</v>
      </c>
      <c r="AY160" s="168" t="s">
        <v>124</v>
      </c>
      <c r="AZ160" s="166"/>
      <c r="BA160" s="166"/>
      <c r="BB160" s="166"/>
      <c r="BC160" s="166"/>
      <c r="BD160" s="166"/>
      <c r="BE160" s="166"/>
      <c r="BF160" s="166"/>
      <c r="BG160" s="166"/>
      <c r="BH160" s="166"/>
      <c r="BI160" s="166"/>
      <c r="BJ160" s="166"/>
      <c r="BK160" s="166"/>
      <c r="BL160" s="166"/>
      <c r="BM160" s="166"/>
    </row>
    <row r="161" ht="15.75" customHeight="1">
      <c r="A161" s="173"/>
      <c r="B161" s="174"/>
      <c r="C161" s="173"/>
      <c r="D161" s="164" t="s">
        <v>137</v>
      </c>
      <c r="E161" s="175" t="s">
        <v>3</v>
      </c>
      <c r="F161" s="176" t="s">
        <v>156</v>
      </c>
      <c r="G161" s="173"/>
      <c r="H161" s="177">
        <v>104.366</v>
      </c>
      <c r="I161" s="173"/>
      <c r="J161" s="173"/>
      <c r="K161" s="173"/>
      <c r="L161" s="174"/>
      <c r="M161" s="178"/>
      <c r="N161" s="173"/>
      <c r="O161" s="173"/>
      <c r="P161" s="173"/>
      <c r="Q161" s="173"/>
      <c r="R161" s="173"/>
      <c r="S161" s="173"/>
      <c r="T161" s="179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  <c r="AE161" s="173"/>
      <c r="AF161" s="173"/>
      <c r="AG161" s="173"/>
      <c r="AH161" s="173"/>
      <c r="AI161" s="173"/>
      <c r="AJ161" s="173"/>
      <c r="AK161" s="173"/>
      <c r="AL161" s="173"/>
      <c r="AM161" s="173"/>
      <c r="AN161" s="173"/>
      <c r="AO161" s="173"/>
      <c r="AP161" s="173"/>
      <c r="AQ161" s="173"/>
      <c r="AR161" s="173"/>
      <c r="AS161" s="173"/>
      <c r="AT161" s="175" t="s">
        <v>137</v>
      </c>
      <c r="AU161" s="175" t="s">
        <v>81</v>
      </c>
      <c r="AV161" s="173" t="s">
        <v>149</v>
      </c>
      <c r="AW161" s="173" t="s">
        <v>31</v>
      </c>
      <c r="AX161" s="173" t="s">
        <v>74</v>
      </c>
      <c r="AY161" s="175" t="s">
        <v>124</v>
      </c>
      <c r="AZ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</row>
    <row r="162" ht="16.5" customHeight="1">
      <c r="A162" s="21"/>
      <c r="B162" s="22"/>
      <c r="C162" s="191" t="s">
        <v>229</v>
      </c>
      <c r="D162" s="191" t="s">
        <v>427</v>
      </c>
      <c r="E162" s="192" t="s">
        <v>451</v>
      </c>
      <c r="F162" s="193" t="s">
        <v>452</v>
      </c>
      <c r="G162" s="194" t="s">
        <v>89</v>
      </c>
      <c r="H162" s="195">
        <v>104.366</v>
      </c>
      <c r="I162" s="196"/>
      <c r="J162" s="197">
        <f>ROUND(I162*H162,2)</f>
        <v>0</v>
      </c>
      <c r="K162" s="193" t="s">
        <v>130</v>
      </c>
      <c r="L162" s="198"/>
      <c r="M162" s="199" t="s">
        <v>3</v>
      </c>
      <c r="N162" s="200" t="s">
        <v>40</v>
      </c>
      <c r="O162" s="21"/>
      <c r="P162" s="157">
        <f>O162*H162</f>
        <v>0</v>
      </c>
      <c r="Q162" s="157">
        <v>5.0E-4</v>
      </c>
      <c r="R162" s="157">
        <f>Q162*H162</f>
        <v>0.052183</v>
      </c>
      <c r="S162" s="157">
        <v>0.0</v>
      </c>
      <c r="T162" s="158">
        <f>S162*H162</f>
        <v>0</v>
      </c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159" t="s">
        <v>430</v>
      </c>
      <c r="AS162" s="21"/>
      <c r="AT162" s="159" t="s">
        <v>427</v>
      </c>
      <c r="AU162" s="159" t="s">
        <v>81</v>
      </c>
      <c r="AV162" s="21"/>
      <c r="AW162" s="21"/>
      <c r="AX162" s="21"/>
      <c r="AY162" s="4" t="s">
        <v>124</v>
      </c>
      <c r="AZ162" s="21"/>
      <c r="BA162" s="21"/>
      <c r="BB162" s="21"/>
      <c r="BC162" s="21"/>
      <c r="BD162" s="21"/>
      <c r="BE162" s="160">
        <f>IF(N162="základní",J162,0)</f>
        <v>0</v>
      </c>
      <c r="BF162" s="160">
        <f>IF(N162="snížená",J162,0)</f>
        <v>0</v>
      </c>
      <c r="BG162" s="160">
        <f>IF(N162="zákl. přenesená",J162,0)</f>
        <v>0</v>
      </c>
      <c r="BH162" s="160">
        <f>IF(N162="sníž. přenesená",J162,0)</f>
        <v>0</v>
      </c>
      <c r="BI162" s="160">
        <f>IF(N162="nulová",J162,0)</f>
        <v>0</v>
      </c>
      <c r="BJ162" s="4" t="s">
        <v>74</v>
      </c>
      <c r="BK162" s="160">
        <f>ROUND(I162*H162,2)</f>
        <v>0</v>
      </c>
      <c r="BL162" s="4" t="s">
        <v>131</v>
      </c>
      <c r="BM162" s="159" t="s">
        <v>453</v>
      </c>
    </row>
    <row r="163" ht="15.75" customHeight="1">
      <c r="A163" s="166"/>
      <c r="B163" s="167"/>
      <c r="C163" s="166"/>
      <c r="D163" s="164" t="s">
        <v>137</v>
      </c>
      <c r="E163" s="168" t="s">
        <v>3</v>
      </c>
      <c r="F163" s="169" t="s">
        <v>313</v>
      </c>
      <c r="G163" s="166"/>
      <c r="H163" s="170">
        <v>97.881</v>
      </c>
      <c r="I163" s="166"/>
      <c r="J163" s="166"/>
      <c r="K163" s="166"/>
      <c r="L163" s="167"/>
      <c r="M163" s="171"/>
      <c r="N163" s="166"/>
      <c r="O163" s="166"/>
      <c r="P163" s="166"/>
      <c r="Q163" s="166"/>
      <c r="R163" s="166"/>
      <c r="S163" s="166"/>
      <c r="T163" s="172"/>
      <c r="U163" s="166"/>
      <c r="V163" s="166"/>
      <c r="W163" s="166"/>
      <c r="X163" s="166"/>
      <c r="Y163" s="166"/>
      <c r="Z163" s="166"/>
      <c r="AA163" s="166"/>
      <c r="AB163" s="166"/>
      <c r="AC163" s="166"/>
      <c r="AD163" s="166"/>
      <c r="AE163" s="166"/>
      <c r="AF163" s="166"/>
      <c r="AG163" s="166"/>
      <c r="AH163" s="166"/>
      <c r="AI163" s="166"/>
      <c r="AJ163" s="166"/>
      <c r="AK163" s="166"/>
      <c r="AL163" s="166"/>
      <c r="AM163" s="166"/>
      <c r="AN163" s="166"/>
      <c r="AO163" s="166"/>
      <c r="AP163" s="166"/>
      <c r="AQ163" s="166"/>
      <c r="AR163" s="166"/>
      <c r="AS163" s="166"/>
      <c r="AT163" s="168" t="s">
        <v>137</v>
      </c>
      <c r="AU163" s="168" t="s">
        <v>81</v>
      </c>
      <c r="AV163" s="166" t="s">
        <v>78</v>
      </c>
      <c r="AW163" s="166" t="s">
        <v>31</v>
      </c>
      <c r="AX163" s="166" t="s">
        <v>69</v>
      </c>
      <c r="AY163" s="168" t="s">
        <v>124</v>
      </c>
      <c r="AZ163" s="166"/>
      <c r="BA163" s="166"/>
      <c r="BB163" s="166"/>
      <c r="BC163" s="166"/>
      <c r="BD163" s="166"/>
      <c r="BE163" s="166"/>
      <c r="BF163" s="166"/>
      <c r="BG163" s="166"/>
      <c r="BH163" s="166"/>
      <c r="BI163" s="166"/>
      <c r="BJ163" s="166"/>
      <c r="BK163" s="166"/>
      <c r="BL163" s="166"/>
      <c r="BM163" s="166"/>
    </row>
    <row r="164" ht="15.75" customHeight="1">
      <c r="A164" s="166"/>
      <c r="B164" s="167"/>
      <c r="C164" s="166"/>
      <c r="D164" s="164" t="s">
        <v>137</v>
      </c>
      <c r="E164" s="168" t="s">
        <v>3</v>
      </c>
      <c r="F164" s="169" t="s">
        <v>450</v>
      </c>
      <c r="G164" s="166"/>
      <c r="H164" s="170">
        <v>6.485</v>
      </c>
      <c r="I164" s="166"/>
      <c r="J164" s="166"/>
      <c r="K164" s="166"/>
      <c r="L164" s="167"/>
      <c r="M164" s="171"/>
      <c r="N164" s="166"/>
      <c r="O164" s="166"/>
      <c r="P164" s="166"/>
      <c r="Q164" s="166"/>
      <c r="R164" s="166"/>
      <c r="S164" s="166"/>
      <c r="T164" s="172"/>
      <c r="U164" s="166"/>
      <c r="V164" s="166"/>
      <c r="W164" s="166"/>
      <c r="X164" s="166"/>
      <c r="Y164" s="166"/>
      <c r="Z164" s="166"/>
      <c r="AA164" s="166"/>
      <c r="AB164" s="166"/>
      <c r="AC164" s="166"/>
      <c r="AD164" s="166"/>
      <c r="AE164" s="166"/>
      <c r="AF164" s="166"/>
      <c r="AG164" s="166"/>
      <c r="AH164" s="166"/>
      <c r="AI164" s="166"/>
      <c r="AJ164" s="166"/>
      <c r="AK164" s="166"/>
      <c r="AL164" s="166"/>
      <c r="AM164" s="166"/>
      <c r="AN164" s="166"/>
      <c r="AO164" s="166"/>
      <c r="AP164" s="166"/>
      <c r="AQ164" s="166"/>
      <c r="AR164" s="166"/>
      <c r="AS164" s="166"/>
      <c r="AT164" s="168" t="s">
        <v>137</v>
      </c>
      <c r="AU164" s="168" t="s">
        <v>81</v>
      </c>
      <c r="AV164" s="166" t="s">
        <v>78</v>
      </c>
      <c r="AW164" s="166" t="s">
        <v>31</v>
      </c>
      <c r="AX164" s="166" t="s">
        <v>69</v>
      </c>
      <c r="AY164" s="168" t="s">
        <v>124</v>
      </c>
      <c r="AZ164" s="166"/>
      <c r="BA164" s="166"/>
      <c r="BB164" s="166"/>
      <c r="BC164" s="166"/>
      <c r="BD164" s="166"/>
      <c r="BE164" s="166"/>
      <c r="BF164" s="166"/>
      <c r="BG164" s="166"/>
      <c r="BH164" s="166"/>
      <c r="BI164" s="166"/>
      <c r="BJ164" s="166"/>
      <c r="BK164" s="166"/>
      <c r="BL164" s="166"/>
      <c r="BM164" s="166"/>
    </row>
    <row r="165" ht="15.75" customHeight="1">
      <c r="A165" s="173"/>
      <c r="B165" s="174"/>
      <c r="C165" s="173"/>
      <c r="D165" s="164" t="s">
        <v>137</v>
      </c>
      <c r="E165" s="175" t="s">
        <v>3</v>
      </c>
      <c r="F165" s="176" t="s">
        <v>156</v>
      </c>
      <c r="G165" s="173"/>
      <c r="H165" s="177">
        <v>104.366</v>
      </c>
      <c r="I165" s="173"/>
      <c r="J165" s="173"/>
      <c r="K165" s="173"/>
      <c r="L165" s="174"/>
      <c r="M165" s="178"/>
      <c r="N165" s="173"/>
      <c r="O165" s="173"/>
      <c r="P165" s="173"/>
      <c r="Q165" s="173"/>
      <c r="R165" s="173"/>
      <c r="S165" s="173"/>
      <c r="T165" s="179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  <c r="AE165" s="173"/>
      <c r="AF165" s="173"/>
      <c r="AG165" s="173"/>
      <c r="AH165" s="173"/>
      <c r="AI165" s="173"/>
      <c r="AJ165" s="173"/>
      <c r="AK165" s="173"/>
      <c r="AL165" s="173"/>
      <c r="AM165" s="173"/>
      <c r="AN165" s="173"/>
      <c r="AO165" s="173"/>
      <c r="AP165" s="173"/>
      <c r="AQ165" s="173"/>
      <c r="AR165" s="173"/>
      <c r="AS165" s="173"/>
      <c r="AT165" s="175" t="s">
        <v>137</v>
      </c>
      <c r="AU165" s="175" t="s">
        <v>81</v>
      </c>
      <c r="AV165" s="173" t="s">
        <v>149</v>
      </c>
      <c r="AW165" s="173" t="s">
        <v>31</v>
      </c>
      <c r="AX165" s="173" t="s">
        <v>74</v>
      </c>
      <c r="AY165" s="175" t="s">
        <v>124</v>
      </c>
      <c r="AZ165" s="173"/>
      <c r="BA165" s="173"/>
      <c r="BB165" s="173"/>
      <c r="BC165" s="173"/>
      <c r="BD165" s="173"/>
      <c r="BE165" s="173"/>
      <c r="BF165" s="173"/>
      <c r="BG165" s="173"/>
      <c r="BH165" s="173"/>
      <c r="BI165" s="173"/>
      <c r="BJ165" s="173"/>
      <c r="BK165" s="173"/>
      <c r="BL165" s="173"/>
      <c r="BM165" s="173"/>
    </row>
    <row r="166" ht="16.5" customHeight="1">
      <c r="A166" s="21"/>
      <c r="B166" s="22"/>
      <c r="C166" s="191" t="s">
        <v>143</v>
      </c>
      <c r="D166" s="191" t="s">
        <v>427</v>
      </c>
      <c r="E166" s="192" t="s">
        <v>454</v>
      </c>
      <c r="F166" s="193" t="s">
        <v>455</v>
      </c>
      <c r="G166" s="194" t="s">
        <v>89</v>
      </c>
      <c r="H166" s="195">
        <v>104.366</v>
      </c>
      <c r="I166" s="196"/>
      <c r="J166" s="197">
        <f>ROUND(I166*H166,2)</f>
        <v>0</v>
      </c>
      <c r="K166" s="193" t="s">
        <v>130</v>
      </c>
      <c r="L166" s="198"/>
      <c r="M166" s="199" t="s">
        <v>3</v>
      </c>
      <c r="N166" s="200" t="s">
        <v>40</v>
      </c>
      <c r="O166" s="21"/>
      <c r="P166" s="157">
        <f>O166*H166</f>
        <v>0</v>
      </c>
      <c r="Q166" s="157">
        <v>1.5E-4</v>
      </c>
      <c r="R166" s="157">
        <f>Q166*H166</f>
        <v>0.0156549</v>
      </c>
      <c r="S166" s="157">
        <v>0.0</v>
      </c>
      <c r="T166" s="158">
        <f>S166*H166</f>
        <v>0</v>
      </c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159" t="s">
        <v>430</v>
      </c>
      <c r="AS166" s="21"/>
      <c r="AT166" s="159" t="s">
        <v>427</v>
      </c>
      <c r="AU166" s="159" t="s">
        <v>81</v>
      </c>
      <c r="AV166" s="21"/>
      <c r="AW166" s="21"/>
      <c r="AX166" s="21"/>
      <c r="AY166" s="4" t="s">
        <v>124</v>
      </c>
      <c r="AZ166" s="21"/>
      <c r="BA166" s="21"/>
      <c r="BB166" s="21"/>
      <c r="BC166" s="21"/>
      <c r="BD166" s="21"/>
      <c r="BE166" s="160">
        <f>IF(N166="základní",J166,0)</f>
        <v>0</v>
      </c>
      <c r="BF166" s="160">
        <f>IF(N166="snížená",J166,0)</f>
        <v>0</v>
      </c>
      <c r="BG166" s="160">
        <f>IF(N166="zákl. přenesená",J166,0)</f>
        <v>0</v>
      </c>
      <c r="BH166" s="160">
        <f>IF(N166="sníž. přenesená",J166,0)</f>
        <v>0</v>
      </c>
      <c r="BI166" s="160">
        <f>IF(N166="nulová",J166,0)</f>
        <v>0</v>
      </c>
      <c r="BJ166" s="4" t="s">
        <v>74</v>
      </c>
      <c r="BK166" s="160">
        <f>ROUND(I166*H166,2)</f>
        <v>0</v>
      </c>
      <c r="BL166" s="4" t="s">
        <v>131</v>
      </c>
      <c r="BM166" s="159" t="s">
        <v>456</v>
      </c>
    </row>
    <row r="167" ht="15.75" customHeight="1">
      <c r="A167" s="166"/>
      <c r="B167" s="167"/>
      <c r="C167" s="166"/>
      <c r="D167" s="164" t="s">
        <v>137</v>
      </c>
      <c r="E167" s="168" t="s">
        <v>3</v>
      </c>
      <c r="F167" s="169" t="s">
        <v>313</v>
      </c>
      <c r="G167" s="166"/>
      <c r="H167" s="170">
        <v>97.881</v>
      </c>
      <c r="I167" s="166"/>
      <c r="J167" s="166"/>
      <c r="K167" s="166"/>
      <c r="L167" s="167"/>
      <c r="M167" s="171"/>
      <c r="N167" s="166"/>
      <c r="O167" s="166"/>
      <c r="P167" s="166"/>
      <c r="Q167" s="166"/>
      <c r="R167" s="166"/>
      <c r="S167" s="166"/>
      <c r="T167" s="172"/>
      <c r="U167" s="166"/>
      <c r="V167" s="166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6"/>
      <c r="AN167" s="166"/>
      <c r="AO167" s="166"/>
      <c r="AP167" s="166"/>
      <c r="AQ167" s="166"/>
      <c r="AR167" s="166"/>
      <c r="AS167" s="166"/>
      <c r="AT167" s="168" t="s">
        <v>137</v>
      </c>
      <c r="AU167" s="168" t="s">
        <v>81</v>
      </c>
      <c r="AV167" s="166" t="s">
        <v>78</v>
      </c>
      <c r="AW167" s="166" t="s">
        <v>31</v>
      </c>
      <c r="AX167" s="166" t="s">
        <v>69</v>
      </c>
      <c r="AY167" s="168" t="s">
        <v>124</v>
      </c>
      <c r="AZ167" s="166"/>
      <c r="BA167" s="166"/>
      <c r="BB167" s="166"/>
      <c r="BC167" s="166"/>
      <c r="BD167" s="166"/>
      <c r="BE167" s="166"/>
      <c r="BF167" s="166"/>
      <c r="BG167" s="166"/>
      <c r="BH167" s="166"/>
      <c r="BI167" s="166"/>
      <c r="BJ167" s="166"/>
      <c r="BK167" s="166"/>
      <c r="BL167" s="166"/>
      <c r="BM167" s="166"/>
    </row>
    <row r="168" ht="15.75" customHeight="1">
      <c r="A168" s="166"/>
      <c r="B168" s="167"/>
      <c r="C168" s="166"/>
      <c r="D168" s="164" t="s">
        <v>137</v>
      </c>
      <c r="E168" s="168" t="s">
        <v>3</v>
      </c>
      <c r="F168" s="169" t="s">
        <v>450</v>
      </c>
      <c r="G168" s="166"/>
      <c r="H168" s="170">
        <v>6.485</v>
      </c>
      <c r="I168" s="166"/>
      <c r="J168" s="166"/>
      <c r="K168" s="166"/>
      <c r="L168" s="167"/>
      <c r="M168" s="171"/>
      <c r="N168" s="166"/>
      <c r="O168" s="166"/>
      <c r="P168" s="166"/>
      <c r="Q168" s="166"/>
      <c r="R168" s="166"/>
      <c r="S168" s="166"/>
      <c r="T168" s="172"/>
      <c r="U168" s="166"/>
      <c r="V168" s="166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  <c r="AK168" s="166"/>
      <c r="AL168" s="166"/>
      <c r="AM168" s="166"/>
      <c r="AN168" s="166"/>
      <c r="AO168" s="166"/>
      <c r="AP168" s="166"/>
      <c r="AQ168" s="166"/>
      <c r="AR168" s="166"/>
      <c r="AS168" s="166"/>
      <c r="AT168" s="168" t="s">
        <v>137</v>
      </c>
      <c r="AU168" s="168" t="s">
        <v>81</v>
      </c>
      <c r="AV168" s="166" t="s">
        <v>78</v>
      </c>
      <c r="AW168" s="166" t="s">
        <v>31</v>
      </c>
      <c r="AX168" s="166" t="s">
        <v>69</v>
      </c>
      <c r="AY168" s="168" t="s">
        <v>124</v>
      </c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BM168" s="166"/>
    </row>
    <row r="169" ht="15.75" customHeight="1">
      <c r="A169" s="173"/>
      <c r="B169" s="174"/>
      <c r="C169" s="173"/>
      <c r="D169" s="164" t="s">
        <v>137</v>
      </c>
      <c r="E169" s="175" t="s">
        <v>3</v>
      </c>
      <c r="F169" s="176" t="s">
        <v>156</v>
      </c>
      <c r="G169" s="173"/>
      <c r="H169" s="177">
        <v>104.366</v>
      </c>
      <c r="I169" s="173"/>
      <c r="J169" s="173"/>
      <c r="K169" s="173"/>
      <c r="L169" s="174"/>
      <c r="M169" s="178"/>
      <c r="N169" s="173"/>
      <c r="O169" s="173"/>
      <c r="P169" s="173"/>
      <c r="Q169" s="173"/>
      <c r="R169" s="173"/>
      <c r="S169" s="173"/>
      <c r="T169" s="179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  <c r="AE169" s="173"/>
      <c r="AF169" s="173"/>
      <c r="AG169" s="173"/>
      <c r="AH169" s="173"/>
      <c r="AI169" s="173"/>
      <c r="AJ169" s="173"/>
      <c r="AK169" s="173"/>
      <c r="AL169" s="173"/>
      <c r="AM169" s="173"/>
      <c r="AN169" s="173"/>
      <c r="AO169" s="173"/>
      <c r="AP169" s="173"/>
      <c r="AQ169" s="173"/>
      <c r="AR169" s="173"/>
      <c r="AS169" s="173"/>
      <c r="AT169" s="175" t="s">
        <v>137</v>
      </c>
      <c r="AU169" s="175" t="s">
        <v>81</v>
      </c>
      <c r="AV169" s="173" t="s">
        <v>149</v>
      </c>
      <c r="AW169" s="173" t="s">
        <v>31</v>
      </c>
      <c r="AX169" s="173" t="s">
        <v>74</v>
      </c>
      <c r="AY169" s="175" t="s">
        <v>124</v>
      </c>
      <c r="AZ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</row>
    <row r="170" ht="37.5" customHeight="1">
      <c r="A170" s="21"/>
      <c r="B170" s="22"/>
      <c r="C170" s="148" t="s">
        <v>240</v>
      </c>
      <c r="D170" s="148" t="s">
        <v>127</v>
      </c>
      <c r="E170" s="149" t="s">
        <v>457</v>
      </c>
      <c r="F170" s="150" t="s">
        <v>458</v>
      </c>
      <c r="G170" s="151" t="s">
        <v>89</v>
      </c>
      <c r="H170" s="152">
        <v>38.064</v>
      </c>
      <c r="I170" s="153"/>
      <c r="J170" s="154">
        <f>ROUND(I170*H170,2)</f>
        <v>0</v>
      </c>
      <c r="K170" s="150" t="s">
        <v>130</v>
      </c>
      <c r="L170" s="22"/>
      <c r="M170" s="155" t="s">
        <v>3</v>
      </c>
      <c r="N170" s="156" t="s">
        <v>40</v>
      </c>
      <c r="O170" s="21"/>
      <c r="P170" s="157">
        <f>O170*H170</f>
        <v>0</v>
      </c>
      <c r="Q170" s="157">
        <v>5.0E-4</v>
      </c>
      <c r="R170" s="157">
        <f>Q170*H170</f>
        <v>0.019032</v>
      </c>
      <c r="S170" s="157">
        <v>0.0</v>
      </c>
      <c r="T170" s="158">
        <f>S170*H170</f>
        <v>0</v>
      </c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159" t="s">
        <v>131</v>
      </c>
      <c r="AS170" s="21"/>
      <c r="AT170" s="159" t="s">
        <v>127</v>
      </c>
      <c r="AU170" s="159" t="s">
        <v>81</v>
      </c>
      <c r="AV170" s="21"/>
      <c r="AW170" s="21"/>
      <c r="AX170" s="21"/>
      <c r="AY170" s="4" t="s">
        <v>124</v>
      </c>
      <c r="AZ170" s="21"/>
      <c r="BA170" s="21"/>
      <c r="BB170" s="21"/>
      <c r="BC170" s="21"/>
      <c r="BD170" s="21"/>
      <c r="BE170" s="160">
        <f>IF(N170="základní",J170,0)</f>
        <v>0</v>
      </c>
      <c r="BF170" s="160">
        <f>IF(N170="snížená",J170,0)</f>
        <v>0</v>
      </c>
      <c r="BG170" s="160">
        <f>IF(N170="zákl. přenesená",J170,0)</f>
        <v>0</v>
      </c>
      <c r="BH170" s="160">
        <f>IF(N170="sníž. přenesená",J170,0)</f>
        <v>0</v>
      </c>
      <c r="BI170" s="160">
        <f>IF(N170="nulová",J170,0)</f>
        <v>0</v>
      </c>
      <c r="BJ170" s="4" t="s">
        <v>74</v>
      </c>
      <c r="BK170" s="160">
        <f>ROUND(I170*H170,2)</f>
        <v>0</v>
      </c>
      <c r="BL170" s="4" t="s">
        <v>131</v>
      </c>
      <c r="BM170" s="159" t="s">
        <v>459</v>
      </c>
    </row>
    <row r="171" ht="15.75" customHeight="1">
      <c r="A171" s="21"/>
      <c r="B171" s="22"/>
      <c r="C171" s="21"/>
      <c r="D171" s="161" t="s">
        <v>133</v>
      </c>
      <c r="E171" s="21"/>
      <c r="F171" s="162" t="s">
        <v>460</v>
      </c>
      <c r="G171" s="21"/>
      <c r="H171" s="21"/>
      <c r="I171" s="21"/>
      <c r="J171" s="21"/>
      <c r="K171" s="21"/>
      <c r="L171" s="22"/>
      <c r="M171" s="163"/>
      <c r="N171" s="21"/>
      <c r="O171" s="21"/>
      <c r="P171" s="21"/>
      <c r="Q171" s="21"/>
      <c r="R171" s="21"/>
      <c r="S171" s="21"/>
      <c r="T171" s="58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4" t="s">
        <v>133</v>
      </c>
      <c r="AU171" s="4" t="s">
        <v>81</v>
      </c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</row>
    <row r="172" ht="15.75" customHeight="1">
      <c r="A172" s="180"/>
      <c r="B172" s="181"/>
      <c r="C172" s="180"/>
      <c r="D172" s="164" t="s">
        <v>137</v>
      </c>
      <c r="E172" s="182" t="s">
        <v>3</v>
      </c>
      <c r="F172" s="183" t="s">
        <v>461</v>
      </c>
      <c r="G172" s="180"/>
      <c r="H172" s="182" t="s">
        <v>3</v>
      </c>
      <c r="I172" s="180"/>
      <c r="J172" s="180"/>
      <c r="K172" s="180"/>
      <c r="L172" s="181"/>
      <c r="M172" s="184"/>
      <c r="N172" s="180"/>
      <c r="O172" s="180"/>
      <c r="P172" s="180"/>
      <c r="Q172" s="180"/>
      <c r="R172" s="180"/>
      <c r="S172" s="180"/>
      <c r="T172" s="185"/>
      <c r="U172" s="180"/>
      <c r="V172" s="180"/>
      <c r="W172" s="180"/>
      <c r="X172" s="180"/>
      <c r="Y172" s="180"/>
      <c r="Z172" s="180"/>
      <c r="AA172" s="180"/>
      <c r="AB172" s="180"/>
      <c r="AC172" s="180"/>
      <c r="AD172" s="180"/>
      <c r="AE172" s="180"/>
      <c r="AF172" s="180"/>
      <c r="AG172" s="180"/>
      <c r="AH172" s="180"/>
      <c r="AI172" s="180"/>
      <c r="AJ172" s="180"/>
      <c r="AK172" s="180"/>
      <c r="AL172" s="180"/>
      <c r="AM172" s="180"/>
      <c r="AN172" s="180"/>
      <c r="AO172" s="180"/>
      <c r="AP172" s="180"/>
      <c r="AQ172" s="180"/>
      <c r="AR172" s="180"/>
      <c r="AS172" s="180"/>
      <c r="AT172" s="182" t="s">
        <v>137</v>
      </c>
      <c r="AU172" s="182" t="s">
        <v>81</v>
      </c>
      <c r="AV172" s="180" t="s">
        <v>74</v>
      </c>
      <c r="AW172" s="180" t="s">
        <v>31</v>
      </c>
      <c r="AX172" s="180" t="s">
        <v>69</v>
      </c>
      <c r="AY172" s="182" t="s">
        <v>124</v>
      </c>
      <c r="AZ172" s="180"/>
      <c r="BA172" s="180"/>
      <c r="BB172" s="180"/>
      <c r="BC172" s="180"/>
      <c r="BD172" s="180"/>
      <c r="BE172" s="180"/>
      <c r="BF172" s="180"/>
      <c r="BG172" s="180"/>
      <c r="BH172" s="180"/>
      <c r="BI172" s="180"/>
      <c r="BJ172" s="180"/>
      <c r="BK172" s="180"/>
      <c r="BL172" s="180"/>
      <c r="BM172" s="180"/>
    </row>
    <row r="173" ht="15.75" customHeight="1">
      <c r="A173" s="166"/>
      <c r="B173" s="167"/>
      <c r="C173" s="166"/>
      <c r="D173" s="164" t="s">
        <v>137</v>
      </c>
      <c r="E173" s="168" t="s">
        <v>3</v>
      </c>
      <c r="F173" s="169" t="s">
        <v>462</v>
      </c>
      <c r="G173" s="166"/>
      <c r="H173" s="170">
        <v>15.564</v>
      </c>
      <c r="I173" s="166"/>
      <c r="J173" s="166"/>
      <c r="K173" s="166"/>
      <c r="L173" s="167"/>
      <c r="M173" s="171"/>
      <c r="N173" s="166"/>
      <c r="O173" s="166"/>
      <c r="P173" s="166"/>
      <c r="Q173" s="166"/>
      <c r="R173" s="166"/>
      <c r="S173" s="166"/>
      <c r="T173" s="172"/>
      <c r="U173" s="166"/>
      <c r="V173" s="166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6"/>
      <c r="AK173" s="166"/>
      <c r="AL173" s="166"/>
      <c r="AM173" s="166"/>
      <c r="AN173" s="166"/>
      <c r="AO173" s="166"/>
      <c r="AP173" s="166"/>
      <c r="AQ173" s="166"/>
      <c r="AR173" s="166"/>
      <c r="AS173" s="166"/>
      <c r="AT173" s="168" t="s">
        <v>137</v>
      </c>
      <c r="AU173" s="168" t="s">
        <v>81</v>
      </c>
      <c r="AV173" s="166" t="s">
        <v>78</v>
      </c>
      <c r="AW173" s="166" t="s">
        <v>31</v>
      </c>
      <c r="AX173" s="166" t="s">
        <v>69</v>
      </c>
      <c r="AY173" s="168" t="s">
        <v>124</v>
      </c>
      <c r="AZ173" s="166"/>
      <c r="BA173" s="166"/>
      <c r="BB173" s="166"/>
      <c r="BC173" s="166"/>
      <c r="BD173" s="166"/>
      <c r="BE173" s="166"/>
      <c r="BF173" s="166"/>
      <c r="BG173" s="166"/>
      <c r="BH173" s="166"/>
      <c r="BI173" s="166"/>
      <c r="BJ173" s="166"/>
      <c r="BK173" s="166"/>
      <c r="BL173" s="166"/>
      <c r="BM173" s="166"/>
    </row>
    <row r="174" ht="15.75" customHeight="1">
      <c r="A174" s="180"/>
      <c r="B174" s="181"/>
      <c r="C174" s="180"/>
      <c r="D174" s="164" t="s">
        <v>137</v>
      </c>
      <c r="E174" s="182" t="s">
        <v>3</v>
      </c>
      <c r="F174" s="183" t="s">
        <v>463</v>
      </c>
      <c r="G174" s="180"/>
      <c r="H174" s="182" t="s">
        <v>3</v>
      </c>
      <c r="I174" s="180"/>
      <c r="J174" s="180"/>
      <c r="K174" s="180"/>
      <c r="L174" s="181"/>
      <c r="M174" s="184"/>
      <c r="N174" s="180"/>
      <c r="O174" s="180"/>
      <c r="P174" s="180"/>
      <c r="Q174" s="180"/>
      <c r="R174" s="180"/>
      <c r="S174" s="180"/>
      <c r="T174" s="185"/>
      <c r="U174" s="180"/>
      <c r="V174" s="180"/>
      <c r="W174" s="180"/>
      <c r="X174" s="180"/>
      <c r="Y174" s="180"/>
      <c r="Z174" s="180"/>
      <c r="AA174" s="180"/>
      <c r="AB174" s="180"/>
      <c r="AC174" s="180"/>
      <c r="AD174" s="180"/>
      <c r="AE174" s="180"/>
      <c r="AF174" s="180"/>
      <c r="AG174" s="180"/>
      <c r="AH174" s="180"/>
      <c r="AI174" s="180"/>
      <c r="AJ174" s="180"/>
      <c r="AK174" s="180"/>
      <c r="AL174" s="180"/>
      <c r="AM174" s="180"/>
      <c r="AN174" s="180"/>
      <c r="AO174" s="180"/>
      <c r="AP174" s="180"/>
      <c r="AQ174" s="180"/>
      <c r="AR174" s="180"/>
      <c r="AS174" s="180"/>
      <c r="AT174" s="182" t="s">
        <v>137</v>
      </c>
      <c r="AU174" s="182" t="s">
        <v>81</v>
      </c>
      <c r="AV174" s="180" t="s">
        <v>74</v>
      </c>
      <c r="AW174" s="180" t="s">
        <v>31</v>
      </c>
      <c r="AX174" s="180" t="s">
        <v>69</v>
      </c>
      <c r="AY174" s="182" t="s">
        <v>124</v>
      </c>
      <c r="AZ174" s="180"/>
      <c r="BA174" s="180"/>
      <c r="BB174" s="180"/>
      <c r="BC174" s="180"/>
      <c r="BD174" s="180"/>
      <c r="BE174" s="180"/>
      <c r="BF174" s="180"/>
      <c r="BG174" s="180"/>
      <c r="BH174" s="180"/>
      <c r="BI174" s="180"/>
      <c r="BJ174" s="180"/>
      <c r="BK174" s="180"/>
      <c r="BL174" s="180"/>
      <c r="BM174" s="180"/>
    </row>
    <row r="175" ht="15.75" customHeight="1">
      <c r="A175" s="166"/>
      <c r="B175" s="167"/>
      <c r="C175" s="166"/>
      <c r="D175" s="164" t="s">
        <v>137</v>
      </c>
      <c r="E175" s="168" t="s">
        <v>3</v>
      </c>
      <c r="F175" s="169" t="s">
        <v>464</v>
      </c>
      <c r="G175" s="166"/>
      <c r="H175" s="170">
        <v>2.72</v>
      </c>
      <c r="I175" s="166"/>
      <c r="J175" s="166"/>
      <c r="K175" s="166"/>
      <c r="L175" s="167"/>
      <c r="M175" s="171"/>
      <c r="N175" s="166"/>
      <c r="O175" s="166"/>
      <c r="P175" s="166"/>
      <c r="Q175" s="166"/>
      <c r="R175" s="166"/>
      <c r="S175" s="166"/>
      <c r="T175" s="172"/>
      <c r="U175" s="166"/>
      <c r="V175" s="166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6"/>
      <c r="AK175" s="166"/>
      <c r="AL175" s="166"/>
      <c r="AM175" s="166"/>
      <c r="AN175" s="166"/>
      <c r="AO175" s="166"/>
      <c r="AP175" s="166"/>
      <c r="AQ175" s="166"/>
      <c r="AR175" s="166"/>
      <c r="AS175" s="166"/>
      <c r="AT175" s="168" t="s">
        <v>137</v>
      </c>
      <c r="AU175" s="168" t="s">
        <v>81</v>
      </c>
      <c r="AV175" s="166" t="s">
        <v>78</v>
      </c>
      <c r="AW175" s="166" t="s">
        <v>31</v>
      </c>
      <c r="AX175" s="166" t="s">
        <v>69</v>
      </c>
      <c r="AY175" s="168" t="s">
        <v>124</v>
      </c>
      <c r="AZ175" s="166"/>
      <c r="BA175" s="166"/>
      <c r="BB175" s="166"/>
      <c r="BC175" s="166"/>
      <c r="BD175" s="166"/>
      <c r="BE175" s="166"/>
      <c r="BF175" s="166"/>
      <c r="BG175" s="166"/>
      <c r="BH175" s="166"/>
      <c r="BI175" s="166"/>
      <c r="BJ175" s="166"/>
      <c r="BK175" s="166"/>
      <c r="BL175" s="166"/>
      <c r="BM175" s="166"/>
    </row>
    <row r="176" ht="15.75" customHeight="1">
      <c r="A176" s="166"/>
      <c r="B176" s="167"/>
      <c r="C176" s="166"/>
      <c r="D176" s="164" t="s">
        <v>137</v>
      </c>
      <c r="E176" s="168" t="s">
        <v>3</v>
      </c>
      <c r="F176" s="169" t="s">
        <v>465</v>
      </c>
      <c r="G176" s="166"/>
      <c r="H176" s="170">
        <v>2.494</v>
      </c>
      <c r="I176" s="166"/>
      <c r="J176" s="166"/>
      <c r="K176" s="166"/>
      <c r="L176" s="167"/>
      <c r="M176" s="171"/>
      <c r="N176" s="166"/>
      <c r="O176" s="166"/>
      <c r="P176" s="166"/>
      <c r="Q176" s="166"/>
      <c r="R176" s="166"/>
      <c r="S176" s="166"/>
      <c r="T176" s="172"/>
      <c r="U176" s="166"/>
      <c r="V176" s="166"/>
      <c r="W176" s="166"/>
      <c r="X176" s="166"/>
      <c r="Y176" s="166"/>
      <c r="Z176" s="166"/>
      <c r="AA176" s="166"/>
      <c r="AB176" s="166"/>
      <c r="AC176" s="166"/>
      <c r="AD176" s="166"/>
      <c r="AE176" s="166"/>
      <c r="AF176" s="166"/>
      <c r="AG176" s="166"/>
      <c r="AH176" s="166"/>
      <c r="AI176" s="166"/>
      <c r="AJ176" s="166"/>
      <c r="AK176" s="166"/>
      <c r="AL176" s="166"/>
      <c r="AM176" s="166"/>
      <c r="AN176" s="166"/>
      <c r="AO176" s="166"/>
      <c r="AP176" s="166"/>
      <c r="AQ176" s="166"/>
      <c r="AR176" s="166"/>
      <c r="AS176" s="166"/>
      <c r="AT176" s="168" t="s">
        <v>137</v>
      </c>
      <c r="AU176" s="168" t="s">
        <v>81</v>
      </c>
      <c r="AV176" s="166" t="s">
        <v>78</v>
      </c>
      <c r="AW176" s="166" t="s">
        <v>31</v>
      </c>
      <c r="AX176" s="166" t="s">
        <v>69</v>
      </c>
      <c r="AY176" s="168" t="s">
        <v>124</v>
      </c>
      <c r="AZ176" s="166"/>
      <c r="BA176" s="166"/>
      <c r="BB176" s="166"/>
      <c r="BC176" s="166"/>
      <c r="BD176" s="166"/>
      <c r="BE176" s="166"/>
      <c r="BF176" s="166"/>
      <c r="BG176" s="166"/>
      <c r="BH176" s="166"/>
      <c r="BI176" s="166"/>
      <c r="BJ176" s="166"/>
      <c r="BK176" s="166"/>
      <c r="BL176" s="166"/>
      <c r="BM176" s="166"/>
    </row>
    <row r="177" ht="15.75" customHeight="1">
      <c r="A177" s="180"/>
      <c r="B177" s="181"/>
      <c r="C177" s="180"/>
      <c r="D177" s="164" t="s">
        <v>137</v>
      </c>
      <c r="E177" s="182" t="s">
        <v>3</v>
      </c>
      <c r="F177" s="183" t="s">
        <v>466</v>
      </c>
      <c r="G177" s="180"/>
      <c r="H177" s="182" t="s">
        <v>3</v>
      </c>
      <c r="I177" s="180"/>
      <c r="J177" s="180"/>
      <c r="K177" s="180"/>
      <c r="L177" s="181"/>
      <c r="M177" s="184"/>
      <c r="N177" s="180"/>
      <c r="O177" s="180"/>
      <c r="P177" s="180"/>
      <c r="Q177" s="180"/>
      <c r="R177" s="180"/>
      <c r="S177" s="180"/>
      <c r="T177" s="185"/>
      <c r="U177" s="180"/>
      <c r="V177" s="180"/>
      <c r="W177" s="180"/>
      <c r="X177" s="180"/>
      <c r="Y177" s="180"/>
      <c r="Z177" s="180"/>
      <c r="AA177" s="180"/>
      <c r="AB177" s="180"/>
      <c r="AC177" s="180"/>
      <c r="AD177" s="180"/>
      <c r="AE177" s="180"/>
      <c r="AF177" s="180"/>
      <c r="AG177" s="180"/>
      <c r="AH177" s="180"/>
      <c r="AI177" s="180"/>
      <c r="AJ177" s="180"/>
      <c r="AK177" s="180"/>
      <c r="AL177" s="180"/>
      <c r="AM177" s="180"/>
      <c r="AN177" s="180"/>
      <c r="AO177" s="180"/>
      <c r="AP177" s="180"/>
      <c r="AQ177" s="180"/>
      <c r="AR177" s="180"/>
      <c r="AS177" s="180"/>
      <c r="AT177" s="182" t="s">
        <v>137</v>
      </c>
      <c r="AU177" s="182" t="s">
        <v>81</v>
      </c>
      <c r="AV177" s="180" t="s">
        <v>74</v>
      </c>
      <c r="AW177" s="180" t="s">
        <v>31</v>
      </c>
      <c r="AX177" s="180" t="s">
        <v>69</v>
      </c>
      <c r="AY177" s="182" t="s">
        <v>124</v>
      </c>
      <c r="AZ177" s="180"/>
      <c r="BA177" s="180"/>
      <c r="BB177" s="180"/>
      <c r="BC177" s="180"/>
      <c r="BD177" s="180"/>
      <c r="BE177" s="180"/>
      <c r="BF177" s="180"/>
      <c r="BG177" s="180"/>
      <c r="BH177" s="180"/>
      <c r="BI177" s="180"/>
      <c r="BJ177" s="180"/>
      <c r="BK177" s="180"/>
      <c r="BL177" s="180"/>
      <c r="BM177" s="180"/>
    </row>
    <row r="178" ht="15.75" customHeight="1">
      <c r="A178" s="166"/>
      <c r="B178" s="167"/>
      <c r="C178" s="166"/>
      <c r="D178" s="164" t="s">
        <v>137</v>
      </c>
      <c r="E178" s="168" t="s">
        <v>3</v>
      </c>
      <c r="F178" s="169" t="s">
        <v>467</v>
      </c>
      <c r="G178" s="166"/>
      <c r="H178" s="170">
        <v>17.286</v>
      </c>
      <c r="I178" s="166"/>
      <c r="J178" s="166"/>
      <c r="K178" s="166"/>
      <c r="L178" s="167"/>
      <c r="M178" s="171"/>
      <c r="N178" s="166"/>
      <c r="O178" s="166"/>
      <c r="P178" s="166"/>
      <c r="Q178" s="166"/>
      <c r="R178" s="166"/>
      <c r="S178" s="166"/>
      <c r="T178" s="172"/>
      <c r="U178" s="166"/>
      <c r="V178" s="166"/>
      <c r="W178" s="166"/>
      <c r="X178" s="166"/>
      <c r="Y178" s="166"/>
      <c r="Z178" s="166"/>
      <c r="AA178" s="166"/>
      <c r="AB178" s="166"/>
      <c r="AC178" s="166"/>
      <c r="AD178" s="166"/>
      <c r="AE178" s="166"/>
      <c r="AF178" s="166"/>
      <c r="AG178" s="166"/>
      <c r="AH178" s="166"/>
      <c r="AI178" s="166"/>
      <c r="AJ178" s="166"/>
      <c r="AK178" s="166"/>
      <c r="AL178" s="166"/>
      <c r="AM178" s="166"/>
      <c r="AN178" s="166"/>
      <c r="AO178" s="166"/>
      <c r="AP178" s="166"/>
      <c r="AQ178" s="166"/>
      <c r="AR178" s="166"/>
      <c r="AS178" s="166"/>
      <c r="AT178" s="168" t="s">
        <v>137</v>
      </c>
      <c r="AU178" s="168" t="s">
        <v>81</v>
      </c>
      <c r="AV178" s="166" t="s">
        <v>78</v>
      </c>
      <c r="AW178" s="166" t="s">
        <v>31</v>
      </c>
      <c r="AX178" s="166" t="s">
        <v>69</v>
      </c>
      <c r="AY178" s="168" t="s">
        <v>124</v>
      </c>
      <c r="AZ178" s="166"/>
      <c r="BA178" s="166"/>
      <c r="BB178" s="166"/>
      <c r="BC178" s="166"/>
      <c r="BD178" s="166"/>
      <c r="BE178" s="166"/>
      <c r="BF178" s="166"/>
      <c r="BG178" s="166"/>
      <c r="BH178" s="166"/>
      <c r="BI178" s="166"/>
      <c r="BJ178" s="166"/>
      <c r="BK178" s="166"/>
      <c r="BL178" s="166"/>
      <c r="BM178" s="166"/>
    </row>
    <row r="179" ht="15.75" customHeight="1">
      <c r="A179" s="173"/>
      <c r="B179" s="174"/>
      <c r="C179" s="173"/>
      <c r="D179" s="164" t="s">
        <v>137</v>
      </c>
      <c r="E179" s="175" t="s">
        <v>3</v>
      </c>
      <c r="F179" s="176" t="s">
        <v>156</v>
      </c>
      <c r="G179" s="173"/>
      <c r="H179" s="177">
        <v>38.064</v>
      </c>
      <c r="I179" s="173"/>
      <c r="J179" s="173"/>
      <c r="K179" s="173"/>
      <c r="L179" s="174"/>
      <c r="M179" s="178"/>
      <c r="N179" s="173"/>
      <c r="O179" s="173"/>
      <c r="P179" s="173"/>
      <c r="Q179" s="173"/>
      <c r="R179" s="173"/>
      <c r="S179" s="173"/>
      <c r="T179" s="179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  <c r="AE179" s="173"/>
      <c r="AF179" s="173"/>
      <c r="AG179" s="173"/>
      <c r="AH179" s="173"/>
      <c r="AI179" s="173"/>
      <c r="AJ179" s="173"/>
      <c r="AK179" s="173"/>
      <c r="AL179" s="173"/>
      <c r="AM179" s="173"/>
      <c r="AN179" s="173"/>
      <c r="AO179" s="173"/>
      <c r="AP179" s="173"/>
      <c r="AQ179" s="173"/>
      <c r="AR179" s="173"/>
      <c r="AS179" s="173"/>
      <c r="AT179" s="175" t="s">
        <v>137</v>
      </c>
      <c r="AU179" s="175" t="s">
        <v>81</v>
      </c>
      <c r="AV179" s="173" t="s">
        <v>149</v>
      </c>
      <c r="AW179" s="173" t="s">
        <v>31</v>
      </c>
      <c r="AX179" s="173" t="s">
        <v>74</v>
      </c>
      <c r="AY179" s="175" t="s">
        <v>124</v>
      </c>
      <c r="AZ179" s="173"/>
      <c r="BA179" s="173"/>
      <c r="BB179" s="173"/>
      <c r="BC179" s="173"/>
      <c r="BD179" s="173"/>
      <c r="BE179" s="173"/>
      <c r="BF179" s="173"/>
      <c r="BG179" s="173"/>
      <c r="BH179" s="173"/>
      <c r="BI179" s="173"/>
      <c r="BJ179" s="173"/>
      <c r="BK179" s="173"/>
      <c r="BL179" s="173"/>
      <c r="BM179" s="173"/>
    </row>
    <row r="180" ht="33.0" customHeight="1">
      <c r="A180" s="21"/>
      <c r="B180" s="22"/>
      <c r="C180" s="191" t="s">
        <v>249</v>
      </c>
      <c r="D180" s="191" t="s">
        <v>427</v>
      </c>
      <c r="E180" s="192" t="s">
        <v>428</v>
      </c>
      <c r="F180" s="193" t="s">
        <v>429</v>
      </c>
      <c r="G180" s="194" t="s">
        <v>89</v>
      </c>
      <c r="H180" s="195">
        <v>44.345</v>
      </c>
      <c r="I180" s="196"/>
      <c r="J180" s="197">
        <f>ROUND(I180*H180,2)</f>
        <v>0</v>
      </c>
      <c r="K180" s="193" t="s">
        <v>130</v>
      </c>
      <c r="L180" s="198"/>
      <c r="M180" s="199" t="s">
        <v>3</v>
      </c>
      <c r="N180" s="200" t="s">
        <v>40</v>
      </c>
      <c r="O180" s="21"/>
      <c r="P180" s="157">
        <f>O180*H180</f>
        <v>0</v>
      </c>
      <c r="Q180" s="157">
        <v>0.0018</v>
      </c>
      <c r="R180" s="157">
        <f>Q180*H180</f>
        <v>0.079821</v>
      </c>
      <c r="S180" s="157">
        <v>0.0</v>
      </c>
      <c r="T180" s="158">
        <f>S180*H180</f>
        <v>0</v>
      </c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159" t="s">
        <v>430</v>
      </c>
      <c r="AS180" s="21"/>
      <c r="AT180" s="159" t="s">
        <v>427</v>
      </c>
      <c r="AU180" s="159" t="s">
        <v>81</v>
      </c>
      <c r="AV180" s="21"/>
      <c r="AW180" s="21"/>
      <c r="AX180" s="21"/>
      <c r="AY180" s="4" t="s">
        <v>124</v>
      </c>
      <c r="AZ180" s="21"/>
      <c r="BA180" s="21"/>
      <c r="BB180" s="21"/>
      <c r="BC180" s="21"/>
      <c r="BD180" s="21"/>
      <c r="BE180" s="160">
        <f>IF(N180="základní",J180,0)</f>
        <v>0</v>
      </c>
      <c r="BF180" s="160">
        <f>IF(N180="snížená",J180,0)</f>
        <v>0</v>
      </c>
      <c r="BG180" s="160">
        <f>IF(N180="zákl. přenesená",J180,0)</f>
        <v>0</v>
      </c>
      <c r="BH180" s="160">
        <f>IF(N180="sníž. přenesená",J180,0)</f>
        <v>0</v>
      </c>
      <c r="BI180" s="160">
        <f>IF(N180="nulová",J180,0)</f>
        <v>0</v>
      </c>
      <c r="BJ180" s="4" t="s">
        <v>74</v>
      </c>
      <c r="BK180" s="160">
        <f>ROUND(I180*H180,2)</f>
        <v>0</v>
      </c>
      <c r="BL180" s="4" t="s">
        <v>131</v>
      </c>
      <c r="BM180" s="159" t="s">
        <v>468</v>
      </c>
    </row>
    <row r="181" ht="15.75" customHeight="1">
      <c r="A181" s="166"/>
      <c r="B181" s="167"/>
      <c r="C181" s="166"/>
      <c r="D181" s="164" t="s">
        <v>137</v>
      </c>
      <c r="E181" s="166"/>
      <c r="F181" s="169" t="s">
        <v>469</v>
      </c>
      <c r="G181" s="166"/>
      <c r="H181" s="170">
        <v>44.345</v>
      </c>
      <c r="I181" s="166"/>
      <c r="J181" s="166"/>
      <c r="K181" s="166"/>
      <c r="L181" s="167"/>
      <c r="M181" s="171"/>
      <c r="N181" s="166"/>
      <c r="O181" s="166"/>
      <c r="P181" s="166"/>
      <c r="Q181" s="166"/>
      <c r="R181" s="166"/>
      <c r="S181" s="166"/>
      <c r="T181" s="172"/>
      <c r="U181" s="166"/>
      <c r="V181" s="166"/>
      <c r="W181" s="166"/>
      <c r="X181" s="166"/>
      <c r="Y181" s="166"/>
      <c r="Z181" s="166"/>
      <c r="AA181" s="166"/>
      <c r="AB181" s="166"/>
      <c r="AC181" s="166"/>
      <c r="AD181" s="166"/>
      <c r="AE181" s="166"/>
      <c r="AF181" s="166"/>
      <c r="AG181" s="166"/>
      <c r="AH181" s="166"/>
      <c r="AI181" s="166"/>
      <c r="AJ181" s="166"/>
      <c r="AK181" s="166"/>
      <c r="AL181" s="166"/>
      <c r="AM181" s="166"/>
      <c r="AN181" s="166"/>
      <c r="AO181" s="166"/>
      <c r="AP181" s="166"/>
      <c r="AQ181" s="166"/>
      <c r="AR181" s="166"/>
      <c r="AS181" s="166"/>
      <c r="AT181" s="168" t="s">
        <v>137</v>
      </c>
      <c r="AU181" s="168" t="s">
        <v>81</v>
      </c>
      <c r="AV181" s="166" t="s">
        <v>78</v>
      </c>
      <c r="AW181" s="166" t="s">
        <v>4</v>
      </c>
      <c r="AX181" s="166" t="s">
        <v>74</v>
      </c>
      <c r="AY181" s="168" t="s">
        <v>124</v>
      </c>
      <c r="AZ181" s="166"/>
      <c r="BA181" s="166"/>
      <c r="BB181" s="166"/>
      <c r="BC181" s="166"/>
      <c r="BD181" s="166"/>
      <c r="BE181" s="166"/>
      <c r="BF181" s="166"/>
      <c r="BG181" s="166"/>
      <c r="BH181" s="166"/>
      <c r="BI181" s="166"/>
      <c r="BJ181" s="166"/>
      <c r="BK181" s="166"/>
      <c r="BL181" s="166"/>
      <c r="BM181" s="166"/>
    </row>
    <row r="182" ht="20.25" customHeight="1">
      <c r="A182" s="136"/>
      <c r="B182" s="137"/>
      <c r="C182" s="136"/>
      <c r="D182" s="138" t="s">
        <v>68</v>
      </c>
      <c r="E182" s="146" t="s">
        <v>470</v>
      </c>
      <c r="F182" s="146" t="s">
        <v>471</v>
      </c>
      <c r="G182" s="136"/>
      <c r="H182" s="136"/>
      <c r="I182" s="136"/>
      <c r="J182" s="147">
        <f>BK182</f>
        <v>0</v>
      </c>
      <c r="K182" s="136"/>
      <c r="L182" s="137"/>
      <c r="M182" s="141"/>
      <c r="N182" s="136"/>
      <c r="O182" s="136"/>
      <c r="P182" s="142">
        <f>SUM(P183:P201)</f>
        <v>0</v>
      </c>
      <c r="Q182" s="136"/>
      <c r="R182" s="142">
        <f>SUM(R183:R201)</f>
        <v>5.324937</v>
      </c>
      <c r="S182" s="136"/>
      <c r="T182" s="143">
        <f>SUM(T183:T201)</f>
        <v>0</v>
      </c>
      <c r="U182" s="136"/>
      <c r="V182" s="136"/>
      <c r="W182" s="136"/>
      <c r="X182" s="136"/>
      <c r="Y182" s="136"/>
      <c r="Z182" s="136"/>
      <c r="AA182" s="136"/>
      <c r="AB182" s="136"/>
      <c r="AC182" s="136"/>
      <c r="AD182" s="136"/>
      <c r="AE182" s="136"/>
      <c r="AF182" s="136"/>
      <c r="AG182" s="136"/>
      <c r="AH182" s="136"/>
      <c r="AI182" s="136"/>
      <c r="AJ182" s="136"/>
      <c r="AK182" s="136"/>
      <c r="AL182" s="136"/>
      <c r="AM182" s="136"/>
      <c r="AN182" s="136"/>
      <c r="AO182" s="136"/>
      <c r="AP182" s="136"/>
      <c r="AQ182" s="136"/>
      <c r="AR182" s="138" t="s">
        <v>78</v>
      </c>
      <c r="AS182" s="136"/>
      <c r="AT182" s="144" t="s">
        <v>68</v>
      </c>
      <c r="AU182" s="144" t="s">
        <v>78</v>
      </c>
      <c r="AV182" s="136"/>
      <c r="AW182" s="136"/>
      <c r="AX182" s="136"/>
      <c r="AY182" s="138" t="s">
        <v>124</v>
      </c>
      <c r="AZ182" s="136"/>
      <c r="BA182" s="136"/>
      <c r="BB182" s="136"/>
      <c r="BC182" s="136"/>
      <c r="BD182" s="136"/>
      <c r="BE182" s="136"/>
      <c r="BF182" s="136"/>
      <c r="BG182" s="136"/>
      <c r="BH182" s="136"/>
      <c r="BI182" s="136"/>
      <c r="BJ182" s="136"/>
      <c r="BK182" s="145">
        <f>SUM(BK183:BK201)</f>
        <v>0</v>
      </c>
      <c r="BL182" s="136"/>
      <c r="BM182" s="136"/>
    </row>
    <row r="183" ht="33.0" customHeight="1">
      <c r="A183" s="21"/>
      <c r="B183" s="22"/>
      <c r="C183" s="148" t="s">
        <v>8</v>
      </c>
      <c r="D183" s="148" t="s">
        <v>127</v>
      </c>
      <c r="E183" s="149" t="s">
        <v>472</v>
      </c>
      <c r="F183" s="150" t="s">
        <v>473</v>
      </c>
      <c r="G183" s="151" t="s">
        <v>89</v>
      </c>
      <c r="H183" s="152">
        <v>24.298</v>
      </c>
      <c r="I183" s="153"/>
      <c r="J183" s="154">
        <f>ROUND(I183*H183,2)</f>
        <v>0</v>
      </c>
      <c r="K183" s="150" t="s">
        <v>130</v>
      </c>
      <c r="L183" s="22"/>
      <c r="M183" s="155" t="s">
        <v>3</v>
      </c>
      <c r="N183" s="156" t="s">
        <v>40</v>
      </c>
      <c r="O183" s="21"/>
      <c r="P183" s="157">
        <f>O183*H183</f>
        <v>0</v>
      </c>
      <c r="Q183" s="157">
        <v>0.0</v>
      </c>
      <c r="R183" s="157">
        <f>Q183*H183</f>
        <v>0</v>
      </c>
      <c r="S183" s="157">
        <v>0.0</v>
      </c>
      <c r="T183" s="158">
        <f>S183*H183</f>
        <v>0</v>
      </c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159" t="s">
        <v>131</v>
      </c>
      <c r="AS183" s="21"/>
      <c r="AT183" s="159" t="s">
        <v>127</v>
      </c>
      <c r="AU183" s="159" t="s">
        <v>81</v>
      </c>
      <c r="AV183" s="21"/>
      <c r="AW183" s="21"/>
      <c r="AX183" s="21"/>
      <c r="AY183" s="4" t="s">
        <v>124</v>
      </c>
      <c r="AZ183" s="21"/>
      <c r="BA183" s="21"/>
      <c r="BB183" s="21"/>
      <c r="BC183" s="21"/>
      <c r="BD183" s="21"/>
      <c r="BE183" s="160">
        <f>IF(N183="základní",J183,0)</f>
        <v>0</v>
      </c>
      <c r="BF183" s="160">
        <f>IF(N183="snížená",J183,0)</f>
        <v>0</v>
      </c>
      <c r="BG183" s="160">
        <f>IF(N183="zákl. přenesená",J183,0)</f>
        <v>0</v>
      </c>
      <c r="BH183" s="160">
        <f>IF(N183="sníž. přenesená",J183,0)</f>
        <v>0</v>
      </c>
      <c r="BI183" s="160">
        <f>IF(N183="nulová",J183,0)</f>
        <v>0</v>
      </c>
      <c r="BJ183" s="4" t="s">
        <v>74</v>
      </c>
      <c r="BK183" s="160">
        <f>ROUND(I183*H183,2)</f>
        <v>0</v>
      </c>
      <c r="BL183" s="4" t="s">
        <v>131</v>
      </c>
      <c r="BM183" s="159" t="s">
        <v>474</v>
      </c>
    </row>
    <row r="184" ht="15.75" customHeight="1">
      <c r="A184" s="21"/>
      <c r="B184" s="22"/>
      <c r="C184" s="21"/>
      <c r="D184" s="161" t="s">
        <v>133</v>
      </c>
      <c r="E184" s="21"/>
      <c r="F184" s="162" t="s">
        <v>475</v>
      </c>
      <c r="G184" s="21"/>
      <c r="H184" s="21"/>
      <c r="I184" s="21"/>
      <c r="J184" s="21"/>
      <c r="K184" s="21"/>
      <c r="L184" s="22"/>
      <c r="M184" s="163"/>
      <c r="N184" s="21"/>
      <c r="O184" s="21"/>
      <c r="P184" s="21"/>
      <c r="Q184" s="21"/>
      <c r="R184" s="21"/>
      <c r="S184" s="21"/>
      <c r="T184" s="58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4" t="s">
        <v>133</v>
      </c>
      <c r="AU184" s="4" t="s">
        <v>81</v>
      </c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</row>
    <row r="185" ht="15.75" customHeight="1">
      <c r="A185" s="166"/>
      <c r="B185" s="167"/>
      <c r="C185" s="166"/>
      <c r="D185" s="164" t="s">
        <v>137</v>
      </c>
      <c r="E185" s="168" t="s">
        <v>3</v>
      </c>
      <c r="F185" s="169" t="s">
        <v>320</v>
      </c>
      <c r="G185" s="166"/>
      <c r="H185" s="170">
        <v>24.298</v>
      </c>
      <c r="I185" s="166"/>
      <c r="J185" s="166"/>
      <c r="K185" s="166"/>
      <c r="L185" s="167"/>
      <c r="M185" s="171"/>
      <c r="N185" s="166"/>
      <c r="O185" s="166"/>
      <c r="P185" s="166"/>
      <c r="Q185" s="166"/>
      <c r="R185" s="166"/>
      <c r="S185" s="166"/>
      <c r="T185" s="172"/>
      <c r="U185" s="166"/>
      <c r="V185" s="166"/>
      <c r="W185" s="166"/>
      <c r="X185" s="166"/>
      <c r="Y185" s="166"/>
      <c r="Z185" s="166"/>
      <c r="AA185" s="166"/>
      <c r="AB185" s="166"/>
      <c r="AC185" s="166"/>
      <c r="AD185" s="166"/>
      <c r="AE185" s="166"/>
      <c r="AF185" s="166"/>
      <c r="AG185" s="166"/>
      <c r="AH185" s="166"/>
      <c r="AI185" s="166"/>
      <c r="AJ185" s="166"/>
      <c r="AK185" s="166"/>
      <c r="AL185" s="166"/>
      <c r="AM185" s="166"/>
      <c r="AN185" s="166"/>
      <c r="AO185" s="166"/>
      <c r="AP185" s="166"/>
      <c r="AQ185" s="166"/>
      <c r="AR185" s="166"/>
      <c r="AS185" s="166"/>
      <c r="AT185" s="168" t="s">
        <v>137</v>
      </c>
      <c r="AU185" s="168" t="s">
        <v>81</v>
      </c>
      <c r="AV185" s="166" t="s">
        <v>78</v>
      </c>
      <c r="AW185" s="166" t="s">
        <v>31</v>
      </c>
      <c r="AX185" s="166" t="s">
        <v>74</v>
      </c>
      <c r="AY185" s="168" t="s">
        <v>124</v>
      </c>
      <c r="AZ185" s="166"/>
      <c r="BA185" s="166"/>
      <c r="BB185" s="166"/>
      <c r="BC185" s="166"/>
      <c r="BD185" s="166"/>
      <c r="BE185" s="166"/>
      <c r="BF185" s="166"/>
      <c r="BG185" s="166"/>
      <c r="BH185" s="166"/>
      <c r="BI185" s="166"/>
      <c r="BJ185" s="166"/>
      <c r="BK185" s="166"/>
      <c r="BL185" s="166"/>
      <c r="BM185" s="166"/>
    </row>
    <row r="186" ht="16.5" customHeight="1">
      <c r="A186" s="21"/>
      <c r="B186" s="22"/>
      <c r="C186" s="191" t="s">
        <v>263</v>
      </c>
      <c r="D186" s="191" t="s">
        <v>427</v>
      </c>
      <c r="E186" s="192" t="s">
        <v>476</v>
      </c>
      <c r="F186" s="193" t="s">
        <v>477</v>
      </c>
      <c r="G186" s="194" t="s">
        <v>260</v>
      </c>
      <c r="H186" s="195">
        <v>5.249</v>
      </c>
      <c r="I186" s="196"/>
      <c r="J186" s="197">
        <f>ROUND(I186*H186,2)</f>
        <v>0</v>
      </c>
      <c r="K186" s="193" t="s">
        <v>130</v>
      </c>
      <c r="L186" s="198"/>
      <c r="M186" s="199" t="s">
        <v>3</v>
      </c>
      <c r="N186" s="200" t="s">
        <v>40</v>
      </c>
      <c r="O186" s="21"/>
      <c r="P186" s="157">
        <f>O186*H186</f>
        <v>0</v>
      </c>
      <c r="Q186" s="157">
        <v>1.0</v>
      </c>
      <c r="R186" s="157">
        <f>Q186*H186</f>
        <v>5.249</v>
      </c>
      <c r="S186" s="157">
        <v>0.0</v>
      </c>
      <c r="T186" s="158">
        <f>S186*H186</f>
        <v>0</v>
      </c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159" t="s">
        <v>430</v>
      </c>
      <c r="AS186" s="21"/>
      <c r="AT186" s="159" t="s">
        <v>427</v>
      </c>
      <c r="AU186" s="159" t="s">
        <v>81</v>
      </c>
      <c r="AV186" s="21"/>
      <c r="AW186" s="21"/>
      <c r="AX186" s="21"/>
      <c r="AY186" s="4" t="s">
        <v>124</v>
      </c>
      <c r="AZ186" s="21"/>
      <c r="BA186" s="21"/>
      <c r="BB186" s="21"/>
      <c r="BC186" s="21"/>
      <c r="BD186" s="21"/>
      <c r="BE186" s="160">
        <f>IF(N186="základní",J186,0)</f>
        <v>0</v>
      </c>
      <c r="BF186" s="160">
        <f>IF(N186="snížená",J186,0)</f>
        <v>0</v>
      </c>
      <c r="BG186" s="160">
        <f>IF(N186="zákl. přenesená",J186,0)</f>
        <v>0</v>
      </c>
      <c r="BH186" s="160">
        <f>IF(N186="sníž. přenesená",J186,0)</f>
        <v>0</v>
      </c>
      <c r="BI186" s="160">
        <f>IF(N186="nulová",J186,0)</f>
        <v>0</v>
      </c>
      <c r="BJ186" s="4" t="s">
        <v>74</v>
      </c>
      <c r="BK186" s="160">
        <f>ROUND(I186*H186,2)</f>
        <v>0</v>
      </c>
      <c r="BL186" s="4" t="s">
        <v>131</v>
      </c>
      <c r="BM186" s="159" t="s">
        <v>478</v>
      </c>
    </row>
    <row r="187" ht="15.75" customHeight="1">
      <c r="A187" s="166"/>
      <c r="B187" s="167"/>
      <c r="C187" s="166"/>
      <c r="D187" s="164" t="s">
        <v>137</v>
      </c>
      <c r="E187" s="168" t="s">
        <v>3</v>
      </c>
      <c r="F187" s="169" t="s">
        <v>479</v>
      </c>
      <c r="G187" s="166"/>
      <c r="H187" s="170">
        <v>2.916</v>
      </c>
      <c r="I187" s="166"/>
      <c r="J187" s="166"/>
      <c r="K187" s="166"/>
      <c r="L187" s="167"/>
      <c r="M187" s="171"/>
      <c r="N187" s="166"/>
      <c r="O187" s="166"/>
      <c r="P187" s="166"/>
      <c r="Q187" s="166"/>
      <c r="R187" s="166"/>
      <c r="S187" s="166"/>
      <c r="T187" s="172"/>
      <c r="U187" s="166"/>
      <c r="V187" s="166"/>
      <c r="W187" s="166"/>
      <c r="X187" s="166"/>
      <c r="Y187" s="166"/>
      <c r="Z187" s="166"/>
      <c r="AA187" s="166"/>
      <c r="AB187" s="166"/>
      <c r="AC187" s="166"/>
      <c r="AD187" s="166"/>
      <c r="AE187" s="166"/>
      <c r="AF187" s="166"/>
      <c r="AG187" s="166"/>
      <c r="AH187" s="166"/>
      <c r="AI187" s="166"/>
      <c r="AJ187" s="166"/>
      <c r="AK187" s="166"/>
      <c r="AL187" s="166"/>
      <c r="AM187" s="166"/>
      <c r="AN187" s="166"/>
      <c r="AO187" s="166"/>
      <c r="AP187" s="166"/>
      <c r="AQ187" s="166"/>
      <c r="AR187" s="166"/>
      <c r="AS187" s="166"/>
      <c r="AT187" s="168" t="s">
        <v>137</v>
      </c>
      <c r="AU187" s="168" t="s">
        <v>81</v>
      </c>
      <c r="AV187" s="166" t="s">
        <v>78</v>
      </c>
      <c r="AW187" s="166" t="s">
        <v>31</v>
      </c>
      <c r="AX187" s="166" t="s">
        <v>74</v>
      </c>
      <c r="AY187" s="168" t="s">
        <v>124</v>
      </c>
      <c r="AZ187" s="166"/>
      <c r="BA187" s="166"/>
      <c r="BB187" s="166"/>
      <c r="BC187" s="166"/>
      <c r="BD187" s="166"/>
      <c r="BE187" s="166"/>
      <c r="BF187" s="166"/>
      <c r="BG187" s="166"/>
      <c r="BH187" s="166"/>
      <c r="BI187" s="166"/>
      <c r="BJ187" s="166"/>
      <c r="BK187" s="166"/>
      <c r="BL187" s="166"/>
      <c r="BM187" s="166"/>
    </row>
    <row r="188" ht="15.75" customHeight="1">
      <c r="A188" s="166"/>
      <c r="B188" s="167"/>
      <c r="C188" s="166"/>
      <c r="D188" s="164" t="s">
        <v>137</v>
      </c>
      <c r="E188" s="166"/>
      <c r="F188" s="169" t="s">
        <v>480</v>
      </c>
      <c r="G188" s="166"/>
      <c r="H188" s="170">
        <v>5.249</v>
      </c>
      <c r="I188" s="166"/>
      <c r="J188" s="166"/>
      <c r="K188" s="166"/>
      <c r="L188" s="167"/>
      <c r="M188" s="171"/>
      <c r="N188" s="166"/>
      <c r="O188" s="166"/>
      <c r="P188" s="166"/>
      <c r="Q188" s="166"/>
      <c r="R188" s="166"/>
      <c r="S188" s="166"/>
      <c r="T188" s="172"/>
      <c r="U188" s="166"/>
      <c r="V188" s="166"/>
      <c r="W188" s="166"/>
      <c r="X188" s="166"/>
      <c r="Y188" s="166"/>
      <c r="Z188" s="166"/>
      <c r="AA188" s="166"/>
      <c r="AB188" s="166"/>
      <c r="AC188" s="166"/>
      <c r="AD188" s="166"/>
      <c r="AE188" s="166"/>
      <c r="AF188" s="166"/>
      <c r="AG188" s="166"/>
      <c r="AH188" s="166"/>
      <c r="AI188" s="166"/>
      <c r="AJ188" s="166"/>
      <c r="AK188" s="166"/>
      <c r="AL188" s="166"/>
      <c r="AM188" s="166"/>
      <c r="AN188" s="166"/>
      <c r="AO188" s="166"/>
      <c r="AP188" s="166"/>
      <c r="AQ188" s="166"/>
      <c r="AR188" s="166"/>
      <c r="AS188" s="166"/>
      <c r="AT188" s="168" t="s">
        <v>137</v>
      </c>
      <c r="AU188" s="168" t="s">
        <v>81</v>
      </c>
      <c r="AV188" s="166" t="s">
        <v>78</v>
      </c>
      <c r="AW188" s="166" t="s">
        <v>4</v>
      </c>
      <c r="AX188" s="166" t="s">
        <v>74</v>
      </c>
      <c r="AY188" s="168" t="s">
        <v>124</v>
      </c>
      <c r="AZ188" s="166"/>
      <c r="BA188" s="166"/>
      <c r="BB188" s="166"/>
      <c r="BC188" s="166"/>
      <c r="BD188" s="166"/>
      <c r="BE188" s="166"/>
      <c r="BF188" s="166"/>
      <c r="BG188" s="166"/>
      <c r="BH188" s="166"/>
      <c r="BI188" s="166"/>
      <c r="BJ188" s="166"/>
      <c r="BK188" s="166"/>
      <c r="BL188" s="166"/>
      <c r="BM188" s="166"/>
    </row>
    <row r="189" ht="33.0" customHeight="1">
      <c r="A189" s="21"/>
      <c r="B189" s="22"/>
      <c r="C189" s="148" t="s">
        <v>268</v>
      </c>
      <c r="D189" s="148" t="s">
        <v>127</v>
      </c>
      <c r="E189" s="149" t="s">
        <v>481</v>
      </c>
      <c r="F189" s="150" t="s">
        <v>482</v>
      </c>
      <c r="G189" s="151" t="s">
        <v>140</v>
      </c>
      <c r="H189" s="152">
        <v>138.067</v>
      </c>
      <c r="I189" s="153"/>
      <c r="J189" s="154">
        <f>ROUND(I189*H189,2)</f>
        <v>0</v>
      </c>
      <c r="K189" s="150" t="s">
        <v>130</v>
      </c>
      <c r="L189" s="22"/>
      <c r="M189" s="155" t="s">
        <v>3</v>
      </c>
      <c r="N189" s="156" t="s">
        <v>40</v>
      </c>
      <c r="O189" s="21"/>
      <c r="P189" s="157">
        <f>O189*H189</f>
        <v>0</v>
      </c>
      <c r="Q189" s="157">
        <v>0.0</v>
      </c>
      <c r="R189" s="157">
        <f>Q189*H189</f>
        <v>0</v>
      </c>
      <c r="S189" s="157">
        <v>0.0</v>
      </c>
      <c r="T189" s="158">
        <f>S189*H189</f>
        <v>0</v>
      </c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159" t="s">
        <v>131</v>
      </c>
      <c r="AS189" s="21"/>
      <c r="AT189" s="159" t="s">
        <v>127</v>
      </c>
      <c r="AU189" s="159" t="s">
        <v>81</v>
      </c>
      <c r="AV189" s="21"/>
      <c r="AW189" s="21"/>
      <c r="AX189" s="21"/>
      <c r="AY189" s="4" t="s">
        <v>124</v>
      </c>
      <c r="AZ189" s="21"/>
      <c r="BA189" s="21"/>
      <c r="BB189" s="21"/>
      <c r="BC189" s="21"/>
      <c r="BD189" s="21"/>
      <c r="BE189" s="160">
        <f>IF(N189="základní",J189,0)</f>
        <v>0</v>
      </c>
      <c r="BF189" s="160">
        <f>IF(N189="snížená",J189,0)</f>
        <v>0</v>
      </c>
      <c r="BG189" s="160">
        <f>IF(N189="zákl. přenesená",J189,0)</f>
        <v>0</v>
      </c>
      <c r="BH189" s="160">
        <f>IF(N189="sníž. přenesená",J189,0)</f>
        <v>0</v>
      </c>
      <c r="BI189" s="160">
        <f>IF(N189="nulová",J189,0)</f>
        <v>0</v>
      </c>
      <c r="BJ189" s="4" t="s">
        <v>74</v>
      </c>
      <c r="BK189" s="160">
        <f>ROUND(I189*H189,2)</f>
        <v>0</v>
      </c>
      <c r="BL189" s="4" t="s">
        <v>131</v>
      </c>
      <c r="BM189" s="159" t="s">
        <v>483</v>
      </c>
    </row>
    <row r="190" ht="15.75" customHeight="1">
      <c r="A190" s="21"/>
      <c r="B190" s="22"/>
      <c r="C190" s="21"/>
      <c r="D190" s="161" t="s">
        <v>133</v>
      </c>
      <c r="E190" s="21"/>
      <c r="F190" s="162" t="s">
        <v>484</v>
      </c>
      <c r="G190" s="21"/>
      <c r="H190" s="21"/>
      <c r="I190" s="21"/>
      <c r="J190" s="21"/>
      <c r="K190" s="21"/>
      <c r="L190" s="22"/>
      <c r="M190" s="163"/>
      <c r="N190" s="21"/>
      <c r="O190" s="21"/>
      <c r="P190" s="21"/>
      <c r="Q190" s="21"/>
      <c r="R190" s="21"/>
      <c r="S190" s="21"/>
      <c r="T190" s="58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4" t="s">
        <v>133</v>
      </c>
      <c r="AU190" s="4" t="s">
        <v>81</v>
      </c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</row>
    <row r="191" ht="15.75" customHeight="1">
      <c r="A191" s="180"/>
      <c r="B191" s="181"/>
      <c r="C191" s="180"/>
      <c r="D191" s="164" t="s">
        <v>137</v>
      </c>
      <c r="E191" s="182" t="s">
        <v>3</v>
      </c>
      <c r="F191" s="183" t="s">
        <v>485</v>
      </c>
      <c r="G191" s="180"/>
      <c r="H191" s="182" t="s">
        <v>3</v>
      </c>
      <c r="I191" s="180"/>
      <c r="J191" s="180"/>
      <c r="K191" s="180"/>
      <c r="L191" s="181"/>
      <c r="M191" s="184"/>
      <c r="N191" s="180"/>
      <c r="O191" s="180"/>
      <c r="P191" s="180"/>
      <c r="Q191" s="180"/>
      <c r="R191" s="180"/>
      <c r="S191" s="180"/>
      <c r="T191" s="185"/>
      <c r="U191" s="180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0"/>
      <c r="AK191" s="180"/>
      <c r="AL191" s="180"/>
      <c r="AM191" s="180"/>
      <c r="AN191" s="180"/>
      <c r="AO191" s="180"/>
      <c r="AP191" s="180"/>
      <c r="AQ191" s="180"/>
      <c r="AR191" s="180"/>
      <c r="AS191" s="180"/>
      <c r="AT191" s="182" t="s">
        <v>137</v>
      </c>
      <c r="AU191" s="182" t="s">
        <v>81</v>
      </c>
      <c r="AV191" s="180" t="s">
        <v>74</v>
      </c>
      <c r="AW191" s="180" t="s">
        <v>31</v>
      </c>
      <c r="AX191" s="180" t="s">
        <v>69</v>
      </c>
      <c r="AY191" s="182" t="s">
        <v>124</v>
      </c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</row>
    <row r="192" ht="15.75" customHeight="1">
      <c r="A192" s="166"/>
      <c r="B192" s="167"/>
      <c r="C192" s="166"/>
      <c r="D192" s="164" t="s">
        <v>137</v>
      </c>
      <c r="E192" s="168" t="s">
        <v>3</v>
      </c>
      <c r="F192" s="169" t="s">
        <v>486</v>
      </c>
      <c r="G192" s="166"/>
      <c r="H192" s="170">
        <v>19.593</v>
      </c>
      <c r="I192" s="166"/>
      <c r="J192" s="166"/>
      <c r="K192" s="166"/>
      <c r="L192" s="167"/>
      <c r="M192" s="171"/>
      <c r="N192" s="166"/>
      <c r="O192" s="166"/>
      <c r="P192" s="166"/>
      <c r="Q192" s="166"/>
      <c r="R192" s="166"/>
      <c r="S192" s="166"/>
      <c r="T192" s="172"/>
      <c r="U192" s="166"/>
      <c r="V192" s="166"/>
      <c r="W192" s="166"/>
      <c r="X192" s="166"/>
      <c r="Y192" s="166"/>
      <c r="Z192" s="166"/>
      <c r="AA192" s="166"/>
      <c r="AB192" s="166"/>
      <c r="AC192" s="166"/>
      <c r="AD192" s="166"/>
      <c r="AE192" s="166"/>
      <c r="AF192" s="166"/>
      <c r="AG192" s="166"/>
      <c r="AH192" s="166"/>
      <c r="AI192" s="166"/>
      <c r="AJ192" s="166"/>
      <c r="AK192" s="166"/>
      <c r="AL192" s="166"/>
      <c r="AM192" s="166"/>
      <c r="AN192" s="166"/>
      <c r="AO192" s="166"/>
      <c r="AP192" s="166"/>
      <c r="AQ192" s="166"/>
      <c r="AR192" s="166"/>
      <c r="AS192" s="166"/>
      <c r="AT192" s="168" t="s">
        <v>137</v>
      </c>
      <c r="AU192" s="168" t="s">
        <v>81</v>
      </c>
      <c r="AV192" s="166" t="s">
        <v>78</v>
      </c>
      <c r="AW192" s="166" t="s">
        <v>31</v>
      </c>
      <c r="AX192" s="166" t="s">
        <v>69</v>
      </c>
      <c r="AY192" s="168" t="s">
        <v>124</v>
      </c>
      <c r="AZ192" s="166"/>
      <c r="BA192" s="166"/>
      <c r="BB192" s="166"/>
      <c r="BC192" s="166"/>
      <c r="BD192" s="166"/>
      <c r="BE192" s="166"/>
      <c r="BF192" s="166"/>
      <c r="BG192" s="166"/>
      <c r="BH192" s="166"/>
      <c r="BI192" s="166"/>
      <c r="BJ192" s="166"/>
      <c r="BK192" s="166"/>
      <c r="BL192" s="166"/>
      <c r="BM192" s="166"/>
    </row>
    <row r="193" ht="15.75" customHeight="1">
      <c r="A193" s="166"/>
      <c r="B193" s="167"/>
      <c r="C193" s="166"/>
      <c r="D193" s="164" t="s">
        <v>137</v>
      </c>
      <c r="E193" s="168" t="s">
        <v>3</v>
      </c>
      <c r="F193" s="169" t="s">
        <v>487</v>
      </c>
      <c r="G193" s="166"/>
      <c r="H193" s="170">
        <v>19.831</v>
      </c>
      <c r="I193" s="166"/>
      <c r="J193" s="166"/>
      <c r="K193" s="166"/>
      <c r="L193" s="167"/>
      <c r="M193" s="171"/>
      <c r="N193" s="166"/>
      <c r="O193" s="166"/>
      <c r="P193" s="166"/>
      <c r="Q193" s="166"/>
      <c r="R193" s="166"/>
      <c r="S193" s="166"/>
      <c r="T193" s="172"/>
      <c r="U193" s="166"/>
      <c r="V193" s="166"/>
      <c r="W193" s="166"/>
      <c r="X193" s="166"/>
      <c r="Y193" s="166"/>
      <c r="Z193" s="166"/>
      <c r="AA193" s="166"/>
      <c r="AB193" s="166"/>
      <c r="AC193" s="166"/>
      <c r="AD193" s="166"/>
      <c r="AE193" s="166"/>
      <c r="AF193" s="166"/>
      <c r="AG193" s="166"/>
      <c r="AH193" s="166"/>
      <c r="AI193" s="166"/>
      <c r="AJ193" s="166"/>
      <c r="AK193" s="166"/>
      <c r="AL193" s="166"/>
      <c r="AM193" s="166"/>
      <c r="AN193" s="166"/>
      <c r="AO193" s="166"/>
      <c r="AP193" s="166"/>
      <c r="AQ193" s="166"/>
      <c r="AR193" s="166"/>
      <c r="AS193" s="166"/>
      <c r="AT193" s="168" t="s">
        <v>137</v>
      </c>
      <c r="AU193" s="168" t="s">
        <v>81</v>
      </c>
      <c r="AV193" s="166" t="s">
        <v>78</v>
      </c>
      <c r="AW193" s="166" t="s">
        <v>31</v>
      </c>
      <c r="AX193" s="166" t="s">
        <v>69</v>
      </c>
      <c r="AY193" s="168" t="s">
        <v>124</v>
      </c>
      <c r="AZ193" s="166"/>
      <c r="BA193" s="166"/>
      <c r="BB193" s="166"/>
      <c r="BC193" s="166"/>
      <c r="BD193" s="166"/>
      <c r="BE193" s="166"/>
      <c r="BF193" s="166"/>
      <c r="BG193" s="166"/>
      <c r="BH193" s="166"/>
      <c r="BI193" s="166"/>
      <c r="BJ193" s="166"/>
      <c r="BK193" s="166"/>
      <c r="BL193" s="166"/>
      <c r="BM193" s="166"/>
    </row>
    <row r="194" ht="15.75" customHeight="1">
      <c r="A194" s="166"/>
      <c r="B194" s="167"/>
      <c r="C194" s="166"/>
      <c r="D194" s="164" t="s">
        <v>137</v>
      </c>
      <c r="E194" s="168" t="s">
        <v>3</v>
      </c>
      <c r="F194" s="169" t="s">
        <v>488</v>
      </c>
      <c r="G194" s="166"/>
      <c r="H194" s="170">
        <v>10.316</v>
      </c>
      <c r="I194" s="166"/>
      <c r="J194" s="166"/>
      <c r="K194" s="166"/>
      <c r="L194" s="167"/>
      <c r="M194" s="171"/>
      <c r="N194" s="166"/>
      <c r="O194" s="166"/>
      <c r="P194" s="166"/>
      <c r="Q194" s="166"/>
      <c r="R194" s="166"/>
      <c r="S194" s="166"/>
      <c r="T194" s="172"/>
      <c r="U194" s="166"/>
      <c r="V194" s="166"/>
      <c r="W194" s="166"/>
      <c r="X194" s="166"/>
      <c r="Y194" s="166"/>
      <c r="Z194" s="166"/>
      <c r="AA194" s="166"/>
      <c r="AB194" s="166"/>
      <c r="AC194" s="166"/>
      <c r="AD194" s="166"/>
      <c r="AE194" s="166"/>
      <c r="AF194" s="166"/>
      <c r="AG194" s="166"/>
      <c r="AH194" s="166"/>
      <c r="AI194" s="166"/>
      <c r="AJ194" s="166"/>
      <c r="AK194" s="166"/>
      <c r="AL194" s="166"/>
      <c r="AM194" s="166"/>
      <c r="AN194" s="166"/>
      <c r="AO194" s="166"/>
      <c r="AP194" s="166"/>
      <c r="AQ194" s="166"/>
      <c r="AR194" s="166"/>
      <c r="AS194" s="166"/>
      <c r="AT194" s="168" t="s">
        <v>137</v>
      </c>
      <c r="AU194" s="168" t="s">
        <v>81</v>
      </c>
      <c r="AV194" s="166" t="s">
        <v>78</v>
      </c>
      <c r="AW194" s="166" t="s">
        <v>31</v>
      </c>
      <c r="AX194" s="166" t="s">
        <v>69</v>
      </c>
      <c r="AY194" s="168" t="s">
        <v>124</v>
      </c>
      <c r="AZ194" s="166"/>
      <c r="BA194" s="166"/>
      <c r="BB194" s="166"/>
      <c r="BC194" s="166"/>
      <c r="BD194" s="166"/>
      <c r="BE194" s="166"/>
      <c r="BF194" s="166"/>
      <c r="BG194" s="166"/>
      <c r="BH194" s="166"/>
      <c r="BI194" s="166"/>
      <c r="BJ194" s="166"/>
      <c r="BK194" s="166"/>
      <c r="BL194" s="166"/>
      <c r="BM194" s="166"/>
    </row>
    <row r="195" ht="15.75" customHeight="1">
      <c r="A195" s="166"/>
      <c r="B195" s="167"/>
      <c r="C195" s="166"/>
      <c r="D195" s="164" t="s">
        <v>137</v>
      </c>
      <c r="E195" s="168" t="s">
        <v>3</v>
      </c>
      <c r="F195" s="169" t="s">
        <v>489</v>
      </c>
      <c r="G195" s="166"/>
      <c r="H195" s="170">
        <v>18.188</v>
      </c>
      <c r="I195" s="166"/>
      <c r="J195" s="166"/>
      <c r="K195" s="166"/>
      <c r="L195" s="167"/>
      <c r="M195" s="171"/>
      <c r="N195" s="166"/>
      <c r="O195" s="166"/>
      <c r="P195" s="166"/>
      <c r="Q195" s="166"/>
      <c r="R195" s="166"/>
      <c r="S195" s="166"/>
      <c r="T195" s="172"/>
      <c r="U195" s="166"/>
      <c r="V195" s="166"/>
      <c r="W195" s="166"/>
      <c r="X195" s="166"/>
      <c r="Y195" s="166"/>
      <c r="Z195" s="166"/>
      <c r="AA195" s="166"/>
      <c r="AB195" s="166"/>
      <c r="AC195" s="166"/>
      <c r="AD195" s="166"/>
      <c r="AE195" s="166"/>
      <c r="AF195" s="166"/>
      <c r="AG195" s="166"/>
      <c r="AH195" s="166"/>
      <c r="AI195" s="166"/>
      <c r="AJ195" s="166"/>
      <c r="AK195" s="166"/>
      <c r="AL195" s="166"/>
      <c r="AM195" s="166"/>
      <c r="AN195" s="166"/>
      <c r="AO195" s="166"/>
      <c r="AP195" s="166"/>
      <c r="AQ195" s="166"/>
      <c r="AR195" s="166"/>
      <c r="AS195" s="166"/>
      <c r="AT195" s="168" t="s">
        <v>137</v>
      </c>
      <c r="AU195" s="168" t="s">
        <v>81</v>
      </c>
      <c r="AV195" s="166" t="s">
        <v>78</v>
      </c>
      <c r="AW195" s="166" t="s">
        <v>31</v>
      </c>
      <c r="AX195" s="166" t="s">
        <v>69</v>
      </c>
      <c r="AY195" s="168" t="s">
        <v>124</v>
      </c>
      <c r="AZ195" s="166"/>
      <c r="BA195" s="166"/>
      <c r="BB195" s="166"/>
      <c r="BC195" s="166"/>
      <c r="BD195" s="166"/>
      <c r="BE195" s="166"/>
      <c r="BF195" s="166"/>
      <c r="BG195" s="166"/>
      <c r="BH195" s="166"/>
      <c r="BI195" s="166"/>
      <c r="BJ195" s="166"/>
      <c r="BK195" s="166"/>
      <c r="BL195" s="166"/>
      <c r="BM195" s="166"/>
    </row>
    <row r="196" ht="15.75" customHeight="1">
      <c r="A196" s="166"/>
      <c r="B196" s="167"/>
      <c r="C196" s="166"/>
      <c r="D196" s="164" t="s">
        <v>137</v>
      </c>
      <c r="E196" s="168" t="s">
        <v>3</v>
      </c>
      <c r="F196" s="169" t="s">
        <v>490</v>
      </c>
      <c r="G196" s="166"/>
      <c r="H196" s="170">
        <v>36.82</v>
      </c>
      <c r="I196" s="166"/>
      <c r="J196" s="166"/>
      <c r="K196" s="166"/>
      <c r="L196" s="167"/>
      <c r="M196" s="171"/>
      <c r="N196" s="166"/>
      <c r="O196" s="166"/>
      <c r="P196" s="166"/>
      <c r="Q196" s="166"/>
      <c r="R196" s="166"/>
      <c r="S196" s="166"/>
      <c r="T196" s="172"/>
      <c r="U196" s="166"/>
      <c r="V196" s="166"/>
      <c r="W196" s="166"/>
      <c r="X196" s="166"/>
      <c r="Y196" s="166"/>
      <c r="Z196" s="166"/>
      <c r="AA196" s="166"/>
      <c r="AB196" s="166"/>
      <c r="AC196" s="166"/>
      <c r="AD196" s="166"/>
      <c r="AE196" s="166"/>
      <c r="AF196" s="166"/>
      <c r="AG196" s="166"/>
      <c r="AH196" s="166"/>
      <c r="AI196" s="166"/>
      <c r="AJ196" s="166"/>
      <c r="AK196" s="166"/>
      <c r="AL196" s="166"/>
      <c r="AM196" s="166"/>
      <c r="AN196" s="166"/>
      <c r="AO196" s="166"/>
      <c r="AP196" s="166"/>
      <c r="AQ196" s="166"/>
      <c r="AR196" s="166"/>
      <c r="AS196" s="166"/>
      <c r="AT196" s="168" t="s">
        <v>137</v>
      </c>
      <c r="AU196" s="168" t="s">
        <v>81</v>
      </c>
      <c r="AV196" s="166" t="s">
        <v>78</v>
      </c>
      <c r="AW196" s="166" t="s">
        <v>31</v>
      </c>
      <c r="AX196" s="166" t="s">
        <v>69</v>
      </c>
      <c r="AY196" s="168" t="s">
        <v>124</v>
      </c>
      <c r="AZ196" s="166"/>
      <c r="BA196" s="166"/>
      <c r="BB196" s="166"/>
      <c r="BC196" s="166"/>
      <c r="BD196" s="166"/>
      <c r="BE196" s="166"/>
      <c r="BF196" s="166"/>
      <c r="BG196" s="166"/>
      <c r="BH196" s="166"/>
      <c r="BI196" s="166"/>
      <c r="BJ196" s="166"/>
      <c r="BK196" s="166"/>
      <c r="BL196" s="166"/>
      <c r="BM196" s="166"/>
    </row>
    <row r="197" ht="15.75" customHeight="1">
      <c r="A197" s="166"/>
      <c r="B197" s="167"/>
      <c r="C197" s="166"/>
      <c r="D197" s="164" t="s">
        <v>137</v>
      </c>
      <c r="E197" s="168" t="s">
        <v>3</v>
      </c>
      <c r="F197" s="169" t="s">
        <v>491</v>
      </c>
      <c r="G197" s="166"/>
      <c r="H197" s="170">
        <v>12.723</v>
      </c>
      <c r="I197" s="166"/>
      <c r="J197" s="166"/>
      <c r="K197" s="166"/>
      <c r="L197" s="167"/>
      <c r="M197" s="171"/>
      <c r="N197" s="166"/>
      <c r="O197" s="166"/>
      <c r="P197" s="166"/>
      <c r="Q197" s="166"/>
      <c r="R197" s="166"/>
      <c r="S197" s="166"/>
      <c r="T197" s="172"/>
      <c r="U197" s="166"/>
      <c r="V197" s="166"/>
      <c r="W197" s="166"/>
      <c r="X197" s="166"/>
      <c r="Y197" s="166"/>
      <c r="Z197" s="166"/>
      <c r="AA197" s="166"/>
      <c r="AB197" s="166"/>
      <c r="AC197" s="166"/>
      <c r="AD197" s="166"/>
      <c r="AE197" s="166"/>
      <c r="AF197" s="166"/>
      <c r="AG197" s="166"/>
      <c r="AH197" s="166"/>
      <c r="AI197" s="166"/>
      <c r="AJ197" s="166"/>
      <c r="AK197" s="166"/>
      <c r="AL197" s="166"/>
      <c r="AM197" s="166"/>
      <c r="AN197" s="166"/>
      <c r="AO197" s="166"/>
      <c r="AP197" s="166"/>
      <c r="AQ197" s="166"/>
      <c r="AR197" s="166"/>
      <c r="AS197" s="166"/>
      <c r="AT197" s="168" t="s">
        <v>137</v>
      </c>
      <c r="AU197" s="168" t="s">
        <v>81</v>
      </c>
      <c r="AV197" s="166" t="s">
        <v>78</v>
      </c>
      <c r="AW197" s="166" t="s">
        <v>31</v>
      </c>
      <c r="AX197" s="166" t="s">
        <v>69</v>
      </c>
      <c r="AY197" s="168" t="s">
        <v>124</v>
      </c>
      <c r="AZ197" s="166"/>
      <c r="BA197" s="166"/>
      <c r="BB197" s="166"/>
      <c r="BC197" s="166"/>
      <c r="BD197" s="166"/>
      <c r="BE197" s="166"/>
      <c r="BF197" s="166"/>
      <c r="BG197" s="166"/>
      <c r="BH197" s="166"/>
      <c r="BI197" s="166"/>
      <c r="BJ197" s="166"/>
      <c r="BK197" s="166"/>
      <c r="BL197" s="166"/>
      <c r="BM197" s="166"/>
    </row>
    <row r="198" ht="15.75" customHeight="1">
      <c r="A198" s="166"/>
      <c r="B198" s="167"/>
      <c r="C198" s="166"/>
      <c r="D198" s="164" t="s">
        <v>137</v>
      </c>
      <c r="E198" s="168" t="s">
        <v>3</v>
      </c>
      <c r="F198" s="169" t="s">
        <v>492</v>
      </c>
      <c r="G198" s="166"/>
      <c r="H198" s="170">
        <v>20.596</v>
      </c>
      <c r="I198" s="166"/>
      <c r="J198" s="166"/>
      <c r="K198" s="166"/>
      <c r="L198" s="167"/>
      <c r="M198" s="171"/>
      <c r="N198" s="166"/>
      <c r="O198" s="166"/>
      <c r="P198" s="166"/>
      <c r="Q198" s="166"/>
      <c r="R198" s="166"/>
      <c r="S198" s="166"/>
      <c r="T198" s="172"/>
      <c r="U198" s="166"/>
      <c r="V198" s="166"/>
      <c r="W198" s="166"/>
      <c r="X198" s="166"/>
      <c r="Y198" s="166"/>
      <c r="Z198" s="166"/>
      <c r="AA198" s="166"/>
      <c r="AB198" s="166"/>
      <c r="AC198" s="166"/>
      <c r="AD198" s="166"/>
      <c r="AE198" s="166"/>
      <c r="AF198" s="166"/>
      <c r="AG198" s="166"/>
      <c r="AH198" s="166"/>
      <c r="AI198" s="166"/>
      <c r="AJ198" s="166"/>
      <c r="AK198" s="166"/>
      <c r="AL198" s="166"/>
      <c r="AM198" s="166"/>
      <c r="AN198" s="166"/>
      <c r="AO198" s="166"/>
      <c r="AP198" s="166"/>
      <c r="AQ198" s="166"/>
      <c r="AR198" s="166"/>
      <c r="AS198" s="166"/>
      <c r="AT198" s="168" t="s">
        <v>137</v>
      </c>
      <c r="AU198" s="168" t="s">
        <v>81</v>
      </c>
      <c r="AV198" s="166" t="s">
        <v>78</v>
      </c>
      <c r="AW198" s="166" t="s">
        <v>31</v>
      </c>
      <c r="AX198" s="166" t="s">
        <v>69</v>
      </c>
      <c r="AY198" s="168" t="s">
        <v>124</v>
      </c>
      <c r="AZ198" s="166"/>
      <c r="BA198" s="166"/>
      <c r="BB198" s="166"/>
      <c r="BC198" s="166"/>
      <c r="BD198" s="166"/>
      <c r="BE198" s="166"/>
      <c r="BF198" s="166"/>
      <c r="BG198" s="166"/>
      <c r="BH198" s="166"/>
      <c r="BI198" s="166"/>
      <c r="BJ198" s="166"/>
      <c r="BK198" s="166"/>
      <c r="BL198" s="166"/>
      <c r="BM198" s="166"/>
    </row>
    <row r="199" ht="15.75" customHeight="1">
      <c r="A199" s="173"/>
      <c r="B199" s="174"/>
      <c r="C199" s="173"/>
      <c r="D199" s="164" t="s">
        <v>137</v>
      </c>
      <c r="E199" s="175" t="s">
        <v>3</v>
      </c>
      <c r="F199" s="176" t="s">
        <v>156</v>
      </c>
      <c r="G199" s="173"/>
      <c r="H199" s="177">
        <v>138.06699999999998</v>
      </c>
      <c r="I199" s="173"/>
      <c r="J199" s="173"/>
      <c r="K199" s="173"/>
      <c r="L199" s="174"/>
      <c r="M199" s="178"/>
      <c r="N199" s="173"/>
      <c r="O199" s="173"/>
      <c r="P199" s="173"/>
      <c r="Q199" s="173"/>
      <c r="R199" s="173"/>
      <c r="S199" s="173"/>
      <c r="T199" s="179"/>
      <c r="U199" s="173"/>
      <c r="V199" s="173"/>
      <c r="W199" s="173"/>
      <c r="X199" s="173"/>
      <c r="Y199" s="173"/>
      <c r="Z199" s="173"/>
      <c r="AA199" s="173"/>
      <c r="AB199" s="173"/>
      <c r="AC199" s="173"/>
      <c r="AD199" s="173"/>
      <c r="AE199" s="173"/>
      <c r="AF199" s="173"/>
      <c r="AG199" s="173"/>
      <c r="AH199" s="173"/>
      <c r="AI199" s="173"/>
      <c r="AJ199" s="173"/>
      <c r="AK199" s="173"/>
      <c r="AL199" s="173"/>
      <c r="AM199" s="173"/>
      <c r="AN199" s="173"/>
      <c r="AO199" s="173"/>
      <c r="AP199" s="173"/>
      <c r="AQ199" s="173"/>
      <c r="AR199" s="173"/>
      <c r="AS199" s="173"/>
      <c r="AT199" s="175" t="s">
        <v>137</v>
      </c>
      <c r="AU199" s="175" t="s">
        <v>81</v>
      </c>
      <c r="AV199" s="173" t="s">
        <v>149</v>
      </c>
      <c r="AW199" s="173" t="s">
        <v>31</v>
      </c>
      <c r="AX199" s="173" t="s">
        <v>74</v>
      </c>
      <c r="AY199" s="175" t="s">
        <v>124</v>
      </c>
      <c r="AZ199" s="173"/>
      <c r="BA199" s="173"/>
      <c r="BB199" s="173"/>
      <c r="BC199" s="173"/>
      <c r="BD199" s="173"/>
      <c r="BE199" s="173"/>
      <c r="BF199" s="173"/>
      <c r="BG199" s="173"/>
      <c r="BH199" s="173"/>
      <c r="BI199" s="173"/>
      <c r="BJ199" s="173"/>
      <c r="BK199" s="173"/>
      <c r="BL199" s="173"/>
      <c r="BM199" s="173"/>
    </row>
    <row r="200" ht="24.0" customHeight="1">
      <c r="A200" s="21"/>
      <c r="B200" s="22"/>
      <c r="C200" s="191" t="s">
        <v>274</v>
      </c>
      <c r="D200" s="191" t="s">
        <v>427</v>
      </c>
      <c r="E200" s="192" t="s">
        <v>493</v>
      </c>
      <c r="F200" s="193" t="s">
        <v>494</v>
      </c>
      <c r="G200" s="194" t="s">
        <v>140</v>
      </c>
      <c r="H200" s="195">
        <v>151.874</v>
      </c>
      <c r="I200" s="196"/>
      <c r="J200" s="197">
        <f>ROUND(I200*H200,2)</f>
        <v>0</v>
      </c>
      <c r="K200" s="193" t="s">
        <v>196</v>
      </c>
      <c r="L200" s="198"/>
      <c r="M200" s="199" t="s">
        <v>3</v>
      </c>
      <c r="N200" s="200" t="s">
        <v>40</v>
      </c>
      <c r="O200" s="21"/>
      <c r="P200" s="157">
        <f>O200*H200</f>
        <v>0</v>
      </c>
      <c r="Q200" s="157">
        <v>5.0E-4</v>
      </c>
      <c r="R200" s="157">
        <f>Q200*H200</f>
        <v>0.075937</v>
      </c>
      <c r="S200" s="157">
        <v>0.0</v>
      </c>
      <c r="T200" s="158">
        <f>S200*H200</f>
        <v>0</v>
      </c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159" t="s">
        <v>430</v>
      </c>
      <c r="AS200" s="21"/>
      <c r="AT200" s="159" t="s">
        <v>427</v>
      </c>
      <c r="AU200" s="159" t="s">
        <v>81</v>
      </c>
      <c r="AV200" s="21"/>
      <c r="AW200" s="21"/>
      <c r="AX200" s="21"/>
      <c r="AY200" s="4" t="s">
        <v>124</v>
      </c>
      <c r="AZ200" s="21"/>
      <c r="BA200" s="21"/>
      <c r="BB200" s="21"/>
      <c r="BC200" s="21"/>
      <c r="BD200" s="21"/>
      <c r="BE200" s="160">
        <f>IF(N200="základní",J200,0)</f>
        <v>0</v>
      </c>
      <c r="BF200" s="160">
        <f>IF(N200="snížená",J200,0)</f>
        <v>0</v>
      </c>
      <c r="BG200" s="160">
        <f>IF(N200="zákl. přenesená",J200,0)</f>
        <v>0</v>
      </c>
      <c r="BH200" s="160">
        <f>IF(N200="sníž. přenesená",J200,0)</f>
        <v>0</v>
      </c>
      <c r="BI200" s="160">
        <f>IF(N200="nulová",J200,0)</f>
        <v>0</v>
      </c>
      <c r="BJ200" s="4" t="s">
        <v>74</v>
      </c>
      <c r="BK200" s="160">
        <f>ROUND(I200*H200,2)</f>
        <v>0</v>
      </c>
      <c r="BL200" s="4" t="s">
        <v>131</v>
      </c>
      <c r="BM200" s="159" t="s">
        <v>495</v>
      </c>
    </row>
    <row r="201" ht="15.75" customHeight="1">
      <c r="A201" s="166"/>
      <c r="B201" s="167"/>
      <c r="C201" s="166"/>
      <c r="D201" s="164" t="s">
        <v>137</v>
      </c>
      <c r="E201" s="166"/>
      <c r="F201" s="169" t="s">
        <v>496</v>
      </c>
      <c r="G201" s="166"/>
      <c r="H201" s="170">
        <v>151.874</v>
      </c>
      <c r="I201" s="166"/>
      <c r="J201" s="166"/>
      <c r="K201" s="166"/>
      <c r="L201" s="167"/>
      <c r="M201" s="171"/>
      <c r="N201" s="166"/>
      <c r="O201" s="166"/>
      <c r="P201" s="166"/>
      <c r="Q201" s="166"/>
      <c r="R201" s="166"/>
      <c r="S201" s="166"/>
      <c r="T201" s="172"/>
      <c r="U201" s="166"/>
      <c r="V201" s="166"/>
      <c r="W201" s="166"/>
      <c r="X201" s="166"/>
      <c r="Y201" s="166"/>
      <c r="Z201" s="166"/>
      <c r="AA201" s="166"/>
      <c r="AB201" s="166"/>
      <c r="AC201" s="166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  <c r="AS201" s="166"/>
      <c r="AT201" s="168" t="s">
        <v>137</v>
      </c>
      <c r="AU201" s="168" t="s">
        <v>81</v>
      </c>
      <c r="AV201" s="166" t="s">
        <v>78</v>
      </c>
      <c r="AW201" s="166" t="s">
        <v>4</v>
      </c>
      <c r="AX201" s="166" t="s">
        <v>74</v>
      </c>
      <c r="AY201" s="168" t="s">
        <v>124</v>
      </c>
      <c r="AZ201" s="166"/>
      <c r="BA201" s="166"/>
      <c r="BB201" s="166"/>
      <c r="BC201" s="166"/>
      <c r="BD201" s="166"/>
      <c r="BE201" s="166"/>
      <c r="BF201" s="166"/>
      <c r="BG201" s="166"/>
      <c r="BH201" s="166"/>
      <c r="BI201" s="166"/>
      <c r="BJ201" s="166"/>
      <c r="BK201" s="166"/>
      <c r="BL201" s="166"/>
      <c r="BM201" s="166"/>
    </row>
    <row r="202" ht="20.25" customHeight="1">
      <c r="A202" s="136"/>
      <c r="B202" s="137"/>
      <c r="C202" s="136"/>
      <c r="D202" s="138" t="s">
        <v>68</v>
      </c>
      <c r="E202" s="146" t="s">
        <v>497</v>
      </c>
      <c r="F202" s="146" t="s">
        <v>498</v>
      </c>
      <c r="G202" s="136"/>
      <c r="H202" s="136"/>
      <c r="I202" s="136"/>
      <c r="J202" s="147">
        <f>BK202</f>
        <v>0</v>
      </c>
      <c r="K202" s="136"/>
      <c r="L202" s="137"/>
      <c r="M202" s="141"/>
      <c r="N202" s="136"/>
      <c r="O202" s="136"/>
      <c r="P202" s="142">
        <f>SUM(P203:P235)</f>
        <v>0</v>
      </c>
      <c r="Q202" s="136"/>
      <c r="R202" s="142">
        <f>SUM(R203:R235)</f>
        <v>0.10363929</v>
      </c>
      <c r="S202" s="136"/>
      <c r="T202" s="143">
        <f>SUM(T203:T235)</f>
        <v>0</v>
      </c>
      <c r="U202" s="136"/>
      <c r="V202" s="136"/>
      <c r="W202" s="136"/>
      <c r="X202" s="136"/>
      <c r="Y202" s="136"/>
      <c r="Z202" s="136"/>
      <c r="AA202" s="136"/>
      <c r="AB202" s="136"/>
      <c r="AC202" s="136"/>
      <c r="AD202" s="136"/>
      <c r="AE202" s="136"/>
      <c r="AF202" s="136"/>
      <c r="AG202" s="136"/>
      <c r="AH202" s="136"/>
      <c r="AI202" s="136"/>
      <c r="AJ202" s="136"/>
      <c r="AK202" s="136"/>
      <c r="AL202" s="136"/>
      <c r="AM202" s="136"/>
      <c r="AN202" s="136"/>
      <c r="AO202" s="136"/>
      <c r="AP202" s="136"/>
      <c r="AQ202" s="136"/>
      <c r="AR202" s="138" t="s">
        <v>78</v>
      </c>
      <c r="AS202" s="136"/>
      <c r="AT202" s="144" t="s">
        <v>68</v>
      </c>
      <c r="AU202" s="144" t="s">
        <v>78</v>
      </c>
      <c r="AV202" s="136"/>
      <c r="AW202" s="136"/>
      <c r="AX202" s="136"/>
      <c r="AY202" s="138" t="s">
        <v>124</v>
      </c>
      <c r="AZ202" s="136"/>
      <c r="BA202" s="136"/>
      <c r="BB202" s="136"/>
      <c r="BC202" s="136"/>
      <c r="BD202" s="136"/>
      <c r="BE202" s="136"/>
      <c r="BF202" s="136"/>
      <c r="BG202" s="136"/>
      <c r="BH202" s="136"/>
      <c r="BI202" s="136"/>
      <c r="BJ202" s="136"/>
      <c r="BK202" s="145">
        <f>SUM(BK203:BK235)</f>
        <v>0</v>
      </c>
      <c r="BL202" s="136"/>
      <c r="BM202" s="136"/>
    </row>
    <row r="203" ht="48.75" customHeight="1">
      <c r="A203" s="21"/>
      <c r="B203" s="22"/>
      <c r="C203" s="148" t="s">
        <v>280</v>
      </c>
      <c r="D203" s="148" t="s">
        <v>127</v>
      </c>
      <c r="E203" s="149" t="s">
        <v>499</v>
      </c>
      <c r="F203" s="150" t="s">
        <v>500</v>
      </c>
      <c r="G203" s="151" t="s">
        <v>89</v>
      </c>
      <c r="H203" s="152">
        <v>2.38</v>
      </c>
      <c r="I203" s="153"/>
      <c r="J203" s="154">
        <f>ROUND(I203*H203,2)</f>
        <v>0</v>
      </c>
      <c r="K203" s="150" t="s">
        <v>130</v>
      </c>
      <c r="L203" s="22"/>
      <c r="M203" s="155" t="s">
        <v>3</v>
      </c>
      <c r="N203" s="156" t="s">
        <v>40</v>
      </c>
      <c r="O203" s="21"/>
      <c r="P203" s="157">
        <f>O203*H203</f>
        <v>0</v>
      </c>
      <c r="Q203" s="157">
        <v>0.0</v>
      </c>
      <c r="R203" s="157">
        <f>Q203*H203</f>
        <v>0</v>
      </c>
      <c r="S203" s="157">
        <v>0.0</v>
      </c>
      <c r="T203" s="158">
        <f>S203*H203</f>
        <v>0</v>
      </c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159" t="s">
        <v>131</v>
      </c>
      <c r="AS203" s="21"/>
      <c r="AT203" s="159" t="s">
        <v>127</v>
      </c>
      <c r="AU203" s="159" t="s">
        <v>81</v>
      </c>
      <c r="AV203" s="21"/>
      <c r="AW203" s="21"/>
      <c r="AX203" s="21"/>
      <c r="AY203" s="4" t="s">
        <v>124</v>
      </c>
      <c r="AZ203" s="21"/>
      <c r="BA203" s="21"/>
      <c r="BB203" s="21"/>
      <c r="BC203" s="21"/>
      <c r="BD203" s="21"/>
      <c r="BE203" s="160">
        <f>IF(N203="základní",J203,0)</f>
        <v>0</v>
      </c>
      <c r="BF203" s="160">
        <f>IF(N203="snížená",J203,0)</f>
        <v>0</v>
      </c>
      <c r="BG203" s="160">
        <f>IF(N203="zákl. přenesená",J203,0)</f>
        <v>0</v>
      </c>
      <c r="BH203" s="160">
        <f>IF(N203="sníž. přenesená",J203,0)</f>
        <v>0</v>
      </c>
      <c r="BI203" s="160">
        <f>IF(N203="nulová",J203,0)</f>
        <v>0</v>
      </c>
      <c r="BJ203" s="4" t="s">
        <v>74</v>
      </c>
      <c r="BK203" s="160">
        <f>ROUND(I203*H203,2)</f>
        <v>0</v>
      </c>
      <c r="BL203" s="4" t="s">
        <v>131</v>
      </c>
      <c r="BM203" s="159" t="s">
        <v>501</v>
      </c>
    </row>
    <row r="204" ht="15.75" customHeight="1">
      <c r="A204" s="21"/>
      <c r="B204" s="22"/>
      <c r="C204" s="21"/>
      <c r="D204" s="161" t="s">
        <v>133</v>
      </c>
      <c r="E204" s="21"/>
      <c r="F204" s="162" t="s">
        <v>502</v>
      </c>
      <c r="G204" s="21"/>
      <c r="H204" s="21"/>
      <c r="I204" s="21"/>
      <c r="J204" s="21"/>
      <c r="K204" s="21"/>
      <c r="L204" s="22"/>
      <c r="M204" s="163"/>
      <c r="N204" s="21"/>
      <c r="O204" s="21"/>
      <c r="P204" s="21"/>
      <c r="Q204" s="21"/>
      <c r="R204" s="21"/>
      <c r="S204" s="21"/>
      <c r="T204" s="58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4" t="s">
        <v>133</v>
      </c>
      <c r="AU204" s="4" t="s">
        <v>81</v>
      </c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</row>
    <row r="205" ht="15.75" customHeight="1">
      <c r="A205" s="166"/>
      <c r="B205" s="167"/>
      <c r="C205" s="166"/>
      <c r="D205" s="164" t="s">
        <v>137</v>
      </c>
      <c r="E205" s="168" t="s">
        <v>3</v>
      </c>
      <c r="F205" s="169" t="s">
        <v>503</v>
      </c>
      <c r="G205" s="166"/>
      <c r="H205" s="170">
        <v>0.649</v>
      </c>
      <c r="I205" s="166"/>
      <c r="J205" s="166"/>
      <c r="K205" s="166"/>
      <c r="L205" s="167"/>
      <c r="M205" s="171"/>
      <c r="N205" s="166"/>
      <c r="O205" s="166"/>
      <c r="P205" s="166"/>
      <c r="Q205" s="166"/>
      <c r="R205" s="166"/>
      <c r="S205" s="166"/>
      <c r="T205" s="172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  <c r="AE205" s="166"/>
      <c r="AF205" s="166"/>
      <c r="AG205" s="166"/>
      <c r="AH205" s="166"/>
      <c r="AI205" s="166"/>
      <c r="AJ205" s="166"/>
      <c r="AK205" s="166"/>
      <c r="AL205" s="166"/>
      <c r="AM205" s="166"/>
      <c r="AN205" s="166"/>
      <c r="AO205" s="166"/>
      <c r="AP205" s="166"/>
      <c r="AQ205" s="166"/>
      <c r="AR205" s="166"/>
      <c r="AS205" s="166"/>
      <c r="AT205" s="168" t="s">
        <v>137</v>
      </c>
      <c r="AU205" s="168" t="s">
        <v>81</v>
      </c>
      <c r="AV205" s="166" t="s">
        <v>78</v>
      </c>
      <c r="AW205" s="166" t="s">
        <v>31</v>
      </c>
      <c r="AX205" s="166" t="s">
        <v>69</v>
      </c>
      <c r="AY205" s="168" t="s">
        <v>124</v>
      </c>
      <c r="AZ205" s="166"/>
      <c r="BA205" s="166"/>
      <c r="BB205" s="166"/>
      <c r="BC205" s="166"/>
      <c r="BD205" s="166"/>
      <c r="BE205" s="166"/>
      <c r="BF205" s="166"/>
      <c r="BG205" s="166"/>
      <c r="BH205" s="166"/>
      <c r="BI205" s="166"/>
      <c r="BJ205" s="166"/>
      <c r="BK205" s="166"/>
      <c r="BL205" s="166"/>
      <c r="BM205" s="166"/>
    </row>
    <row r="206" ht="15.75" customHeight="1">
      <c r="A206" s="166"/>
      <c r="B206" s="167"/>
      <c r="C206" s="166"/>
      <c r="D206" s="164" t="s">
        <v>137</v>
      </c>
      <c r="E206" s="168" t="s">
        <v>3</v>
      </c>
      <c r="F206" s="169" t="s">
        <v>504</v>
      </c>
      <c r="G206" s="166"/>
      <c r="H206" s="170">
        <v>1.731</v>
      </c>
      <c r="I206" s="166"/>
      <c r="J206" s="166"/>
      <c r="K206" s="166"/>
      <c r="L206" s="167"/>
      <c r="M206" s="171"/>
      <c r="N206" s="166"/>
      <c r="O206" s="166"/>
      <c r="P206" s="166"/>
      <c r="Q206" s="166"/>
      <c r="R206" s="166"/>
      <c r="S206" s="166"/>
      <c r="T206" s="172"/>
      <c r="U206" s="166"/>
      <c r="V206" s="166"/>
      <c r="W206" s="166"/>
      <c r="X206" s="166"/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/>
      <c r="AJ206" s="166"/>
      <c r="AK206" s="166"/>
      <c r="AL206" s="166"/>
      <c r="AM206" s="166"/>
      <c r="AN206" s="166"/>
      <c r="AO206" s="166"/>
      <c r="AP206" s="166"/>
      <c r="AQ206" s="166"/>
      <c r="AR206" s="166"/>
      <c r="AS206" s="166"/>
      <c r="AT206" s="168" t="s">
        <v>137</v>
      </c>
      <c r="AU206" s="168" t="s">
        <v>81</v>
      </c>
      <c r="AV206" s="166" t="s">
        <v>78</v>
      </c>
      <c r="AW206" s="166" t="s">
        <v>31</v>
      </c>
      <c r="AX206" s="166" t="s">
        <v>69</v>
      </c>
      <c r="AY206" s="168" t="s">
        <v>124</v>
      </c>
      <c r="AZ206" s="166"/>
      <c r="BA206" s="166"/>
      <c r="BB206" s="166"/>
      <c r="BC206" s="166"/>
      <c r="BD206" s="166"/>
      <c r="BE206" s="166"/>
      <c r="BF206" s="166"/>
      <c r="BG206" s="166"/>
      <c r="BH206" s="166"/>
      <c r="BI206" s="166"/>
      <c r="BJ206" s="166"/>
      <c r="BK206" s="166"/>
      <c r="BL206" s="166"/>
      <c r="BM206" s="166"/>
    </row>
    <row r="207" ht="15.75" customHeight="1">
      <c r="A207" s="173"/>
      <c r="B207" s="174"/>
      <c r="C207" s="173"/>
      <c r="D207" s="164" t="s">
        <v>137</v>
      </c>
      <c r="E207" s="175" t="s">
        <v>3</v>
      </c>
      <c r="F207" s="176" t="s">
        <v>156</v>
      </c>
      <c r="G207" s="173"/>
      <c r="H207" s="177">
        <v>2.38</v>
      </c>
      <c r="I207" s="173"/>
      <c r="J207" s="173"/>
      <c r="K207" s="173"/>
      <c r="L207" s="174"/>
      <c r="M207" s="178"/>
      <c r="N207" s="173"/>
      <c r="O207" s="173"/>
      <c r="P207" s="173"/>
      <c r="Q207" s="173"/>
      <c r="R207" s="173"/>
      <c r="S207" s="173"/>
      <c r="T207" s="179"/>
      <c r="U207" s="173"/>
      <c r="V207" s="173"/>
      <c r="W207" s="173"/>
      <c r="X207" s="173"/>
      <c r="Y207" s="173"/>
      <c r="Z207" s="173"/>
      <c r="AA207" s="173"/>
      <c r="AB207" s="173"/>
      <c r="AC207" s="173"/>
      <c r="AD207" s="173"/>
      <c r="AE207" s="173"/>
      <c r="AF207" s="173"/>
      <c r="AG207" s="173"/>
      <c r="AH207" s="173"/>
      <c r="AI207" s="173"/>
      <c r="AJ207" s="173"/>
      <c r="AK207" s="173"/>
      <c r="AL207" s="173"/>
      <c r="AM207" s="173"/>
      <c r="AN207" s="173"/>
      <c r="AO207" s="173"/>
      <c r="AP207" s="173"/>
      <c r="AQ207" s="173"/>
      <c r="AR207" s="173"/>
      <c r="AS207" s="173"/>
      <c r="AT207" s="175" t="s">
        <v>137</v>
      </c>
      <c r="AU207" s="175" t="s">
        <v>81</v>
      </c>
      <c r="AV207" s="173" t="s">
        <v>149</v>
      </c>
      <c r="AW207" s="173" t="s">
        <v>31</v>
      </c>
      <c r="AX207" s="173" t="s">
        <v>74</v>
      </c>
      <c r="AY207" s="175" t="s">
        <v>124</v>
      </c>
      <c r="AZ207" s="173"/>
      <c r="BA207" s="173"/>
      <c r="BB207" s="173"/>
      <c r="BC207" s="173"/>
      <c r="BD207" s="173"/>
      <c r="BE207" s="173"/>
      <c r="BF207" s="173"/>
      <c r="BG207" s="173"/>
      <c r="BH207" s="173"/>
      <c r="BI207" s="173"/>
      <c r="BJ207" s="173"/>
      <c r="BK207" s="173"/>
      <c r="BL207" s="173"/>
      <c r="BM207" s="173"/>
    </row>
    <row r="208" ht="66.75" customHeight="1">
      <c r="A208" s="21"/>
      <c r="B208" s="22"/>
      <c r="C208" s="148" t="s">
        <v>285</v>
      </c>
      <c r="D208" s="148" t="s">
        <v>127</v>
      </c>
      <c r="E208" s="149" t="s">
        <v>505</v>
      </c>
      <c r="F208" s="150" t="s">
        <v>506</v>
      </c>
      <c r="G208" s="151" t="s">
        <v>180</v>
      </c>
      <c r="H208" s="152">
        <v>2.0</v>
      </c>
      <c r="I208" s="153"/>
      <c r="J208" s="154">
        <f>ROUND(I208*H208,2)</f>
        <v>0</v>
      </c>
      <c r="K208" s="150" t="s">
        <v>130</v>
      </c>
      <c r="L208" s="22"/>
      <c r="M208" s="155" t="s">
        <v>3</v>
      </c>
      <c r="N208" s="156" t="s">
        <v>40</v>
      </c>
      <c r="O208" s="21"/>
      <c r="P208" s="157">
        <f>O208*H208</f>
        <v>0</v>
      </c>
      <c r="Q208" s="157">
        <v>0.0</v>
      </c>
      <c r="R208" s="157">
        <f>Q208*H208</f>
        <v>0</v>
      </c>
      <c r="S208" s="157">
        <v>0.0</v>
      </c>
      <c r="T208" s="158">
        <f>S208*H208</f>
        <v>0</v>
      </c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159" t="s">
        <v>131</v>
      </c>
      <c r="AS208" s="21"/>
      <c r="AT208" s="159" t="s">
        <v>127</v>
      </c>
      <c r="AU208" s="159" t="s">
        <v>81</v>
      </c>
      <c r="AV208" s="21"/>
      <c r="AW208" s="21"/>
      <c r="AX208" s="21"/>
      <c r="AY208" s="4" t="s">
        <v>124</v>
      </c>
      <c r="AZ208" s="21"/>
      <c r="BA208" s="21"/>
      <c r="BB208" s="21"/>
      <c r="BC208" s="21"/>
      <c r="BD208" s="21"/>
      <c r="BE208" s="160">
        <f>IF(N208="základní",J208,0)</f>
        <v>0</v>
      </c>
      <c r="BF208" s="160">
        <f>IF(N208="snížená",J208,0)</f>
        <v>0</v>
      </c>
      <c r="BG208" s="160">
        <f>IF(N208="zákl. přenesená",J208,0)</f>
        <v>0</v>
      </c>
      <c r="BH208" s="160">
        <f>IF(N208="sníž. přenesená",J208,0)</f>
        <v>0</v>
      </c>
      <c r="BI208" s="160">
        <f>IF(N208="nulová",J208,0)</f>
        <v>0</v>
      </c>
      <c r="BJ208" s="4" t="s">
        <v>74</v>
      </c>
      <c r="BK208" s="160">
        <f>ROUND(I208*H208,2)</f>
        <v>0</v>
      </c>
      <c r="BL208" s="4" t="s">
        <v>131</v>
      </c>
      <c r="BM208" s="159" t="s">
        <v>507</v>
      </c>
    </row>
    <row r="209" ht="15.75" customHeight="1">
      <c r="A209" s="21"/>
      <c r="B209" s="22"/>
      <c r="C209" s="21"/>
      <c r="D209" s="161" t="s">
        <v>133</v>
      </c>
      <c r="E209" s="21"/>
      <c r="F209" s="162" t="s">
        <v>508</v>
      </c>
      <c r="G209" s="21"/>
      <c r="H209" s="21"/>
      <c r="I209" s="21"/>
      <c r="J209" s="21"/>
      <c r="K209" s="21"/>
      <c r="L209" s="22"/>
      <c r="M209" s="163"/>
      <c r="N209" s="21"/>
      <c r="O209" s="21"/>
      <c r="P209" s="21"/>
      <c r="Q209" s="21"/>
      <c r="R209" s="21"/>
      <c r="S209" s="21"/>
      <c r="T209" s="58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4" t="s">
        <v>133</v>
      </c>
      <c r="AU209" s="4" t="s">
        <v>81</v>
      </c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</row>
    <row r="210" ht="16.5" customHeight="1">
      <c r="A210" s="21"/>
      <c r="B210" s="22"/>
      <c r="C210" s="191" t="s">
        <v>292</v>
      </c>
      <c r="D210" s="191" t="s">
        <v>427</v>
      </c>
      <c r="E210" s="192" t="s">
        <v>509</v>
      </c>
      <c r="F210" s="193" t="s">
        <v>510</v>
      </c>
      <c r="G210" s="194" t="s">
        <v>180</v>
      </c>
      <c r="H210" s="195">
        <v>2.0</v>
      </c>
      <c r="I210" s="196"/>
      <c r="J210" s="197">
        <f t="shared" ref="J210:J211" si="6">ROUND(I210*H210,2)</f>
        <v>0</v>
      </c>
      <c r="K210" s="193" t="s">
        <v>130</v>
      </c>
      <c r="L210" s="198"/>
      <c r="M210" s="199" t="s">
        <v>3</v>
      </c>
      <c r="N210" s="200" t="s">
        <v>40</v>
      </c>
      <c r="O210" s="21"/>
      <c r="P210" s="157">
        <f t="shared" ref="P210:P211" si="7">O210*H210</f>
        <v>0</v>
      </c>
      <c r="Q210" s="157">
        <v>2.0E-4</v>
      </c>
      <c r="R210" s="157">
        <f t="shared" ref="R210:R211" si="8">Q210*H210</f>
        <v>0.0004</v>
      </c>
      <c r="S210" s="157">
        <v>0.0</v>
      </c>
      <c r="T210" s="158">
        <f t="shared" ref="T210:T211" si="9">S210*H210</f>
        <v>0</v>
      </c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159" t="s">
        <v>430</v>
      </c>
      <c r="AS210" s="21"/>
      <c r="AT210" s="159" t="s">
        <v>427</v>
      </c>
      <c r="AU210" s="159" t="s">
        <v>81</v>
      </c>
      <c r="AV210" s="21"/>
      <c r="AW210" s="21"/>
      <c r="AX210" s="21"/>
      <c r="AY210" s="4" t="s">
        <v>124</v>
      </c>
      <c r="AZ210" s="21"/>
      <c r="BA210" s="21"/>
      <c r="BB210" s="21"/>
      <c r="BC210" s="21"/>
      <c r="BD210" s="21"/>
      <c r="BE210" s="160">
        <f t="shared" ref="BE210:BE211" si="10">IF(N210="základní",J210,0)</f>
        <v>0</v>
      </c>
      <c r="BF210" s="160">
        <f t="shared" ref="BF210:BF211" si="11">IF(N210="snížená",J210,0)</f>
        <v>0</v>
      </c>
      <c r="BG210" s="160">
        <f t="shared" ref="BG210:BG211" si="12">IF(N210="zákl. přenesená",J210,0)</f>
        <v>0</v>
      </c>
      <c r="BH210" s="160">
        <f t="shared" ref="BH210:BH211" si="13">IF(N210="sníž. přenesená",J210,0)</f>
        <v>0</v>
      </c>
      <c r="BI210" s="160">
        <f t="shared" ref="BI210:BI211" si="14">IF(N210="nulová",J210,0)</f>
        <v>0</v>
      </c>
      <c r="BJ210" s="4" t="s">
        <v>74</v>
      </c>
      <c r="BK210" s="160">
        <f t="shared" ref="BK210:BK211" si="15">ROUND(I210*H210,2)</f>
        <v>0</v>
      </c>
      <c r="BL210" s="4" t="s">
        <v>131</v>
      </c>
      <c r="BM210" s="159" t="s">
        <v>511</v>
      </c>
    </row>
    <row r="211" ht="44.25" customHeight="1">
      <c r="A211" s="21"/>
      <c r="B211" s="22"/>
      <c r="C211" s="148" t="s">
        <v>297</v>
      </c>
      <c r="D211" s="148" t="s">
        <v>127</v>
      </c>
      <c r="E211" s="149" t="s">
        <v>512</v>
      </c>
      <c r="F211" s="150" t="s">
        <v>513</v>
      </c>
      <c r="G211" s="151" t="s">
        <v>140</v>
      </c>
      <c r="H211" s="152">
        <v>34.94</v>
      </c>
      <c r="I211" s="153"/>
      <c r="J211" s="154">
        <f t="shared" si="6"/>
        <v>0</v>
      </c>
      <c r="K211" s="150" t="s">
        <v>130</v>
      </c>
      <c r="L211" s="22"/>
      <c r="M211" s="155" t="s">
        <v>3</v>
      </c>
      <c r="N211" s="156" t="s">
        <v>40</v>
      </c>
      <c r="O211" s="21"/>
      <c r="P211" s="157">
        <f t="shared" si="7"/>
        <v>0</v>
      </c>
      <c r="Q211" s="157">
        <v>4.8E-5</v>
      </c>
      <c r="R211" s="157">
        <f t="shared" si="8"/>
        <v>0.00167712</v>
      </c>
      <c r="S211" s="157">
        <v>0.0</v>
      </c>
      <c r="T211" s="158">
        <f t="shared" si="9"/>
        <v>0</v>
      </c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159" t="s">
        <v>131</v>
      </c>
      <c r="AS211" s="21"/>
      <c r="AT211" s="159" t="s">
        <v>127</v>
      </c>
      <c r="AU211" s="159" t="s">
        <v>81</v>
      </c>
      <c r="AV211" s="21"/>
      <c r="AW211" s="21"/>
      <c r="AX211" s="21"/>
      <c r="AY211" s="4" t="s">
        <v>124</v>
      </c>
      <c r="AZ211" s="21"/>
      <c r="BA211" s="21"/>
      <c r="BB211" s="21"/>
      <c r="BC211" s="21"/>
      <c r="BD211" s="21"/>
      <c r="BE211" s="160">
        <f t="shared" si="10"/>
        <v>0</v>
      </c>
      <c r="BF211" s="160">
        <f t="shared" si="11"/>
        <v>0</v>
      </c>
      <c r="BG211" s="160">
        <f t="shared" si="12"/>
        <v>0</v>
      </c>
      <c r="BH211" s="160">
        <f t="shared" si="13"/>
        <v>0</v>
      </c>
      <c r="BI211" s="160">
        <f t="shared" si="14"/>
        <v>0</v>
      </c>
      <c r="BJ211" s="4" t="s">
        <v>74</v>
      </c>
      <c r="BK211" s="160">
        <f t="shared" si="15"/>
        <v>0</v>
      </c>
      <c r="BL211" s="4" t="s">
        <v>131</v>
      </c>
      <c r="BM211" s="159" t="s">
        <v>514</v>
      </c>
    </row>
    <row r="212" ht="15.75" customHeight="1">
      <c r="A212" s="21"/>
      <c r="B212" s="22"/>
      <c r="C212" s="21"/>
      <c r="D212" s="161" t="s">
        <v>133</v>
      </c>
      <c r="E212" s="21"/>
      <c r="F212" s="162" t="s">
        <v>515</v>
      </c>
      <c r="G212" s="21"/>
      <c r="H212" s="21"/>
      <c r="I212" s="21"/>
      <c r="J212" s="21"/>
      <c r="K212" s="21"/>
      <c r="L212" s="22"/>
      <c r="M212" s="163"/>
      <c r="N212" s="21"/>
      <c r="O212" s="21"/>
      <c r="P212" s="21"/>
      <c r="Q212" s="21"/>
      <c r="R212" s="21"/>
      <c r="S212" s="21"/>
      <c r="T212" s="58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4" t="s">
        <v>133</v>
      </c>
      <c r="AU212" s="4" t="s">
        <v>81</v>
      </c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</row>
    <row r="213" ht="24.0" customHeight="1">
      <c r="A213" s="21"/>
      <c r="B213" s="22"/>
      <c r="C213" s="191" t="s">
        <v>302</v>
      </c>
      <c r="D213" s="191" t="s">
        <v>427</v>
      </c>
      <c r="E213" s="192" t="s">
        <v>516</v>
      </c>
      <c r="F213" s="193" t="s">
        <v>517</v>
      </c>
      <c r="G213" s="194" t="s">
        <v>140</v>
      </c>
      <c r="H213" s="195">
        <v>13.619</v>
      </c>
      <c r="I213" s="196"/>
      <c r="J213" s="197">
        <f>ROUND(I213*H213,2)</f>
        <v>0</v>
      </c>
      <c r="K213" s="193" t="s">
        <v>130</v>
      </c>
      <c r="L213" s="198"/>
      <c r="M213" s="199" t="s">
        <v>3</v>
      </c>
      <c r="N213" s="200" t="s">
        <v>40</v>
      </c>
      <c r="O213" s="21"/>
      <c r="P213" s="157">
        <f>O213*H213</f>
        <v>0</v>
      </c>
      <c r="Q213" s="157">
        <v>5.0E-4</v>
      </c>
      <c r="R213" s="157">
        <f>Q213*H213</f>
        <v>0.0068095</v>
      </c>
      <c r="S213" s="157">
        <v>0.0</v>
      </c>
      <c r="T213" s="158">
        <f>S213*H213</f>
        <v>0</v>
      </c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159" t="s">
        <v>430</v>
      </c>
      <c r="AS213" s="21"/>
      <c r="AT213" s="159" t="s">
        <v>427</v>
      </c>
      <c r="AU213" s="159" t="s">
        <v>81</v>
      </c>
      <c r="AV213" s="21"/>
      <c r="AW213" s="21"/>
      <c r="AX213" s="21"/>
      <c r="AY213" s="4" t="s">
        <v>124</v>
      </c>
      <c r="AZ213" s="21"/>
      <c r="BA213" s="21"/>
      <c r="BB213" s="21"/>
      <c r="BC213" s="21"/>
      <c r="BD213" s="21"/>
      <c r="BE213" s="160">
        <f>IF(N213="základní",J213,0)</f>
        <v>0</v>
      </c>
      <c r="BF213" s="160">
        <f>IF(N213="snížená",J213,0)</f>
        <v>0</v>
      </c>
      <c r="BG213" s="160">
        <f>IF(N213="zákl. přenesená",J213,0)</f>
        <v>0</v>
      </c>
      <c r="BH213" s="160">
        <f>IF(N213="sníž. přenesená",J213,0)</f>
        <v>0</v>
      </c>
      <c r="BI213" s="160">
        <f>IF(N213="nulová",J213,0)</f>
        <v>0</v>
      </c>
      <c r="BJ213" s="4" t="s">
        <v>74</v>
      </c>
      <c r="BK213" s="160">
        <f>ROUND(I213*H213,2)</f>
        <v>0</v>
      </c>
      <c r="BL213" s="4" t="s">
        <v>131</v>
      </c>
      <c r="BM213" s="159" t="s">
        <v>518</v>
      </c>
    </row>
    <row r="214" ht="15.75" customHeight="1">
      <c r="A214" s="166"/>
      <c r="B214" s="167"/>
      <c r="C214" s="166"/>
      <c r="D214" s="164" t="s">
        <v>137</v>
      </c>
      <c r="E214" s="168" t="s">
        <v>3</v>
      </c>
      <c r="F214" s="169" t="s">
        <v>316</v>
      </c>
      <c r="G214" s="166"/>
      <c r="H214" s="170">
        <v>12.97</v>
      </c>
      <c r="I214" s="166"/>
      <c r="J214" s="166"/>
      <c r="K214" s="166"/>
      <c r="L214" s="167"/>
      <c r="M214" s="171"/>
      <c r="N214" s="166"/>
      <c r="O214" s="166"/>
      <c r="P214" s="166"/>
      <c r="Q214" s="166"/>
      <c r="R214" s="166"/>
      <c r="S214" s="166"/>
      <c r="T214" s="172"/>
      <c r="U214" s="166"/>
      <c r="V214" s="166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8" t="s">
        <v>137</v>
      </c>
      <c r="AU214" s="168" t="s">
        <v>81</v>
      </c>
      <c r="AV214" s="166" t="s">
        <v>78</v>
      </c>
      <c r="AW214" s="166" t="s">
        <v>31</v>
      </c>
      <c r="AX214" s="166" t="s">
        <v>74</v>
      </c>
      <c r="AY214" s="168" t="s">
        <v>124</v>
      </c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6"/>
    </row>
    <row r="215" ht="15.75" customHeight="1">
      <c r="A215" s="166"/>
      <c r="B215" s="167"/>
      <c r="C215" s="166"/>
      <c r="D215" s="164" t="s">
        <v>137</v>
      </c>
      <c r="E215" s="166"/>
      <c r="F215" s="169" t="s">
        <v>519</v>
      </c>
      <c r="G215" s="166"/>
      <c r="H215" s="170">
        <v>13.619</v>
      </c>
      <c r="I215" s="166"/>
      <c r="J215" s="166"/>
      <c r="K215" s="166"/>
      <c r="L215" s="167"/>
      <c r="M215" s="171"/>
      <c r="N215" s="166"/>
      <c r="O215" s="166"/>
      <c r="P215" s="166"/>
      <c r="Q215" s="166"/>
      <c r="R215" s="166"/>
      <c r="S215" s="166"/>
      <c r="T215" s="172"/>
      <c r="U215" s="166"/>
      <c r="V215" s="166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6"/>
      <c r="AK215" s="166"/>
      <c r="AL215" s="166"/>
      <c r="AM215" s="166"/>
      <c r="AN215" s="166"/>
      <c r="AO215" s="166"/>
      <c r="AP215" s="166"/>
      <c r="AQ215" s="166"/>
      <c r="AR215" s="166"/>
      <c r="AS215" s="166"/>
      <c r="AT215" s="168" t="s">
        <v>137</v>
      </c>
      <c r="AU215" s="168" t="s">
        <v>81</v>
      </c>
      <c r="AV215" s="166" t="s">
        <v>78</v>
      </c>
      <c r="AW215" s="166" t="s">
        <v>4</v>
      </c>
      <c r="AX215" s="166" t="s">
        <v>74</v>
      </c>
      <c r="AY215" s="168" t="s">
        <v>124</v>
      </c>
      <c r="AZ215" s="166"/>
      <c r="BA215" s="166"/>
      <c r="BB215" s="166"/>
      <c r="BC215" s="166"/>
      <c r="BD215" s="166"/>
      <c r="BE215" s="166"/>
      <c r="BF215" s="166"/>
      <c r="BG215" s="166"/>
      <c r="BH215" s="166"/>
      <c r="BI215" s="166"/>
      <c r="BJ215" s="166"/>
      <c r="BK215" s="166"/>
      <c r="BL215" s="166"/>
      <c r="BM215" s="166"/>
    </row>
    <row r="216" ht="24.0" customHeight="1">
      <c r="A216" s="21"/>
      <c r="B216" s="22"/>
      <c r="C216" s="191" t="s">
        <v>306</v>
      </c>
      <c r="D216" s="191" t="s">
        <v>427</v>
      </c>
      <c r="E216" s="192" t="s">
        <v>520</v>
      </c>
      <c r="F216" s="193" t="s">
        <v>521</v>
      </c>
      <c r="G216" s="194" t="s">
        <v>140</v>
      </c>
      <c r="H216" s="195">
        <v>23.069</v>
      </c>
      <c r="I216" s="196"/>
      <c r="J216" s="197">
        <f>ROUND(I216*H216,2)</f>
        <v>0</v>
      </c>
      <c r="K216" s="193" t="s">
        <v>130</v>
      </c>
      <c r="L216" s="198"/>
      <c r="M216" s="199" t="s">
        <v>3</v>
      </c>
      <c r="N216" s="200" t="s">
        <v>40</v>
      </c>
      <c r="O216" s="21"/>
      <c r="P216" s="157">
        <f>O216*H216</f>
        <v>0</v>
      </c>
      <c r="Q216" s="157">
        <v>5.0E-4</v>
      </c>
      <c r="R216" s="157">
        <f>Q216*H216</f>
        <v>0.0115345</v>
      </c>
      <c r="S216" s="157">
        <v>0.0</v>
      </c>
      <c r="T216" s="158">
        <f>S216*H216</f>
        <v>0</v>
      </c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159" t="s">
        <v>430</v>
      </c>
      <c r="AS216" s="21"/>
      <c r="AT216" s="159" t="s">
        <v>427</v>
      </c>
      <c r="AU216" s="159" t="s">
        <v>81</v>
      </c>
      <c r="AV216" s="21"/>
      <c r="AW216" s="21"/>
      <c r="AX216" s="21"/>
      <c r="AY216" s="4" t="s">
        <v>124</v>
      </c>
      <c r="AZ216" s="21"/>
      <c r="BA216" s="21"/>
      <c r="BB216" s="21"/>
      <c r="BC216" s="21"/>
      <c r="BD216" s="21"/>
      <c r="BE216" s="160">
        <f>IF(N216="základní",J216,0)</f>
        <v>0</v>
      </c>
      <c r="BF216" s="160">
        <f>IF(N216="snížená",J216,0)</f>
        <v>0</v>
      </c>
      <c r="BG216" s="160">
        <f>IF(N216="zákl. přenesená",J216,0)</f>
        <v>0</v>
      </c>
      <c r="BH216" s="160">
        <f>IF(N216="sníž. přenesená",J216,0)</f>
        <v>0</v>
      </c>
      <c r="BI216" s="160">
        <f>IF(N216="nulová",J216,0)</f>
        <v>0</v>
      </c>
      <c r="BJ216" s="4" t="s">
        <v>74</v>
      </c>
      <c r="BK216" s="160">
        <f>ROUND(I216*H216,2)</f>
        <v>0</v>
      </c>
      <c r="BL216" s="4" t="s">
        <v>131</v>
      </c>
      <c r="BM216" s="159" t="s">
        <v>522</v>
      </c>
    </row>
    <row r="217" ht="15.75" customHeight="1">
      <c r="A217" s="166"/>
      <c r="B217" s="167"/>
      <c r="C217" s="166"/>
      <c r="D217" s="164" t="s">
        <v>137</v>
      </c>
      <c r="E217" s="168" t="s">
        <v>3</v>
      </c>
      <c r="F217" s="169" t="s">
        <v>316</v>
      </c>
      <c r="G217" s="166"/>
      <c r="H217" s="170">
        <v>12.97</v>
      </c>
      <c r="I217" s="166"/>
      <c r="J217" s="166"/>
      <c r="K217" s="166"/>
      <c r="L217" s="167"/>
      <c r="M217" s="171"/>
      <c r="N217" s="166"/>
      <c r="O217" s="166"/>
      <c r="P217" s="166"/>
      <c r="Q217" s="166"/>
      <c r="R217" s="166"/>
      <c r="S217" s="166"/>
      <c r="T217" s="172"/>
      <c r="U217" s="166"/>
      <c r="V217" s="166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6"/>
      <c r="AK217" s="166"/>
      <c r="AL217" s="166"/>
      <c r="AM217" s="166"/>
      <c r="AN217" s="166"/>
      <c r="AO217" s="166"/>
      <c r="AP217" s="166"/>
      <c r="AQ217" s="166"/>
      <c r="AR217" s="166"/>
      <c r="AS217" s="166"/>
      <c r="AT217" s="168" t="s">
        <v>137</v>
      </c>
      <c r="AU217" s="168" t="s">
        <v>81</v>
      </c>
      <c r="AV217" s="166" t="s">
        <v>78</v>
      </c>
      <c r="AW217" s="166" t="s">
        <v>31</v>
      </c>
      <c r="AX217" s="166" t="s">
        <v>69</v>
      </c>
      <c r="AY217" s="168" t="s">
        <v>124</v>
      </c>
      <c r="AZ217" s="166"/>
      <c r="BA217" s="166"/>
      <c r="BB217" s="166"/>
      <c r="BC217" s="166"/>
      <c r="BD217" s="166"/>
      <c r="BE217" s="166"/>
      <c r="BF217" s="166"/>
      <c r="BG217" s="166"/>
      <c r="BH217" s="166"/>
      <c r="BI217" s="166"/>
      <c r="BJ217" s="166"/>
      <c r="BK217" s="166"/>
      <c r="BL217" s="166"/>
      <c r="BM217" s="166"/>
    </row>
    <row r="218" ht="15.75" customHeight="1">
      <c r="A218" s="180"/>
      <c r="B218" s="181"/>
      <c r="C218" s="180"/>
      <c r="D218" s="164" t="s">
        <v>137</v>
      </c>
      <c r="E218" s="182" t="s">
        <v>3</v>
      </c>
      <c r="F218" s="183" t="s">
        <v>523</v>
      </c>
      <c r="G218" s="180"/>
      <c r="H218" s="182" t="s">
        <v>3</v>
      </c>
      <c r="I218" s="180"/>
      <c r="J218" s="180"/>
      <c r="K218" s="180"/>
      <c r="L218" s="181"/>
      <c r="M218" s="184"/>
      <c r="N218" s="180"/>
      <c r="O218" s="180"/>
      <c r="P218" s="180"/>
      <c r="Q218" s="180"/>
      <c r="R218" s="180"/>
      <c r="S218" s="180"/>
      <c r="T218" s="185"/>
      <c r="U218" s="180"/>
      <c r="V218" s="180"/>
      <c r="W218" s="180"/>
      <c r="X218" s="180"/>
      <c r="Y218" s="180"/>
      <c r="Z218" s="180"/>
      <c r="AA218" s="180"/>
      <c r="AB218" s="180"/>
      <c r="AC218" s="180"/>
      <c r="AD218" s="180"/>
      <c r="AE218" s="180"/>
      <c r="AF218" s="180"/>
      <c r="AG218" s="180"/>
      <c r="AH218" s="180"/>
      <c r="AI218" s="180"/>
      <c r="AJ218" s="180"/>
      <c r="AK218" s="180"/>
      <c r="AL218" s="180"/>
      <c r="AM218" s="180"/>
      <c r="AN218" s="180"/>
      <c r="AO218" s="180"/>
      <c r="AP218" s="180"/>
      <c r="AQ218" s="180"/>
      <c r="AR218" s="180"/>
      <c r="AS218" s="180"/>
      <c r="AT218" s="182" t="s">
        <v>137</v>
      </c>
      <c r="AU218" s="182" t="s">
        <v>81</v>
      </c>
      <c r="AV218" s="180" t="s">
        <v>74</v>
      </c>
      <c r="AW218" s="180" t="s">
        <v>31</v>
      </c>
      <c r="AX218" s="180" t="s">
        <v>69</v>
      </c>
      <c r="AY218" s="182" t="s">
        <v>124</v>
      </c>
      <c r="AZ218" s="180"/>
      <c r="BA218" s="180"/>
      <c r="BB218" s="180"/>
      <c r="BC218" s="180"/>
      <c r="BD218" s="180"/>
      <c r="BE218" s="180"/>
      <c r="BF218" s="180"/>
      <c r="BG218" s="180"/>
      <c r="BH218" s="180"/>
      <c r="BI218" s="180"/>
      <c r="BJ218" s="180"/>
      <c r="BK218" s="180"/>
      <c r="BL218" s="180"/>
      <c r="BM218" s="180"/>
    </row>
    <row r="219" ht="15.75" customHeight="1">
      <c r="A219" s="166"/>
      <c r="B219" s="167"/>
      <c r="C219" s="166"/>
      <c r="D219" s="164" t="s">
        <v>137</v>
      </c>
      <c r="E219" s="168" t="s">
        <v>3</v>
      </c>
      <c r="F219" s="169" t="s">
        <v>524</v>
      </c>
      <c r="G219" s="166"/>
      <c r="H219" s="170">
        <v>9.0</v>
      </c>
      <c r="I219" s="166"/>
      <c r="J219" s="166"/>
      <c r="K219" s="166"/>
      <c r="L219" s="167"/>
      <c r="M219" s="171"/>
      <c r="N219" s="166"/>
      <c r="O219" s="166"/>
      <c r="P219" s="166"/>
      <c r="Q219" s="166"/>
      <c r="R219" s="166"/>
      <c r="S219" s="166"/>
      <c r="T219" s="172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8" t="s">
        <v>137</v>
      </c>
      <c r="AU219" s="168" t="s">
        <v>81</v>
      </c>
      <c r="AV219" s="166" t="s">
        <v>78</v>
      </c>
      <c r="AW219" s="166" t="s">
        <v>31</v>
      </c>
      <c r="AX219" s="166" t="s">
        <v>69</v>
      </c>
      <c r="AY219" s="168" t="s">
        <v>124</v>
      </c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</row>
    <row r="220" ht="15.75" customHeight="1">
      <c r="A220" s="173"/>
      <c r="B220" s="174"/>
      <c r="C220" s="173"/>
      <c r="D220" s="164" t="s">
        <v>137</v>
      </c>
      <c r="E220" s="175" t="s">
        <v>3</v>
      </c>
      <c r="F220" s="176" t="s">
        <v>156</v>
      </c>
      <c r="G220" s="173"/>
      <c r="H220" s="177">
        <v>21.97</v>
      </c>
      <c r="I220" s="173"/>
      <c r="J220" s="173"/>
      <c r="K220" s="173"/>
      <c r="L220" s="174"/>
      <c r="M220" s="178"/>
      <c r="N220" s="173"/>
      <c r="O220" s="173"/>
      <c r="P220" s="173"/>
      <c r="Q220" s="173"/>
      <c r="R220" s="173"/>
      <c r="S220" s="173"/>
      <c r="T220" s="179"/>
      <c r="U220" s="173"/>
      <c r="V220" s="173"/>
      <c r="W220" s="173"/>
      <c r="X220" s="173"/>
      <c r="Y220" s="173"/>
      <c r="Z220" s="173"/>
      <c r="AA220" s="173"/>
      <c r="AB220" s="173"/>
      <c r="AC220" s="173"/>
      <c r="AD220" s="173"/>
      <c r="AE220" s="173"/>
      <c r="AF220" s="173"/>
      <c r="AG220" s="173"/>
      <c r="AH220" s="173"/>
      <c r="AI220" s="173"/>
      <c r="AJ220" s="173"/>
      <c r="AK220" s="173"/>
      <c r="AL220" s="173"/>
      <c r="AM220" s="173"/>
      <c r="AN220" s="173"/>
      <c r="AO220" s="173"/>
      <c r="AP220" s="173"/>
      <c r="AQ220" s="173"/>
      <c r="AR220" s="173"/>
      <c r="AS220" s="173"/>
      <c r="AT220" s="175" t="s">
        <v>137</v>
      </c>
      <c r="AU220" s="175" t="s">
        <v>81</v>
      </c>
      <c r="AV220" s="173" t="s">
        <v>149</v>
      </c>
      <c r="AW220" s="173" t="s">
        <v>31</v>
      </c>
      <c r="AX220" s="173" t="s">
        <v>74</v>
      </c>
      <c r="AY220" s="175" t="s">
        <v>124</v>
      </c>
      <c r="AZ220" s="173"/>
      <c r="BA220" s="173"/>
      <c r="BB220" s="173"/>
      <c r="BC220" s="173"/>
      <c r="BD220" s="173"/>
      <c r="BE220" s="173"/>
      <c r="BF220" s="173"/>
      <c r="BG220" s="173"/>
      <c r="BH220" s="173"/>
      <c r="BI220" s="173"/>
      <c r="BJ220" s="173"/>
      <c r="BK220" s="173"/>
      <c r="BL220" s="173"/>
      <c r="BM220" s="173"/>
    </row>
    <row r="221" ht="15.75" customHeight="1">
      <c r="A221" s="166"/>
      <c r="B221" s="167"/>
      <c r="C221" s="166"/>
      <c r="D221" s="164" t="s">
        <v>137</v>
      </c>
      <c r="E221" s="166"/>
      <c r="F221" s="169" t="s">
        <v>525</v>
      </c>
      <c r="G221" s="166"/>
      <c r="H221" s="170">
        <v>23.069</v>
      </c>
      <c r="I221" s="166"/>
      <c r="J221" s="166"/>
      <c r="K221" s="166"/>
      <c r="L221" s="167"/>
      <c r="M221" s="171"/>
      <c r="N221" s="166"/>
      <c r="O221" s="166"/>
      <c r="P221" s="166"/>
      <c r="Q221" s="166"/>
      <c r="R221" s="166"/>
      <c r="S221" s="166"/>
      <c r="T221" s="172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  <c r="AK221" s="166"/>
      <c r="AL221" s="166"/>
      <c r="AM221" s="166"/>
      <c r="AN221" s="166"/>
      <c r="AO221" s="166"/>
      <c r="AP221" s="166"/>
      <c r="AQ221" s="166"/>
      <c r="AR221" s="166"/>
      <c r="AS221" s="166"/>
      <c r="AT221" s="168" t="s">
        <v>137</v>
      </c>
      <c r="AU221" s="168" t="s">
        <v>81</v>
      </c>
      <c r="AV221" s="166" t="s">
        <v>78</v>
      </c>
      <c r="AW221" s="166" t="s">
        <v>4</v>
      </c>
      <c r="AX221" s="166" t="s">
        <v>74</v>
      </c>
      <c r="AY221" s="168" t="s">
        <v>124</v>
      </c>
      <c r="AZ221" s="166"/>
      <c r="BA221" s="166"/>
      <c r="BB221" s="166"/>
      <c r="BC221" s="166"/>
      <c r="BD221" s="166"/>
      <c r="BE221" s="166"/>
      <c r="BF221" s="166"/>
      <c r="BG221" s="166"/>
      <c r="BH221" s="166"/>
      <c r="BI221" s="166"/>
      <c r="BJ221" s="166"/>
      <c r="BK221" s="166"/>
      <c r="BL221" s="166"/>
      <c r="BM221" s="166"/>
    </row>
    <row r="222" ht="44.25" customHeight="1">
      <c r="A222" s="21"/>
      <c r="B222" s="22"/>
      <c r="C222" s="148" t="s">
        <v>526</v>
      </c>
      <c r="D222" s="148" t="s">
        <v>127</v>
      </c>
      <c r="E222" s="149" t="s">
        <v>512</v>
      </c>
      <c r="F222" s="150" t="s">
        <v>513</v>
      </c>
      <c r="G222" s="151" t="s">
        <v>140</v>
      </c>
      <c r="H222" s="152">
        <v>70.04</v>
      </c>
      <c r="I222" s="153"/>
      <c r="J222" s="154">
        <f>ROUND(I222*H222,2)</f>
        <v>0</v>
      </c>
      <c r="K222" s="150" t="s">
        <v>130</v>
      </c>
      <c r="L222" s="22"/>
      <c r="M222" s="155" t="s">
        <v>3</v>
      </c>
      <c r="N222" s="156" t="s">
        <v>40</v>
      </c>
      <c r="O222" s="21"/>
      <c r="P222" s="157">
        <f>O222*H222</f>
        <v>0</v>
      </c>
      <c r="Q222" s="157">
        <v>4.8E-5</v>
      </c>
      <c r="R222" s="157">
        <f>Q222*H222</f>
        <v>0.00336192</v>
      </c>
      <c r="S222" s="157">
        <v>0.0</v>
      </c>
      <c r="T222" s="158">
        <f>S222*H222</f>
        <v>0</v>
      </c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159" t="s">
        <v>131</v>
      </c>
      <c r="AS222" s="21"/>
      <c r="AT222" s="159" t="s">
        <v>127</v>
      </c>
      <c r="AU222" s="159" t="s">
        <v>81</v>
      </c>
      <c r="AV222" s="21"/>
      <c r="AW222" s="21"/>
      <c r="AX222" s="21"/>
      <c r="AY222" s="4" t="s">
        <v>124</v>
      </c>
      <c r="AZ222" s="21"/>
      <c r="BA222" s="21"/>
      <c r="BB222" s="21"/>
      <c r="BC222" s="21"/>
      <c r="BD222" s="21"/>
      <c r="BE222" s="160">
        <f>IF(N222="základní",J222,0)</f>
        <v>0</v>
      </c>
      <c r="BF222" s="160">
        <f>IF(N222="snížená",J222,0)</f>
        <v>0</v>
      </c>
      <c r="BG222" s="160">
        <f>IF(N222="zákl. přenesená",J222,0)</f>
        <v>0</v>
      </c>
      <c r="BH222" s="160">
        <f>IF(N222="sníž. přenesená",J222,0)</f>
        <v>0</v>
      </c>
      <c r="BI222" s="160">
        <f>IF(N222="nulová",J222,0)</f>
        <v>0</v>
      </c>
      <c r="BJ222" s="4" t="s">
        <v>74</v>
      </c>
      <c r="BK222" s="160">
        <f>ROUND(I222*H222,2)</f>
        <v>0</v>
      </c>
      <c r="BL222" s="4" t="s">
        <v>131</v>
      </c>
      <c r="BM222" s="159" t="s">
        <v>527</v>
      </c>
    </row>
    <row r="223" ht="15.75" customHeight="1">
      <c r="A223" s="21"/>
      <c r="B223" s="22"/>
      <c r="C223" s="21"/>
      <c r="D223" s="161" t="s">
        <v>133</v>
      </c>
      <c r="E223" s="21"/>
      <c r="F223" s="162" t="s">
        <v>515</v>
      </c>
      <c r="G223" s="21"/>
      <c r="H223" s="21"/>
      <c r="I223" s="21"/>
      <c r="J223" s="21"/>
      <c r="K223" s="21"/>
      <c r="L223" s="22"/>
      <c r="M223" s="163"/>
      <c r="N223" s="21"/>
      <c r="O223" s="21"/>
      <c r="P223" s="21"/>
      <c r="Q223" s="21"/>
      <c r="R223" s="21"/>
      <c r="S223" s="21"/>
      <c r="T223" s="58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4" t="s">
        <v>133</v>
      </c>
      <c r="AU223" s="4" t="s">
        <v>81</v>
      </c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</row>
    <row r="224" ht="24.0" customHeight="1">
      <c r="A224" s="21"/>
      <c r="B224" s="22"/>
      <c r="C224" s="191" t="s">
        <v>430</v>
      </c>
      <c r="D224" s="191" t="s">
        <v>427</v>
      </c>
      <c r="E224" s="192" t="s">
        <v>528</v>
      </c>
      <c r="F224" s="193" t="s">
        <v>529</v>
      </c>
      <c r="G224" s="194" t="s">
        <v>140</v>
      </c>
      <c r="H224" s="195">
        <v>31.469</v>
      </c>
      <c r="I224" s="196"/>
      <c r="J224" s="197">
        <f>ROUND(I224*H224,2)</f>
        <v>0</v>
      </c>
      <c r="K224" s="193" t="s">
        <v>130</v>
      </c>
      <c r="L224" s="198"/>
      <c r="M224" s="199" t="s">
        <v>3</v>
      </c>
      <c r="N224" s="200" t="s">
        <v>40</v>
      </c>
      <c r="O224" s="21"/>
      <c r="P224" s="157">
        <f>O224*H224</f>
        <v>0</v>
      </c>
      <c r="Q224" s="157">
        <v>0.00125</v>
      </c>
      <c r="R224" s="157">
        <f>Q224*H224</f>
        <v>0.03933625</v>
      </c>
      <c r="S224" s="157">
        <v>0.0</v>
      </c>
      <c r="T224" s="158">
        <f>S224*H224</f>
        <v>0</v>
      </c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159" t="s">
        <v>430</v>
      </c>
      <c r="AS224" s="21"/>
      <c r="AT224" s="159" t="s">
        <v>427</v>
      </c>
      <c r="AU224" s="159" t="s">
        <v>81</v>
      </c>
      <c r="AV224" s="21"/>
      <c r="AW224" s="21"/>
      <c r="AX224" s="21"/>
      <c r="AY224" s="4" t="s">
        <v>124</v>
      </c>
      <c r="AZ224" s="21"/>
      <c r="BA224" s="21"/>
      <c r="BB224" s="21"/>
      <c r="BC224" s="21"/>
      <c r="BD224" s="21"/>
      <c r="BE224" s="160">
        <f>IF(N224="základní",J224,0)</f>
        <v>0</v>
      </c>
      <c r="BF224" s="160">
        <f>IF(N224="snížená",J224,0)</f>
        <v>0</v>
      </c>
      <c r="BG224" s="160">
        <f>IF(N224="zákl. přenesená",J224,0)</f>
        <v>0</v>
      </c>
      <c r="BH224" s="160">
        <f>IF(N224="sníž. přenesená",J224,0)</f>
        <v>0</v>
      </c>
      <c r="BI224" s="160">
        <f>IF(N224="nulová",J224,0)</f>
        <v>0</v>
      </c>
      <c r="BJ224" s="4" t="s">
        <v>74</v>
      </c>
      <c r="BK224" s="160">
        <f>ROUND(I224*H224,2)</f>
        <v>0</v>
      </c>
      <c r="BL224" s="4" t="s">
        <v>131</v>
      </c>
      <c r="BM224" s="159" t="s">
        <v>530</v>
      </c>
    </row>
    <row r="225" ht="15.75" customHeight="1">
      <c r="A225" s="180"/>
      <c r="B225" s="181"/>
      <c r="C225" s="180"/>
      <c r="D225" s="164" t="s">
        <v>137</v>
      </c>
      <c r="E225" s="182" t="s">
        <v>3</v>
      </c>
      <c r="F225" s="183" t="s">
        <v>531</v>
      </c>
      <c r="G225" s="180"/>
      <c r="H225" s="182" t="s">
        <v>3</v>
      </c>
      <c r="I225" s="180"/>
      <c r="J225" s="180"/>
      <c r="K225" s="180"/>
      <c r="L225" s="181"/>
      <c r="M225" s="184"/>
      <c r="N225" s="180"/>
      <c r="O225" s="180"/>
      <c r="P225" s="180"/>
      <c r="Q225" s="180"/>
      <c r="R225" s="180"/>
      <c r="S225" s="180"/>
      <c r="T225" s="185"/>
      <c r="U225" s="180"/>
      <c r="V225" s="180"/>
      <c r="W225" s="180"/>
      <c r="X225" s="180"/>
      <c r="Y225" s="180"/>
      <c r="Z225" s="180"/>
      <c r="AA225" s="180"/>
      <c r="AB225" s="180"/>
      <c r="AC225" s="180"/>
      <c r="AD225" s="180"/>
      <c r="AE225" s="180"/>
      <c r="AF225" s="180"/>
      <c r="AG225" s="180"/>
      <c r="AH225" s="180"/>
      <c r="AI225" s="180"/>
      <c r="AJ225" s="180"/>
      <c r="AK225" s="180"/>
      <c r="AL225" s="180"/>
      <c r="AM225" s="180"/>
      <c r="AN225" s="180"/>
      <c r="AO225" s="180"/>
      <c r="AP225" s="180"/>
      <c r="AQ225" s="180"/>
      <c r="AR225" s="180"/>
      <c r="AS225" s="180"/>
      <c r="AT225" s="182" t="s">
        <v>137</v>
      </c>
      <c r="AU225" s="182" t="s">
        <v>81</v>
      </c>
      <c r="AV225" s="180" t="s">
        <v>74</v>
      </c>
      <c r="AW225" s="180" t="s">
        <v>31</v>
      </c>
      <c r="AX225" s="180" t="s">
        <v>69</v>
      </c>
      <c r="AY225" s="182" t="s">
        <v>124</v>
      </c>
      <c r="AZ225" s="180"/>
      <c r="BA225" s="180"/>
      <c r="BB225" s="180"/>
      <c r="BC225" s="180"/>
      <c r="BD225" s="180"/>
      <c r="BE225" s="180"/>
      <c r="BF225" s="180"/>
      <c r="BG225" s="180"/>
      <c r="BH225" s="180"/>
      <c r="BI225" s="180"/>
      <c r="BJ225" s="180"/>
      <c r="BK225" s="180"/>
      <c r="BL225" s="180"/>
      <c r="BM225" s="180"/>
    </row>
    <row r="226" ht="15.75" customHeight="1">
      <c r="A226" s="166"/>
      <c r="B226" s="167"/>
      <c r="C226" s="166"/>
      <c r="D226" s="164" t="s">
        <v>137</v>
      </c>
      <c r="E226" s="168" t="s">
        <v>3</v>
      </c>
      <c r="F226" s="169" t="s">
        <v>316</v>
      </c>
      <c r="G226" s="166"/>
      <c r="H226" s="170">
        <v>12.97</v>
      </c>
      <c r="I226" s="166"/>
      <c r="J226" s="166"/>
      <c r="K226" s="166"/>
      <c r="L226" s="167"/>
      <c r="M226" s="171"/>
      <c r="N226" s="166"/>
      <c r="O226" s="166"/>
      <c r="P226" s="166"/>
      <c r="Q226" s="166"/>
      <c r="R226" s="166"/>
      <c r="S226" s="166"/>
      <c r="T226" s="172"/>
      <c r="U226" s="166"/>
      <c r="V226" s="166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6"/>
      <c r="AK226" s="166"/>
      <c r="AL226" s="166"/>
      <c r="AM226" s="166"/>
      <c r="AN226" s="166"/>
      <c r="AO226" s="166"/>
      <c r="AP226" s="166"/>
      <c r="AQ226" s="166"/>
      <c r="AR226" s="166"/>
      <c r="AS226" s="166"/>
      <c r="AT226" s="168" t="s">
        <v>137</v>
      </c>
      <c r="AU226" s="168" t="s">
        <v>81</v>
      </c>
      <c r="AV226" s="166" t="s">
        <v>78</v>
      </c>
      <c r="AW226" s="166" t="s">
        <v>31</v>
      </c>
      <c r="AX226" s="166" t="s">
        <v>69</v>
      </c>
      <c r="AY226" s="168" t="s">
        <v>124</v>
      </c>
      <c r="AZ226" s="166"/>
      <c r="BA226" s="166"/>
      <c r="BB226" s="166"/>
      <c r="BC226" s="166"/>
      <c r="BD226" s="166"/>
      <c r="BE226" s="166"/>
      <c r="BF226" s="166"/>
      <c r="BG226" s="166"/>
      <c r="BH226" s="166"/>
      <c r="BI226" s="166"/>
      <c r="BJ226" s="166"/>
      <c r="BK226" s="166"/>
      <c r="BL226" s="166"/>
      <c r="BM226" s="166"/>
    </row>
    <row r="227" ht="15.75" customHeight="1">
      <c r="A227" s="166"/>
      <c r="B227" s="167"/>
      <c r="C227" s="166"/>
      <c r="D227" s="164" t="s">
        <v>137</v>
      </c>
      <c r="E227" s="168" t="s">
        <v>3</v>
      </c>
      <c r="F227" s="169" t="s">
        <v>532</v>
      </c>
      <c r="G227" s="166"/>
      <c r="H227" s="170">
        <v>17.0</v>
      </c>
      <c r="I227" s="166"/>
      <c r="J227" s="166"/>
      <c r="K227" s="166"/>
      <c r="L227" s="167"/>
      <c r="M227" s="171"/>
      <c r="N227" s="166"/>
      <c r="O227" s="166"/>
      <c r="P227" s="166"/>
      <c r="Q227" s="166"/>
      <c r="R227" s="166"/>
      <c r="S227" s="166"/>
      <c r="T227" s="172"/>
      <c r="U227" s="166"/>
      <c r="V227" s="166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6"/>
      <c r="AK227" s="166"/>
      <c r="AL227" s="166"/>
      <c r="AM227" s="166"/>
      <c r="AN227" s="166"/>
      <c r="AO227" s="166"/>
      <c r="AP227" s="166"/>
      <c r="AQ227" s="166"/>
      <c r="AR227" s="166"/>
      <c r="AS227" s="166"/>
      <c r="AT227" s="168" t="s">
        <v>137</v>
      </c>
      <c r="AU227" s="168" t="s">
        <v>81</v>
      </c>
      <c r="AV227" s="166" t="s">
        <v>78</v>
      </c>
      <c r="AW227" s="166" t="s">
        <v>31</v>
      </c>
      <c r="AX227" s="166" t="s">
        <v>69</v>
      </c>
      <c r="AY227" s="168" t="s">
        <v>124</v>
      </c>
      <c r="AZ227" s="166"/>
      <c r="BA227" s="166"/>
      <c r="BB227" s="166"/>
      <c r="BC227" s="166"/>
      <c r="BD227" s="166"/>
      <c r="BE227" s="166"/>
      <c r="BF227" s="166"/>
      <c r="BG227" s="166"/>
      <c r="BH227" s="166"/>
      <c r="BI227" s="166"/>
      <c r="BJ227" s="166"/>
      <c r="BK227" s="166"/>
      <c r="BL227" s="166"/>
      <c r="BM227" s="166"/>
    </row>
    <row r="228" ht="15.75" customHeight="1">
      <c r="A228" s="173"/>
      <c r="B228" s="174"/>
      <c r="C228" s="173"/>
      <c r="D228" s="164" t="s">
        <v>137</v>
      </c>
      <c r="E228" s="175" t="s">
        <v>3</v>
      </c>
      <c r="F228" s="176" t="s">
        <v>156</v>
      </c>
      <c r="G228" s="173"/>
      <c r="H228" s="177">
        <v>29.97</v>
      </c>
      <c r="I228" s="173"/>
      <c r="J228" s="173"/>
      <c r="K228" s="173"/>
      <c r="L228" s="174"/>
      <c r="M228" s="178"/>
      <c r="N228" s="173"/>
      <c r="O228" s="173"/>
      <c r="P228" s="173"/>
      <c r="Q228" s="173"/>
      <c r="R228" s="173"/>
      <c r="S228" s="173"/>
      <c r="T228" s="179"/>
      <c r="U228" s="173"/>
      <c r="V228" s="173"/>
      <c r="W228" s="173"/>
      <c r="X228" s="173"/>
      <c r="Y228" s="173"/>
      <c r="Z228" s="173"/>
      <c r="AA228" s="173"/>
      <c r="AB228" s="173"/>
      <c r="AC228" s="173"/>
      <c r="AD228" s="173"/>
      <c r="AE228" s="173"/>
      <c r="AF228" s="173"/>
      <c r="AG228" s="173"/>
      <c r="AH228" s="173"/>
      <c r="AI228" s="173"/>
      <c r="AJ228" s="173"/>
      <c r="AK228" s="173"/>
      <c r="AL228" s="173"/>
      <c r="AM228" s="173"/>
      <c r="AN228" s="173"/>
      <c r="AO228" s="173"/>
      <c r="AP228" s="173"/>
      <c r="AQ228" s="173"/>
      <c r="AR228" s="173"/>
      <c r="AS228" s="173"/>
      <c r="AT228" s="175" t="s">
        <v>137</v>
      </c>
      <c r="AU228" s="175" t="s">
        <v>81</v>
      </c>
      <c r="AV228" s="173" t="s">
        <v>149</v>
      </c>
      <c r="AW228" s="173" t="s">
        <v>31</v>
      </c>
      <c r="AX228" s="173" t="s">
        <v>74</v>
      </c>
      <c r="AY228" s="175" t="s">
        <v>124</v>
      </c>
      <c r="AZ228" s="173"/>
      <c r="BA228" s="173"/>
      <c r="BB228" s="173"/>
      <c r="BC228" s="173"/>
      <c r="BD228" s="173"/>
      <c r="BE228" s="173"/>
      <c r="BF228" s="173"/>
      <c r="BG228" s="173"/>
      <c r="BH228" s="173"/>
      <c r="BI228" s="173"/>
      <c r="BJ228" s="173"/>
      <c r="BK228" s="173"/>
      <c r="BL228" s="173"/>
      <c r="BM228" s="173"/>
    </row>
    <row r="229" ht="15.75" customHeight="1">
      <c r="A229" s="166"/>
      <c r="B229" s="167"/>
      <c r="C229" s="166"/>
      <c r="D229" s="164" t="s">
        <v>137</v>
      </c>
      <c r="E229" s="166"/>
      <c r="F229" s="169" t="s">
        <v>533</v>
      </c>
      <c r="G229" s="166"/>
      <c r="H229" s="170">
        <v>31.469</v>
      </c>
      <c r="I229" s="166"/>
      <c r="J229" s="166"/>
      <c r="K229" s="166"/>
      <c r="L229" s="167"/>
      <c r="M229" s="171"/>
      <c r="N229" s="166"/>
      <c r="O229" s="166"/>
      <c r="P229" s="166"/>
      <c r="Q229" s="166"/>
      <c r="R229" s="166"/>
      <c r="S229" s="166"/>
      <c r="T229" s="172"/>
      <c r="U229" s="166"/>
      <c r="V229" s="166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6"/>
      <c r="AK229" s="166"/>
      <c r="AL229" s="166"/>
      <c r="AM229" s="166"/>
      <c r="AN229" s="166"/>
      <c r="AO229" s="166"/>
      <c r="AP229" s="166"/>
      <c r="AQ229" s="166"/>
      <c r="AR229" s="166"/>
      <c r="AS229" s="166"/>
      <c r="AT229" s="168" t="s">
        <v>137</v>
      </c>
      <c r="AU229" s="168" t="s">
        <v>81</v>
      </c>
      <c r="AV229" s="166" t="s">
        <v>78</v>
      </c>
      <c r="AW229" s="166" t="s">
        <v>4</v>
      </c>
      <c r="AX229" s="166" t="s">
        <v>74</v>
      </c>
      <c r="AY229" s="168" t="s">
        <v>124</v>
      </c>
      <c r="AZ229" s="166"/>
      <c r="BA229" s="166"/>
      <c r="BB229" s="166"/>
      <c r="BC229" s="166"/>
      <c r="BD229" s="166"/>
      <c r="BE229" s="166"/>
      <c r="BF229" s="166"/>
      <c r="BG229" s="166"/>
      <c r="BH229" s="166"/>
      <c r="BI229" s="166"/>
      <c r="BJ229" s="166"/>
      <c r="BK229" s="166"/>
      <c r="BL229" s="166"/>
      <c r="BM229" s="166"/>
    </row>
    <row r="230" ht="24.0" customHeight="1">
      <c r="A230" s="21"/>
      <c r="B230" s="22"/>
      <c r="C230" s="191" t="s">
        <v>534</v>
      </c>
      <c r="D230" s="191" t="s">
        <v>427</v>
      </c>
      <c r="E230" s="192" t="s">
        <v>535</v>
      </c>
      <c r="F230" s="193" t="s">
        <v>536</v>
      </c>
      <c r="G230" s="194" t="s">
        <v>140</v>
      </c>
      <c r="H230" s="195">
        <v>9.45</v>
      </c>
      <c r="I230" s="196"/>
      <c r="J230" s="197">
        <f>ROUND(I230*H230,2)</f>
        <v>0</v>
      </c>
      <c r="K230" s="193" t="s">
        <v>130</v>
      </c>
      <c r="L230" s="198"/>
      <c r="M230" s="199" t="s">
        <v>3</v>
      </c>
      <c r="N230" s="200" t="s">
        <v>40</v>
      </c>
      <c r="O230" s="21"/>
      <c r="P230" s="157">
        <f>O230*H230</f>
        <v>0</v>
      </c>
      <c r="Q230" s="157">
        <v>0.001</v>
      </c>
      <c r="R230" s="157">
        <f>Q230*H230</f>
        <v>0.00945</v>
      </c>
      <c r="S230" s="157">
        <v>0.0</v>
      </c>
      <c r="T230" s="158">
        <f>S230*H230</f>
        <v>0</v>
      </c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159" t="s">
        <v>430</v>
      </c>
      <c r="AS230" s="21"/>
      <c r="AT230" s="159" t="s">
        <v>427</v>
      </c>
      <c r="AU230" s="159" t="s">
        <v>81</v>
      </c>
      <c r="AV230" s="21"/>
      <c r="AW230" s="21"/>
      <c r="AX230" s="21"/>
      <c r="AY230" s="4" t="s">
        <v>124</v>
      </c>
      <c r="AZ230" s="21"/>
      <c r="BA230" s="21"/>
      <c r="BB230" s="21"/>
      <c r="BC230" s="21"/>
      <c r="BD230" s="21"/>
      <c r="BE230" s="160">
        <f>IF(N230="základní",J230,0)</f>
        <v>0</v>
      </c>
      <c r="BF230" s="160">
        <f>IF(N230="snížená",J230,0)</f>
        <v>0</v>
      </c>
      <c r="BG230" s="160">
        <f>IF(N230="zákl. přenesená",J230,0)</f>
        <v>0</v>
      </c>
      <c r="BH230" s="160">
        <f>IF(N230="sníž. přenesená",J230,0)</f>
        <v>0</v>
      </c>
      <c r="BI230" s="160">
        <f>IF(N230="nulová",J230,0)</f>
        <v>0</v>
      </c>
      <c r="BJ230" s="4" t="s">
        <v>74</v>
      </c>
      <c r="BK230" s="160">
        <f>ROUND(I230*H230,2)</f>
        <v>0</v>
      </c>
      <c r="BL230" s="4" t="s">
        <v>131</v>
      </c>
      <c r="BM230" s="159" t="s">
        <v>537</v>
      </c>
    </row>
    <row r="231" ht="15.75" customHeight="1">
      <c r="A231" s="180"/>
      <c r="B231" s="181"/>
      <c r="C231" s="180"/>
      <c r="D231" s="164" t="s">
        <v>137</v>
      </c>
      <c r="E231" s="182" t="s">
        <v>3</v>
      </c>
      <c r="F231" s="183" t="s">
        <v>523</v>
      </c>
      <c r="G231" s="180"/>
      <c r="H231" s="182" t="s">
        <v>3</v>
      </c>
      <c r="I231" s="180"/>
      <c r="J231" s="180"/>
      <c r="K231" s="180"/>
      <c r="L231" s="181"/>
      <c r="M231" s="184"/>
      <c r="N231" s="180"/>
      <c r="O231" s="180"/>
      <c r="P231" s="180"/>
      <c r="Q231" s="180"/>
      <c r="R231" s="180"/>
      <c r="S231" s="180"/>
      <c r="T231" s="185"/>
      <c r="U231" s="180"/>
      <c r="V231" s="180"/>
      <c r="W231" s="180"/>
      <c r="X231" s="180"/>
      <c r="Y231" s="180"/>
      <c r="Z231" s="180"/>
      <c r="AA231" s="180"/>
      <c r="AB231" s="180"/>
      <c r="AC231" s="180"/>
      <c r="AD231" s="180"/>
      <c r="AE231" s="180"/>
      <c r="AF231" s="180"/>
      <c r="AG231" s="180"/>
      <c r="AH231" s="180"/>
      <c r="AI231" s="180"/>
      <c r="AJ231" s="180"/>
      <c r="AK231" s="180"/>
      <c r="AL231" s="180"/>
      <c r="AM231" s="180"/>
      <c r="AN231" s="180"/>
      <c r="AO231" s="180"/>
      <c r="AP231" s="180"/>
      <c r="AQ231" s="180"/>
      <c r="AR231" s="180"/>
      <c r="AS231" s="180"/>
      <c r="AT231" s="182" t="s">
        <v>137</v>
      </c>
      <c r="AU231" s="182" t="s">
        <v>81</v>
      </c>
      <c r="AV231" s="180" t="s">
        <v>74</v>
      </c>
      <c r="AW231" s="180" t="s">
        <v>31</v>
      </c>
      <c r="AX231" s="180" t="s">
        <v>69</v>
      </c>
      <c r="AY231" s="182" t="s">
        <v>124</v>
      </c>
      <c r="AZ231" s="180"/>
      <c r="BA231" s="180"/>
      <c r="BB231" s="180"/>
      <c r="BC231" s="180"/>
      <c r="BD231" s="180"/>
      <c r="BE231" s="180"/>
      <c r="BF231" s="180"/>
      <c r="BG231" s="180"/>
      <c r="BH231" s="180"/>
      <c r="BI231" s="180"/>
      <c r="BJ231" s="180"/>
      <c r="BK231" s="180"/>
      <c r="BL231" s="180"/>
      <c r="BM231" s="180"/>
    </row>
    <row r="232" ht="15.75" customHeight="1">
      <c r="A232" s="166"/>
      <c r="B232" s="167"/>
      <c r="C232" s="166"/>
      <c r="D232" s="164" t="s">
        <v>137</v>
      </c>
      <c r="E232" s="168" t="s">
        <v>3</v>
      </c>
      <c r="F232" s="169" t="s">
        <v>524</v>
      </c>
      <c r="G232" s="166"/>
      <c r="H232" s="170">
        <v>9.0</v>
      </c>
      <c r="I232" s="166"/>
      <c r="J232" s="166"/>
      <c r="K232" s="166"/>
      <c r="L232" s="167"/>
      <c r="M232" s="171"/>
      <c r="N232" s="166"/>
      <c r="O232" s="166"/>
      <c r="P232" s="166"/>
      <c r="Q232" s="166"/>
      <c r="R232" s="166"/>
      <c r="S232" s="166"/>
      <c r="T232" s="172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8" t="s">
        <v>137</v>
      </c>
      <c r="AU232" s="168" t="s">
        <v>81</v>
      </c>
      <c r="AV232" s="166" t="s">
        <v>78</v>
      </c>
      <c r="AW232" s="166" t="s">
        <v>31</v>
      </c>
      <c r="AX232" s="166" t="s">
        <v>74</v>
      </c>
      <c r="AY232" s="168" t="s">
        <v>124</v>
      </c>
      <c r="AZ232" s="166"/>
      <c r="BA232" s="166"/>
      <c r="BB232" s="166"/>
      <c r="BC232" s="166"/>
      <c r="BD232" s="166"/>
      <c r="BE232" s="166"/>
      <c r="BF232" s="166"/>
      <c r="BG232" s="166"/>
      <c r="BH232" s="166"/>
      <c r="BI232" s="166"/>
      <c r="BJ232" s="166"/>
      <c r="BK232" s="166"/>
      <c r="BL232" s="166"/>
      <c r="BM232" s="166"/>
    </row>
    <row r="233" ht="15.75" customHeight="1">
      <c r="A233" s="166"/>
      <c r="B233" s="167"/>
      <c r="C233" s="166"/>
      <c r="D233" s="164" t="s">
        <v>137</v>
      </c>
      <c r="E233" s="166"/>
      <c r="F233" s="169" t="s">
        <v>538</v>
      </c>
      <c r="G233" s="166"/>
      <c r="H233" s="170">
        <v>9.45</v>
      </c>
      <c r="I233" s="166"/>
      <c r="J233" s="166"/>
      <c r="K233" s="166"/>
      <c r="L233" s="167"/>
      <c r="M233" s="171"/>
      <c r="N233" s="166"/>
      <c r="O233" s="166"/>
      <c r="P233" s="166"/>
      <c r="Q233" s="166"/>
      <c r="R233" s="166"/>
      <c r="S233" s="166"/>
      <c r="T233" s="172"/>
      <c r="U233" s="166"/>
      <c r="V233" s="166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6"/>
      <c r="AK233" s="166"/>
      <c r="AL233" s="166"/>
      <c r="AM233" s="166"/>
      <c r="AN233" s="166"/>
      <c r="AO233" s="166"/>
      <c r="AP233" s="166"/>
      <c r="AQ233" s="166"/>
      <c r="AR233" s="166"/>
      <c r="AS233" s="166"/>
      <c r="AT233" s="168" t="s">
        <v>137</v>
      </c>
      <c r="AU233" s="168" t="s">
        <v>81</v>
      </c>
      <c r="AV233" s="166" t="s">
        <v>78</v>
      </c>
      <c r="AW233" s="166" t="s">
        <v>4</v>
      </c>
      <c r="AX233" s="166" t="s">
        <v>74</v>
      </c>
      <c r="AY233" s="168" t="s">
        <v>124</v>
      </c>
      <c r="AZ233" s="166"/>
      <c r="BA233" s="166"/>
      <c r="BB233" s="166"/>
      <c r="BC233" s="166"/>
      <c r="BD233" s="166"/>
      <c r="BE233" s="166"/>
      <c r="BF233" s="166"/>
      <c r="BG233" s="166"/>
      <c r="BH233" s="166"/>
      <c r="BI233" s="166"/>
      <c r="BJ233" s="166"/>
      <c r="BK233" s="166"/>
      <c r="BL233" s="166"/>
      <c r="BM233" s="166"/>
    </row>
    <row r="234" ht="24.0" customHeight="1">
      <c r="A234" s="21"/>
      <c r="B234" s="22"/>
      <c r="C234" s="191" t="s">
        <v>539</v>
      </c>
      <c r="D234" s="191" t="s">
        <v>427</v>
      </c>
      <c r="E234" s="192" t="s">
        <v>540</v>
      </c>
      <c r="F234" s="193" t="s">
        <v>541</v>
      </c>
      <c r="G234" s="194" t="s">
        <v>140</v>
      </c>
      <c r="H234" s="195">
        <v>31.07</v>
      </c>
      <c r="I234" s="196"/>
      <c r="J234" s="197">
        <f>ROUND(I234*H234,2)</f>
        <v>0</v>
      </c>
      <c r="K234" s="193" t="s">
        <v>542</v>
      </c>
      <c r="L234" s="198"/>
      <c r="M234" s="199" t="s">
        <v>3</v>
      </c>
      <c r="N234" s="200" t="s">
        <v>40</v>
      </c>
      <c r="O234" s="21"/>
      <c r="P234" s="157">
        <f>O234*H234</f>
        <v>0</v>
      </c>
      <c r="Q234" s="157">
        <v>0.001</v>
      </c>
      <c r="R234" s="157">
        <f>Q234*H234</f>
        <v>0.03107</v>
      </c>
      <c r="S234" s="157">
        <v>0.0</v>
      </c>
      <c r="T234" s="158">
        <f>S234*H234</f>
        <v>0</v>
      </c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159" t="s">
        <v>430</v>
      </c>
      <c r="AS234" s="21"/>
      <c r="AT234" s="159" t="s">
        <v>427</v>
      </c>
      <c r="AU234" s="159" t="s">
        <v>81</v>
      </c>
      <c r="AV234" s="21"/>
      <c r="AW234" s="21"/>
      <c r="AX234" s="21"/>
      <c r="AY234" s="4" t="s">
        <v>124</v>
      </c>
      <c r="AZ234" s="21"/>
      <c r="BA234" s="21"/>
      <c r="BB234" s="21"/>
      <c r="BC234" s="21"/>
      <c r="BD234" s="21"/>
      <c r="BE234" s="160">
        <f>IF(N234="základní",J234,0)</f>
        <v>0</v>
      </c>
      <c r="BF234" s="160">
        <f>IF(N234="snížená",J234,0)</f>
        <v>0</v>
      </c>
      <c r="BG234" s="160">
        <f>IF(N234="zákl. přenesená",J234,0)</f>
        <v>0</v>
      </c>
      <c r="BH234" s="160">
        <f>IF(N234="sníž. přenesená",J234,0)</f>
        <v>0</v>
      </c>
      <c r="BI234" s="160">
        <f>IF(N234="nulová",J234,0)</f>
        <v>0</v>
      </c>
      <c r="BJ234" s="4" t="s">
        <v>74</v>
      </c>
      <c r="BK234" s="160">
        <f>ROUND(I234*H234,2)</f>
        <v>0</v>
      </c>
      <c r="BL234" s="4" t="s">
        <v>131</v>
      </c>
      <c r="BM234" s="159" t="s">
        <v>543</v>
      </c>
    </row>
    <row r="235" ht="15.75" customHeight="1">
      <c r="A235" s="166"/>
      <c r="B235" s="167"/>
      <c r="C235" s="166"/>
      <c r="D235" s="164" t="s">
        <v>137</v>
      </c>
      <c r="E235" s="168" t="s">
        <v>3</v>
      </c>
      <c r="F235" s="169" t="s">
        <v>544</v>
      </c>
      <c r="G235" s="166"/>
      <c r="H235" s="170">
        <v>31.07</v>
      </c>
      <c r="I235" s="166"/>
      <c r="J235" s="166"/>
      <c r="K235" s="166"/>
      <c r="L235" s="167"/>
      <c r="M235" s="171"/>
      <c r="N235" s="166"/>
      <c r="O235" s="166"/>
      <c r="P235" s="166"/>
      <c r="Q235" s="166"/>
      <c r="R235" s="166"/>
      <c r="S235" s="166"/>
      <c r="T235" s="172"/>
      <c r="U235" s="166"/>
      <c r="V235" s="166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6"/>
      <c r="AK235" s="166"/>
      <c r="AL235" s="166"/>
      <c r="AM235" s="166"/>
      <c r="AN235" s="166"/>
      <c r="AO235" s="166"/>
      <c r="AP235" s="166"/>
      <c r="AQ235" s="166"/>
      <c r="AR235" s="166"/>
      <c r="AS235" s="166"/>
      <c r="AT235" s="168" t="s">
        <v>137</v>
      </c>
      <c r="AU235" s="168" t="s">
        <v>81</v>
      </c>
      <c r="AV235" s="166" t="s">
        <v>78</v>
      </c>
      <c r="AW235" s="166" t="s">
        <v>31</v>
      </c>
      <c r="AX235" s="166" t="s">
        <v>74</v>
      </c>
      <c r="AY235" s="168" t="s">
        <v>124</v>
      </c>
      <c r="AZ235" s="166"/>
      <c r="BA235" s="166"/>
      <c r="BB235" s="166"/>
      <c r="BC235" s="166"/>
      <c r="BD235" s="166"/>
      <c r="BE235" s="166"/>
      <c r="BF235" s="166"/>
      <c r="BG235" s="166"/>
      <c r="BH235" s="166"/>
      <c r="BI235" s="166"/>
      <c r="BJ235" s="166"/>
      <c r="BK235" s="166"/>
      <c r="BL235" s="166"/>
      <c r="BM235" s="166"/>
    </row>
    <row r="236" ht="20.25" customHeight="1">
      <c r="A236" s="136"/>
      <c r="B236" s="137"/>
      <c r="C236" s="136"/>
      <c r="D236" s="138" t="s">
        <v>68</v>
      </c>
      <c r="E236" s="146" t="s">
        <v>545</v>
      </c>
      <c r="F236" s="146" t="s">
        <v>546</v>
      </c>
      <c r="G236" s="136"/>
      <c r="H236" s="136"/>
      <c r="I236" s="136"/>
      <c r="J236" s="147">
        <f>BK236</f>
        <v>0</v>
      </c>
      <c r="K236" s="136"/>
      <c r="L236" s="137"/>
      <c r="M236" s="141"/>
      <c r="N236" s="136"/>
      <c r="O236" s="136"/>
      <c r="P236" s="142">
        <f>SUM(P237:P256)</f>
        <v>0</v>
      </c>
      <c r="Q236" s="136"/>
      <c r="R236" s="142">
        <f>SUM(R237:R256)</f>
        <v>4.276592</v>
      </c>
      <c r="S236" s="136"/>
      <c r="T236" s="143">
        <f>SUM(T237:T256)</f>
        <v>0</v>
      </c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8" t="s">
        <v>78</v>
      </c>
      <c r="AS236" s="136"/>
      <c r="AT236" s="144" t="s">
        <v>68</v>
      </c>
      <c r="AU236" s="144" t="s">
        <v>78</v>
      </c>
      <c r="AV236" s="136"/>
      <c r="AW236" s="136"/>
      <c r="AX236" s="136"/>
      <c r="AY236" s="138" t="s">
        <v>124</v>
      </c>
      <c r="AZ236" s="136"/>
      <c r="BA236" s="136"/>
      <c r="BB236" s="136"/>
      <c r="BC236" s="136"/>
      <c r="BD236" s="136"/>
      <c r="BE236" s="136"/>
      <c r="BF236" s="136"/>
      <c r="BG236" s="136"/>
      <c r="BH236" s="136"/>
      <c r="BI236" s="136"/>
      <c r="BJ236" s="136"/>
      <c r="BK236" s="145">
        <f>SUM(BK237:BK256)</f>
        <v>0</v>
      </c>
      <c r="BL236" s="136"/>
      <c r="BM236" s="136"/>
    </row>
    <row r="237" ht="37.5" customHeight="1">
      <c r="A237" s="21"/>
      <c r="B237" s="22"/>
      <c r="C237" s="148" t="s">
        <v>547</v>
      </c>
      <c r="D237" s="148" t="s">
        <v>127</v>
      </c>
      <c r="E237" s="149" t="s">
        <v>548</v>
      </c>
      <c r="F237" s="150" t="s">
        <v>549</v>
      </c>
      <c r="G237" s="151" t="s">
        <v>89</v>
      </c>
      <c r="H237" s="152">
        <v>73.583</v>
      </c>
      <c r="I237" s="153"/>
      <c r="J237" s="154">
        <f>ROUND(I237*H237,2)</f>
        <v>0</v>
      </c>
      <c r="K237" s="150" t="s">
        <v>130</v>
      </c>
      <c r="L237" s="22"/>
      <c r="M237" s="155" t="s">
        <v>3</v>
      </c>
      <c r="N237" s="156" t="s">
        <v>40</v>
      </c>
      <c r="O237" s="21"/>
      <c r="P237" s="157">
        <f>O237*H237</f>
        <v>0</v>
      </c>
      <c r="Q237" s="157">
        <v>0.0</v>
      </c>
      <c r="R237" s="157">
        <f>Q237*H237</f>
        <v>0</v>
      </c>
      <c r="S237" s="157">
        <v>0.0</v>
      </c>
      <c r="T237" s="158">
        <f>S237*H237</f>
        <v>0</v>
      </c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159" t="s">
        <v>131</v>
      </c>
      <c r="AS237" s="21"/>
      <c r="AT237" s="159" t="s">
        <v>127</v>
      </c>
      <c r="AU237" s="159" t="s">
        <v>81</v>
      </c>
      <c r="AV237" s="21"/>
      <c r="AW237" s="21"/>
      <c r="AX237" s="21"/>
      <c r="AY237" s="4" t="s">
        <v>124</v>
      </c>
      <c r="AZ237" s="21"/>
      <c r="BA237" s="21"/>
      <c r="BB237" s="21"/>
      <c r="BC237" s="21"/>
      <c r="BD237" s="21"/>
      <c r="BE237" s="160">
        <f>IF(N237="základní",J237,0)</f>
        <v>0</v>
      </c>
      <c r="BF237" s="160">
        <f>IF(N237="snížená",J237,0)</f>
        <v>0</v>
      </c>
      <c r="BG237" s="160">
        <f>IF(N237="zákl. přenesená",J237,0)</f>
        <v>0</v>
      </c>
      <c r="BH237" s="160">
        <f>IF(N237="sníž. přenesená",J237,0)</f>
        <v>0</v>
      </c>
      <c r="BI237" s="160">
        <f>IF(N237="nulová",J237,0)</f>
        <v>0</v>
      </c>
      <c r="BJ237" s="4" t="s">
        <v>74</v>
      </c>
      <c r="BK237" s="160">
        <f>ROUND(I237*H237,2)</f>
        <v>0</v>
      </c>
      <c r="BL237" s="4" t="s">
        <v>131</v>
      </c>
      <c r="BM237" s="159" t="s">
        <v>550</v>
      </c>
    </row>
    <row r="238" ht="15.75" customHeight="1">
      <c r="A238" s="21"/>
      <c r="B238" s="22"/>
      <c r="C238" s="21"/>
      <c r="D238" s="161" t="s">
        <v>133</v>
      </c>
      <c r="E238" s="21"/>
      <c r="F238" s="162" t="s">
        <v>551</v>
      </c>
      <c r="G238" s="21"/>
      <c r="H238" s="21"/>
      <c r="I238" s="21"/>
      <c r="J238" s="21"/>
      <c r="K238" s="21"/>
      <c r="L238" s="22"/>
      <c r="M238" s="163"/>
      <c r="N238" s="21"/>
      <c r="O238" s="21"/>
      <c r="P238" s="21"/>
      <c r="Q238" s="21"/>
      <c r="R238" s="21"/>
      <c r="S238" s="21"/>
      <c r="T238" s="58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4" t="s">
        <v>133</v>
      </c>
      <c r="AU238" s="4" t="s">
        <v>81</v>
      </c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</row>
    <row r="239" ht="15.75" customHeight="1">
      <c r="A239" s="166"/>
      <c r="B239" s="167"/>
      <c r="C239" s="166"/>
      <c r="D239" s="164" t="s">
        <v>137</v>
      </c>
      <c r="E239" s="168" t="s">
        <v>3</v>
      </c>
      <c r="F239" s="169" t="s">
        <v>326</v>
      </c>
      <c r="G239" s="166"/>
      <c r="H239" s="170">
        <v>73.583</v>
      </c>
      <c r="I239" s="166"/>
      <c r="J239" s="166"/>
      <c r="K239" s="166"/>
      <c r="L239" s="167"/>
      <c r="M239" s="171"/>
      <c r="N239" s="166"/>
      <c r="O239" s="166"/>
      <c r="P239" s="166"/>
      <c r="Q239" s="166"/>
      <c r="R239" s="166"/>
      <c r="S239" s="166"/>
      <c r="T239" s="172"/>
      <c r="U239" s="166"/>
      <c r="V239" s="166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6"/>
      <c r="AK239" s="166"/>
      <c r="AL239" s="166"/>
      <c r="AM239" s="166"/>
      <c r="AN239" s="166"/>
      <c r="AO239" s="166"/>
      <c r="AP239" s="166"/>
      <c r="AQ239" s="166"/>
      <c r="AR239" s="166"/>
      <c r="AS239" s="166"/>
      <c r="AT239" s="168" t="s">
        <v>137</v>
      </c>
      <c r="AU239" s="168" t="s">
        <v>81</v>
      </c>
      <c r="AV239" s="166" t="s">
        <v>78</v>
      </c>
      <c r="AW239" s="166" t="s">
        <v>31</v>
      </c>
      <c r="AX239" s="166" t="s">
        <v>74</v>
      </c>
      <c r="AY239" s="168" t="s">
        <v>124</v>
      </c>
      <c r="AZ239" s="166"/>
      <c r="BA239" s="166"/>
      <c r="BB239" s="166"/>
      <c r="BC239" s="166"/>
      <c r="BD239" s="166"/>
      <c r="BE239" s="166"/>
      <c r="BF239" s="166"/>
      <c r="BG239" s="166"/>
      <c r="BH239" s="166"/>
      <c r="BI239" s="166"/>
      <c r="BJ239" s="166"/>
      <c r="BK239" s="166"/>
      <c r="BL239" s="166"/>
      <c r="BM239" s="166"/>
    </row>
    <row r="240" ht="37.5" customHeight="1">
      <c r="A240" s="21"/>
      <c r="B240" s="22"/>
      <c r="C240" s="191" t="s">
        <v>552</v>
      </c>
      <c r="D240" s="191" t="s">
        <v>427</v>
      </c>
      <c r="E240" s="192" t="s">
        <v>553</v>
      </c>
      <c r="F240" s="193" t="s">
        <v>554</v>
      </c>
      <c r="G240" s="194" t="s">
        <v>89</v>
      </c>
      <c r="H240" s="195">
        <v>84.62</v>
      </c>
      <c r="I240" s="196"/>
      <c r="J240" s="197">
        <f>ROUND(I240*H240,2)</f>
        <v>0</v>
      </c>
      <c r="K240" s="193" t="s">
        <v>130</v>
      </c>
      <c r="L240" s="198"/>
      <c r="M240" s="199" t="s">
        <v>3</v>
      </c>
      <c r="N240" s="200" t="s">
        <v>40</v>
      </c>
      <c r="O240" s="21"/>
      <c r="P240" s="157">
        <f>O240*H240</f>
        <v>0</v>
      </c>
      <c r="Q240" s="157">
        <v>8.0E-4</v>
      </c>
      <c r="R240" s="157">
        <f>Q240*H240</f>
        <v>0.067696</v>
      </c>
      <c r="S240" s="157">
        <v>0.0</v>
      </c>
      <c r="T240" s="158">
        <f>S240*H240</f>
        <v>0</v>
      </c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159" t="s">
        <v>430</v>
      </c>
      <c r="AS240" s="21"/>
      <c r="AT240" s="159" t="s">
        <v>427</v>
      </c>
      <c r="AU240" s="159" t="s">
        <v>81</v>
      </c>
      <c r="AV240" s="21"/>
      <c r="AW240" s="21"/>
      <c r="AX240" s="21"/>
      <c r="AY240" s="4" t="s">
        <v>124</v>
      </c>
      <c r="AZ240" s="21"/>
      <c r="BA240" s="21"/>
      <c r="BB240" s="21"/>
      <c r="BC240" s="21"/>
      <c r="BD240" s="21"/>
      <c r="BE240" s="160">
        <f>IF(N240="základní",J240,0)</f>
        <v>0</v>
      </c>
      <c r="BF240" s="160">
        <f>IF(N240="snížená",J240,0)</f>
        <v>0</v>
      </c>
      <c r="BG240" s="160">
        <f>IF(N240="zákl. přenesená",J240,0)</f>
        <v>0</v>
      </c>
      <c r="BH240" s="160">
        <f>IF(N240="sníž. přenesená",J240,0)</f>
        <v>0</v>
      </c>
      <c r="BI240" s="160">
        <f>IF(N240="nulová",J240,0)</f>
        <v>0</v>
      </c>
      <c r="BJ240" s="4" t="s">
        <v>74</v>
      </c>
      <c r="BK240" s="160">
        <f>ROUND(I240*H240,2)</f>
        <v>0</v>
      </c>
      <c r="BL240" s="4" t="s">
        <v>131</v>
      </c>
      <c r="BM240" s="159" t="s">
        <v>555</v>
      </c>
    </row>
    <row r="241" ht="15.75" customHeight="1">
      <c r="A241" s="166"/>
      <c r="B241" s="167"/>
      <c r="C241" s="166"/>
      <c r="D241" s="164" t="s">
        <v>137</v>
      </c>
      <c r="E241" s="166"/>
      <c r="F241" s="169" t="s">
        <v>556</v>
      </c>
      <c r="G241" s="166"/>
      <c r="H241" s="170">
        <v>84.62</v>
      </c>
      <c r="I241" s="166"/>
      <c r="J241" s="166"/>
      <c r="K241" s="166"/>
      <c r="L241" s="167"/>
      <c r="M241" s="171"/>
      <c r="N241" s="166"/>
      <c r="O241" s="166"/>
      <c r="P241" s="166"/>
      <c r="Q241" s="166"/>
      <c r="R241" s="166"/>
      <c r="S241" s="166"/>
      <c r="T241" s="172"/>
      <c r="U241" s="166"/>
      <c r="V241" s="166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6"/>
      <c r="AK241" s="166"/>
      <c r="AL241" s="166"/>
      <c r="AM241" s="166"/>
      <c r="AN241" s="166"/>
      <c r="AO241" s="166"/>
      <c r="AP241" s="166"/>
      <c r="AQ241" s="166"/>
      <c r="AR241" s="166"/>
      <c r="AS241" s="166"/>
      <c r="AT241" s="168" t="s">
        <v>137</v>
      </c>
      <c r="AU241" s="168" t="s">
        <v>81</v>
      </c>
      <c r="AV241" s="166" t="s">
        <v>78</v>
      </c>
      <c r="AW241" s="166" t="s">
        <v>4</v>
      </c>
      <c r="AX241" s="166" t="s">
        <v>74</v>
      </c>
      <c r="AY241" s="168" t="s">
        <v>124</v>
      </c>
      <c r="AZ241" s="166"/>
      <c r="BA241" s="166"/>
      <c r="BB241" s="166"/>
      <c r="BC241" s="166"/>
      <c r="BD241" s="166"/>
      <c r="BE241" s="166"/>
      <c r="BF241" s="166"/>
      <c r="BG241" s="166"/>
      <c r="BH241" s="166"/>
      <c r="BI241" s="166"/>
      <c r="BJ241" s="166"/>
      <c r="BK241" s="166"/>
      <c r="BL241" s="166"/>
      <c r="BM241" s="166"/>
    </row>
    <row r="242" ht="37.5" customHeight="1">
      <c r="A242" s="21"/>
      <c r="B242" s="22"/>
      <c r="C242" s="148" t="s">
        <v>557</v>
      </c>
      <c r="D242" s="148" t="s">
        <v>127</v>
      </c>
      <c r="E242" s="149" t="s">
        <v>558</v>
      </c>
      <c r="F242" s="150" t="s">
        <v>559</v>
      </c>
      <c r="G242" s="151" t="s">
        <v>89</v>
      </c>
      <c r="H242" s="152">
        <v>73.583</v>
      </c>
      <c r="I242" s="153"/>
      <c r="J242" s="154">
        <f>ROUND(I242*H242,2)</f>
        <v>0</v>
      </c>
      <c r="K242" s="150" t="s">
        <v>130</v>
      </c>
      <c r="L242" s="22"/>
      <c r="M242" s="155" t="s">
        <v>3</v>
      </c>
      <c r="N242" s="156" t="s">
        <v>40</v>
      </c>
      <c r="O242" s="21"/>
      <c r="P242" s="157">
        <f>O242*H242</f>
        <v>0</v>
      </c>
      <c r="Q242" s="157">
        <v>0.0</v>
      </c>
      <c r="R242" s="157">
        <f>Q242*H242</f>
        <v>0</v>
      </c>
      <c r="S242" s="157">
        <v>0.0</v>
      </c>
      <c r="T242" s="158">
        <f>S242*H242</f>
        <v>0</v>
      </c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159" t="s">
        <v>131</v>
      </c>
      <c r="AS242" s="21"/>
      <c r="AT242" s="159" t="s">
        <v>127</v>
      </c>
      <c r="AU242" s="159" t="s">
        <v>81</v>
      </c>
      <c r="AV242" s="21"/>
      <c r="AW242" s="21"/>
      <c r="AX242" s="21"/>
      <c r="AY242" s="4" t="s">
        <v>124</v>
      </c>
      <c r="AZ242" s="21"/>
      <c r="BA242" s="21"/>
      <c r="BB242" s="21"/>
      <c r="BC242" s="21"/>
      <c r="BD242" s="21"/>
      <c r="BE242" s="160">
        <f>IF(N242="základní",J242,0)</f>
        <v>0</v>
      </c>
      <c r="BF242" s="160">
        <f>IF(N242="snížená",J242,0)</f>
        <v>0</v>
      </c>
      <c r="BG242" s="160">
        <f>IF(N242="zákl. přenesená",J242,0)</f>
        <v>0</v>
      </c>
      <c r="BH242" s="160">
        <f>IF(N242="sníž. přenesená",J242,0)</f>
        <v>0</v>
      </c>
      <c r="BI242" s="160">
        <f>IF(N242="nulová",J242,0)</f>
        <v>0</v>
      </c>
      <c r="BJ242" s="4" t="s">
        <v>74</v>
      </c>
      <c r="BK242" s="160">
        <f>ROUND(I242*H242,2)</f>
        <v>0</v>
      </c>
      <c r="BL242" s="4" t="s">
        <v>131</v>
      </c>
      <c r="BM242" s="159" t="s">
        <v>560</v>
      </c>
    </row>
    <row r="243" ht="15.75" customHeight="1">
      <c r="A243" s="21"/>
      <c r="B243" s="22"/>
      <c r="C243" s="21"/>
      <c r="D243" s="161" t="s">
        <v>133</v>
      </c>
      <c r="E243" s="21"/>
      <c r="F243" s="162" t="s">
        <v>561</v>
      </c>
      <c r="G243" s="21"/>
      <c r="H243" s="21"/>
      <c r="I243" s="21"/>
      <c r="J243" s="21"/>
      <c r="K243" s="21"/>
      <c r="L243" s="22"/>
      <c r="M243" s="163"/>
      <c r="N243" s="21"/>
      <c r="O243" s="21"/>
      <c r="P243" s="21"/>
      <c r="Q243" s="21"/>
      <c r="R243" s="21"/>
      <c r="S243" s="21"/>
      <c r="T243" s="58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4" t="s">
        <v>133</v>
      </c>
      <c r="AU243" s="4" t="s">
        <v>81</v>
      </c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</row>
    <row r="244" ht="15.75" customHeight="1">
      <c r="A244" s="166"/>
      <c r="B244" s="167"/>
      <c r="C244" s="166"/>
      <c r="D244" s="164" t="s">
        <v>137</v>
      </c>
      <c r="E244" s="168" t="s">
        <v>3</v>
      </c>
      <c r="F244" s="169" t="s">
        <v>326</v>
      </c>
      <c r="G244" s="166"/>
      <c r="H244" s="170">
        <v>73.583</v>
      </c>
      <c r="I244" s="166"/>
      <c r="J244" s="166"/>
      <c r="K244" s="166"/>
      <c r="L244" s="167"/>
      <c r="M244" s="171"/>
      <c r="N244" s="166"/>
      <c r="O244" s="166"/>
      <c r="P244" s="166"/>
      <c r="Q244" s="166"/>
      <c r="R244" s="166"/>
      <c r="S244" s="166"/>
      <c r="T244" s="172"/>
      <c r="U244" s="166"/>
      <c r="V244" s="166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6"/>
      <c r="AK244" s="166"/>
      <c r="AL244" s="166"/>
      <c r="AM244" s="166"/>
      <c r="AN244" s="166"/>
      <c r="AO244" s="166"/>
      <c r="AP244" s="166"/>
      <c r="AQ244" s="166"/>
      <c r="AR244" s="166"/>
      <c r="AS244" s="166"/>
      <c r="AT244" s="168" t="s">
        <v>137</v>
      </c>
      <c r="AU244" s="168" t="s">
        <v>81</v>
      </c>
      <c r="AV244" s="166" t="s">
        <v>78</v>
      </c>
      <c r="AW244" s="166" t="s">
        <v>31</v>
      </c>
      <c r="AX244" s="166" t="s">
        <v>74</v>
      </c>
      <c r="AY244" s="168" t="s">
        <v>124</v>
      </c>
      <c r="AZ244" s="166"/>
      <c r="BA244" s="166"/>
      <c r="BB244" s="166"/>
      <c r="BC244" s="166"/>
      <c r="BD244" s="166"/>
      <c r="BE244" s="166"/>
      <c r="BF244" s="166"/>
      <c r="BG244" s="166"/>
      <c r="BH244" s="166"/>
      <c r="BI244" s="166"/>
      <c r="BJ244" s="166"/>
      <c r="BK244" s="166"/>
      <c r="BL244" s="166"/>
      <c r="BM244" s="166"/>
    </row>
    <row r="245" ht="24.0" customHeight="1">
      <c r="A245" s="21"/>
      <c r="B245" s="22"/>
      <c r="C245" s="191" t="s">
        <v>562</v>
      </c>
      <c r="D245" s="191" t="s">
        <v>427</v>
      </c>
      <c r="E245" s="192" t="s">
        <v>563</v>
      </c>
      <c r="F245" s="193" t="s">
        <v>564</v>
      </c>
      <c r="G245" s="194" t="s">
        <v>89</v>
      </c>
      <c r="H245" s="195">
        <v>80.941</v>
      </c>
      <c r="I245" s="196"/>
      <c r="J245" s="197">
        <f>ROUND(I245*H245,2)</f>
        <v>0</v>
      </c>
      <c r="K245" s="193" t="s">
        <v>130</v>
      </c>
      <c r="L245" s="198"/>
      <c r="M245" s="199" t="s">
        <v>3</v>
      </c>
      <c r="N245" s="200" t="s">
        <v>40</v>
      </c>
      <c r="O245" s="21"/>
      <c r="P245" s="157">
        <f>O245*H245</f>
        <v>0</v>
      </c>
      <c r="Q245" s="157">
        <v>0.004</v>
      </c>
      <c r="R245" s="157">
        <f>Q245*H245</f>
        <v>0.323764</v>
      </c>
      <c r="S245" s="157">
        <v>0.0</v>
      </c>
      <c r="T245" s="158">
        <f>S245*H245</f>
        <v>0</v>
      </c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159" t="s">
        <v>430</v>
      </c>
      <c r="AS245" s="21"/>
      <c r="AT245" s="159" t="s">
        <v>427</v>
      </c>
      <c r="AU245" s="159" t="s">
        <v>81</v>
      </c>
      <c r="AV245" s="21"/>
      <c r="AW245" s="21"/>
      <c r="AX245" s="21"/>
      <c r="AY245" s="4" t="s">
        <v>124</v>
      </c>
      <c r="AZ245" s="21"/>
      <c r="BA245" s="21"/>
      <c r="BB245" s="21"/>
      <c r="BC245" s="21"/>
      <c r="BD245" s="21"/>
      <c r="BE245" s="160">
        <f>IF(N245="základní",J245,0)</f>
        <v>0</v>
      </c>
      <c r="BF245" s="160">
        <f>IF(N245="snížená",J245,0)</f>
        <v>0</v>
      </c>
      <c r="BG245" s="160">
        <f>IF(N245="zákl. přenesená",J245,0)</f>
        <v>0</v>
      </c>
      <c r="BH245" s="160">
        <f>IF(N245="sníž. přenesená",J245,0)</f>
        <v>0</v>
      </c>
      <c r="BI245" s="160">
        <f>IF(N245="nulová",J245,0)</f>
        <v>0</v>
      </c>
      <c r="BJ245" s="4" t="s">
        <v>74</v>
      </c>
      <c r="BK245" s="160">
        <f>ROUND(I245*H245,2)</f>
        <v>0</v>
      </c>
      <c r="BL245" s="4" t="s">
        <v>131</v>
      </c>
      <c r="BM245" s="159" t="s">
        <v>565</v>
      </c>
    </row>
    <row r="246" ht="15.75" customHeight="1">
      <c r="A246" s="166"/>
      <c r="B246" s="167"/>
      <c r="C246" s="166"/>
      <c r="D246" s="164" t="s">
        <v>137</v>
      </c>
      <c r="E246" s="166"/>
      <c r="F246" s="169" t="s">
        <v>566</v>
      </c>
      <c r="G246" s="166"/>
      <c r="H246" s="170">
        <v>80.941</v>
      </c>
      <c r="I246" s="166"/>
      <c r="J246" s="166"/>
      <c r="K246" s="166"/>
      <c r="L246" s="167"/>
      <c r="M246" s="171"/>
      <c r="N246" s="166"/>
      <c r="O246" s="166"/>
      <c r="P246" s="166"/>
      <c r="Q246" s="166"/>
      <c r="R246" s="166"/>
      <c r="S246" s="166"/>
      <c r="T246" s="172"/>
      <c r="U246" s="166"/>
      <c r="V246" s="166"/>
      <c r="W246" s="166"/>
      <c r="X246" s="166"/>
      <c r="Y246" s="166"/>
      <c r="Z246" s="166"/>
      <c r="AA246" s="166"/>
      <c r="AB246" s="166"/>
      <c r="AC246" s="166"/>
      <c r="AD246" s="166"/>
      <c r="AE246" s="166"/>
      <c r="AF246" s="166"/>
      <c r="AG246" s="166"/>
      <c r="AH246" s="166"/>
      <c r="AI246" s="166"/>
      <c r="AJ246" s="166"/>
      <c r="AK246" s="166"/>
      <c r="AL246" s="166"/>
      <c r="AM246" s="166"/>
      <c r="AN246" s="166"/>
      <c r="AO246" s="166"/>
      <c r="AP246" s="166"/>
      <c r="AQ246" s="166"/>
      <c r="AR246" s="166"/>
      <c r="AS246" s="166"/>
      <c r="AT246" s="168" t="s">
        <v>137</v>
      </c>
      <c r="AU246" s="168" t="s">
        <v>81</v>
      </c>
      <c r="AV246" s="166" t="s">
        <v>78</v>
      </c>
      <c r="AW246" s="166" t="s">
        <v>4</v>
      </c>
      <c r="AX246" s="166" t="s">
        <v>74</v>
      </c>
      <c r="AY246" s="168" t="s">
        <v>124</v>
      </c>
      <c r="AZ246" s="166"/>
      <c r="BA246" s="166"/>
      <c r="BB246" s="166"/>
      <c r="BC246" s="166"/>
      <c r="BD246" s="166"/>
      <c r="BE246" s="166"/>
      <c r="BF246" s="166"/>
      <c r="BG246" s="166"/>
      <c r="BH246" s="166"/>
      <c r="BI246" s="166"/>
      <c r="BJ246" s="166"/>
      <c r="BK246" s="166"/>
      <c r="BL246" s="166"/>
      <c r="BM246" s="166"/>
    </row>
    <row r="247" ht="33.0" customHeight="1">
      <c r="A247" s="21"/>
      <c r="B247" s="22"/>
      <c r="C247" s="148" t="s">
        <v>567</v>
      </c>
      <c r="D247" s="148" t="s">
        <v>127</v>
      </c>
      <c r="E247" s="149" t="s">
        <v>568</v>
      </c>
      <c r="F247" s="150" t="s">
        <v>569</v>
      </c>
      <c r="G247" s="151" t="s">
        <v>89</v>
      </c>
      <c r="H247" s="152">
        <v>73.583</v>
      </c>
      <c r="I247" s="153"/>
      <c r="J247" s="154">
        <f>ROUND(I247*H247,2)</f>
        <v>0</v>
      </c>
      <c r="K247" s="150" t="s">
        <v>130</v>
      </c>
      <c r="L247" s="22"/>
      <c r="M247" s="155" t="s">
        <v>3</v>
      </c>
      <c r="N247" s="156" t="s">
        <v>40</v>
      </c>
      <c r="O247" s="21"/>
      <c r="P247" s="157">
        <f>O247*H247</f>
        <v>0</v>
      </c>
      <c r="Q247" s="157">
        <v>0.0</v>
      </c>
      <c r="R247" s="157">
        <f>Q247*H247</f>
        <v>0</v>
      </c>
      <c r="S247" s="157">
        <v>0.0</v>
      </c>
      <c r="T247" s="158">
        <f>S247*H247</f>
        <v>0</v>
      </c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159" t="s">
        <v>131</v>
      </c>
      <c r="AS247" s="21"/>
      <c r="AT247" s="159" t="s">
        <v>127</v>
      </c>
      <c r="AU247" s="159" t="s">
        <v>81</v>
      </c>
      <c r="AV247" s="21"/>
      <c r="AW247" s="21"/>
      <c r="AX247" s="21"/>
      <c r="AY247" s="4" t="s">
        <v>124</v>
      </c>
      <c r="AZ247" s="21"/>
      <c r="BA247" s="21"/>
      <c r="BB247" s="21"/>
      <c r="BC247" s="21"/>
      <c r="BD247" s="21"/>
      <c r="BE247" s="160">
        <f>IF(N247="základní",J247,0)</f>
        <v>0</v>
      </c>
      <c r="BF247" s="160">
        <f>IF(N247="snížená",J247,0)</f>
        <v>0</v>
      </c>
      <c r="BG247" s="160">
        <f>IF(N247="zákl. přenesená",J247,0)</f>
        <v>0</v>
      </c>
      <c r="BH247" s="160">
        <f>IF(N247="sníž. přenesená",J247,0)</f>
        <v>0</v>
      </c>
      <c r="BI247" s="160">
        <f>IF(N247="nulová",J247,0)</f>
        <v>0</v>
      </c>
      <c r="BJ247" s="4" t="s">
        <v>74</v>
      </c>
      <c r="BK247" s="160">
        <f>ROUND(I247*H247,2)</f>
        <v>0</v>
      </c>
      <c r="BL247" s="4" t="s">
        <v>131</v>
      </c>
      <c r="BM247" s="159" t="s">
        <v>570</v>
      </c>
    </row>
    <row r="248" ht="15.75" customHeight="1">
      <c r="A248" s="21"/>
      <c r="B248" s="22"/>
      <c r="C248" s="21"/>
      <c r="D248" s="161" t="s">
        <v>133</v>
      </c>
      <c r="E248" s="21"/>
      <c r="F248" s="162" t="s">
        <v>571</v>
      </c>
      <c r="G248" s="21"/>
      <c r="H248" s="21"/>
      <c r="I248" s="21"/>
      <c r="J248" s="21"/>
      <c r="K248" s="21"/>
      <c r="L248" s="22"/>
      <c r="M248" s="163"/>
      <c r="N248" s="21"/>
      <c r="O248" s="21"/>
      <c r="P248" s="21"/>
      <c r="Q248" s="21"/>
      <c r="R248" s="21"/>
      <c r="S248" s="21"/>
      <c r="T248" s="58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4" t="s">
        <v>133</v>
      </c>
      <c r="AU248" s="4" t="s">
        <v>81</v>
      </c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</row>
    <row r="249" ht="15.75" customHeight="1">
      <c r="A249" s="166"/>
      <c r="B249" s="167"/>
      <c r="C249" s="166"/>
      <c r="D249" s="164" t="s">
        <v>137</v>
      </c>
      <c r="E249" s="168" t="s">
        <v>3</v>
      </c>
      <c r="F249" s="169" t="s">
        <v>326</v>
      </c>
      <c r="G249" s="166"/>
      <c r="H249" s="170">
        <v>73.583</v>
      </c>
      <c r="I249" s="166"/>
      <c r="J249" s="166"/>
      <c r="K249" s="166"/>
      <c r="L249" s="167"/>
      <c r="M249" s="171"/>
      <c r="N249" s="166"/>
      <c r="O249" s="166"/>
      <c r="P249" s="166"/>
      <c r="Q249" s="166"/>
      <c r="R249" s="166"/>
      <c r="S249" s="166"/>
      <c r="T249" s="172"/>
      <c r="U249" s="166"/>
      <c r="V249" s="166"/>
      <c r="W249" s="166"/>
      <c r="X249" s="166"/>
      <c r="Y249" s="166"/>
      <c r="Z249" s="166"/>
      <c r="AA249" s="166"/>
      <c r="AB249" s="166"/>
      <c r="AC249" s="166"/>
      <c r="AD249" s="166"/>
      <c r="AE249" s="166"/>
      <c r="AF249" s="166"/>
      <c r="AG249" s="166"/>
      <c r="AH249" s="166"/>
      <c r="AI249" s="166"/>
      <c r="AJ249" s="166"/>
      <c r="AK249" s="166"/>
      <c r="AL249" s="166"/>
      <c r="AM249" s="166"/>
      <c r="AN249" s="166"/>
      <c r="AO249" s="166"/>
      <c r="AP249" s="166"/>
      <c r="AQ249" s="166"/>
      <c r="AR249" s="166"/>
      <c r="AS249" s="166"/>
      <c r="AT249" s="168" t="s">
        <v>137</v>
      </c>
      <c r="AU249" s="168" t="s">
        <v>81</v>
      </c>
      <c r="AV249" s="166" t="s">
        <v>78</v>
      </c>
      <c r="AW249" s="166" t="s">
        <v>31</v>
      </c>
      <c r="AX249" s="166" t="s">
        <v>74</v>
      </c>
      <c r="AY249" s="168" t="s">
        <v>124</v>
      </c>
      <c r="AZ249" s="166"/>
      <c r="BA249" s="166"/>
      <c r="BB249" s="166"/>
      <c r="BC249" s="166"/>
      <c r="BD249" s="166"/>
      <c r="BE249" s="166"/>
      <c r="BF249" s="166"/>
      <c r="BG249" s="166"/>
      <c r="BH249" s="166"/>
      <c r="BI249" s="166"/>
      <c r="BJ249" s="166"/>
      <c r="BK249" s="166"/>
      <c r="BL249" s="166"/>
      <c r="BM249" s="166"/>
    </row>
    <row r="250" ht="24.0" customHeight="1">
      <c r="A250" s="21"/>
      <c r="B250" s="22"/>
      <c r="C250" s="191" t="s">
        <v>572</v>
      </c>
      <c r="D250" s="191" t="s">
        <v>427</v>
      </c>
      <c r="E250" s="192" t="s">
        <v>573</v>
      </c>
      <c r="F250" s="193" t="s">
        <v>574</v>
      </c>
      <c r="G250" s="194" t="s">
        <v>575</v>
      </c>
      <c r="H250" s="195">
        <v>4.047</v>
      </c>
      <c r="I250" s="196"/>
      <c r="J250" s="197">
        <f>ROUND(I250*H250,2)</f>
        <v>0</v>
      </c>
      <c r="K250" s="193" t="s">
        <v>130</v>
      </c>
      <c r="L250" s="198"/>
      <c r="M250" s="199" t="s">
        <v>3</v>
      </c>
      <c r="N250" s="200" t="s">
        <v>40</v>
      </c>
      <c r="O250" s="21"/>
      <c r="P250" s="157">
        <f>O250*H250</f>
        <v>0</v>
      </c>
      <c r="Q250" s="157">
        <v>0.75</v>
      </c>
      <c r="R250" s="157">
        <f>Q250*H250</f>
        <v>3.03525</v>
      </c>
      <c r="S250" s="157">
        <v>0.0</v>
      </c>
      <c r="T250" s="158">
        <f>S250*H250</f>
        <v>0</v>
      </c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159" t="s">
        <v>430</v>
      </c>
      <c r="AS250" s="21"/>
      <c r="AT250" s="159" t="s">
        <v>427</v>
      </c>
      <c r="AU250" s="159" t="s">
        <v>81</v>
      </c>
      <c r="AV250" s="21"/>
      <c r="AW250" s="21"/>
      <c r="AX250" s="21"/>
      <c r="AY250" s="4" t="s">
        <v>124</v>
      </c>
      <c r="AZ250" s="21"/>
      <c r="BA250" s="21"/>
      <c r="BB250" s="21"/>
      <c r="BC250" s="21"/>
      <c r="BD250" s="21"/>
      <c r="BE250" s="160">
        <f>IF(N250="základní",J250,0)</f>
        <v>0</v>
      </c>
      <c r="BF250" s="160">
        <f>IF(N250="snížená",J250,0)</f>
        <v>0</v>
      </c>
      <c r="BG250" s="160">
        <f>IF(N250="zákl. přenesená",J250,0)</f>
        <v>0</v>
      </c>
      <c r="BH250" s="160">
        <f>IF(N250="sníž. přenesená",J250,0)</f>
        <v>0</v>
      </c>
      <c r="BI250" s="160">
        <f>IF(N250="nulová",J250,0)</f>
        <v>0</v>
      </c>
      <c r="BJ250" s="4" t="s">
        <v>74</v>
      </c>
      <c r="BK250" s="160">
        <f>ROUND(I250*H250,2)</f>
        <v>0</v>
      </c>
      <c r="BL250" s="4" t="s">
        <v>131</v>
      </c>
      <c r="BM250" s="159" t="s">
        <v>576</v>
      </c>
    </row>
    <row r="251" ht="15.75" customHeight="1">
      <c r="A251" s="166"/>
      <c r="B251" s="167"/>
      <c r="C251" s="166"/>
      <c r="D251" s="164" t="s">
        <v>137</v>
      </c>
      <c r="E251" s="166"/>
      <c r="F251" s="169" t="s">
        <v>577</v>
      </c>
      <c r="G251" s="166"/>
      <c r="H251" s="170">
        <v>4.047</v>
      </c>
      <c r="I251" s="166"/>
      <c r="J251" s="166"/>
      <c r="K251" s="166"/>
      <c r="L251" s="167"/>
      <c r="M251" s="171"/>
      <c r="N251" s="166"/>
      <c r="O251" s="166"/>
      <c r="P251" s="166"/>
      <c r="Q251" s="166"/>
      <c r="R251" s="166"/>
      <c r="S251" s="166"/>
      <c r="T251" s="172"/>
      <c r="U251" s="166"/>
      <c r="V251" s="166"/>
      <c r="W251" s="166"/>
      <c r="X251" s="166"/>
      <c r="Y251" s="166"/>
      <c r="Z251" s="166"/>
      <c r="AA251" s="166"/>
      <c r="AB251" s="166"/>
      <c r="AC251" s="166"/>
      <c r="AD251" s="166"/>
      <c r="AE251" s="166"/>
      <c r="AF251" s="166"/>
      <c r="AG251" s="166"/>
      <c r="AH251" s="166"/>
      <c r="AI251" s="166"/>
      <c r="AJ251" s="166"/>
      <c r="AK251" s="166"/>
      <c r="AL251" s="166"/>
      <c r="AM251" s="166"/>
      <c r="AN251" s="166"/>
      <c r="AO251" s="166"/>
      <c r="AP251" s="166"/>
      <c r="AQ251" s="166"/>
      <c r="AR251" s="166"/>
      <c r="AS251" s="166"/>
      <c r="AT251" s="168" t="s">
        <v>137</v>
      </c>
      <c r="AU251" s="168" t="s">
        <v>81</v>
      </c>
      <c r="AV251" s="166" t="s">
        <v>78</v>
      </c>
      <c r="AW251" s="166" t="s">
        <v>4</v>
      </c>
      <c r="AX251" s="166" t="s">
        <v>74</v>
      </c>
      <c r="AY251" s="168" t="s">
        <v>124</v>
      </c>
      <c r="AZ251" s="166"/>
      <c r="BA251" s="166"/>
      <c r="BB251" s="166"/>
      <c r="BC251" s="166"/>
      <c r="BD251" s="166"/>
      <c r="BE251" s="166"/>
      <c r="BF251" s="166"/>
      <c r="BG251" s="166"/>
      <c r="BH251" s="166"/>
      <c r="BI251" s="166"/>
      <c r="BJ251" s="166"/>
      <c r="BK251" s="166"/>
      <c r="BL251" s="166"/>
      <c r="BM251" s="166"/>
    </row>
    <row r="252" ht="33.0" customHeight="1">
      <c r="A252" s="21"/>
      <c r="B252" s="22"/>
      <c r="C252" s="148" t="s">
        <v>578</v>
      </c>
      <c r="D252" s="148" t="s">
        <v>127</v>
      </c>
      <c r="E252" s="149" t="s">
        <v>579</v>
      </c>
      <c r="F252" s="150" t="s">
        <v>580</v>
      </c>
      <c r="G252" s="151" t="s">
        <v>89</v>
      </c>
      <c r="H252" s="152">
        <v>73.583</v>
      </c>
      <c r="I252" s="153"/>
      <c r="J252" s="154">
        <f>ROUND(I252*H252,2)</f>
        <v>0</v>
      </c>
      <c r="K252" s="150" t="s">
        <v>130</v>
      </c>
      <c r="L252" s="22"/>
      <c r="M252" s="155" t="s">
        <v>3</v>
      </c>
      <c r="N252" s="156" t="s">
        <v>40</v>
      </c>
      <c r="O252" s="21"/>
      <c r="P252" s="157">
        <f>O252*H252</f>
        <v>0</v>
      </c>
      <c r="Q252" s="157">
        <v>0.0</v>
      </c>
      <c r="R252" s="157">
        <f>Q252*H252</f>
        <v>0</v>
      </c>
      <c r="S252" s="157">
        <v>0.0</v>
      </c>
      <c r="T252" s="158">
        <f>S252*H252</f>
        <v>0</v>
      </c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159" t="s">
        <v>131</v>
      </c>
      <c r="AS252" s="21"/>
      <c r="AT252" s="159" t="s">
        <v>127</v>
      </c>
      <c r="AU252" s="159" t="s">
        <v>81</v>
      </c>
      <c r="AV252" s="21"/>
      <c r="AW252" s="21"/>
      <c r="AX252" s="21"/>
      <c r="AY252" s="4" t="s">
        <v>124</v>
      </c>
      <c r="AZ252" s="21"/>
      <c r="BA252" s="21"/>
      <c r="BB252" s="21"/>
      <c r="BC252" s="21"/>
      <c r="BD252" s="21"/>
      <c r="BE252" s="160">
        <f>IF(N252="základní",J252,0)</f>
        <v>0</v>
      </c>
      <c r="BF252" s="160">
        <f>IF(N252="snížená",J252,0)</f>
        <v>0</v>
      </c>
      <c r="BG252" s="160">
        <f>IF(N252="zákl. přenesená",J252,0)</f>
        <v>0</v>
      </c>
      <c r="BH252" s="160">
        <f>IF(N252="sníž. přenesená",J252,0)</f>
        <v>0</v>
      </c>
      <c r="BI252" s="160">
        <f>IF(N252="nulová",J252,0)</f>
        <v>0</v>
      </c>
      <c r="BJ252" s="4" t="s">
        <v>74</v>
      </c>
      <c r="BK252" s="160">
        <f>ROUND(I252*H252,2)</f>
        <v>0</v>
      </c>
      <c r="BL252" s="4" t="s">
        <v>131</v>
      </c>
      <c r="BM252" s="159" t="s">
        <v>581</v>
      </c>
    </row>
    <row r="253" ht="15.75" customHeight="1">
      <c r="A253" s="21"/>
      <c r="B253" s="22"/>
      <c r="C253" s="21"/>
      <c r="D253" s="161" t="s">
        <v>133</v>
      </c>
      <c r="E253" s="21"/>
      <c r="F253" s="162" t="s">
        <v>582</v>
      </c>
      <c r="G253" s="21"/>
      <c r="H253" s="21"/>
      <c r="I253" s="21"/>
      <c r="J253" s="21"/>
      <c r="K253" s="21"/>
      <c r="L253" s="22"/>
      <c r="M253" s="163"/>
      <c r="N253" s="21"/>
      <c r="O253" s="21"/>
      <c r="P253" s="21"/>
      <c r="Q253" s="21"/>
      <c r="R253" s="21"/>
      <c r="S253" s="21"/>
      <c r="T253" s="58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4" t="s">
        <v>133</v>
      </c>
      <c r="AU253" s="4" t="s">
        <v>81</v>
      </c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</row>
    <row r="254" ht="15.75" customHeight="1">
      <c r="A254" s="166"/>
      <c r="B254" s="167"/>
      <c r="C254" s="166"/>
      <c r="D254" s="164" t="s">
        <v>137</v>
      </c>
      <c r="E254" s="168" t="s">
        <v>3</v>
      </c>
      <c r="F254" s="169" t="s">
        <v>326</v>
      </c>
      <c r="G254" s="166"/>
      <c r="H254" s="170">
        <v>73.583</v>
      </c>
      <c r="I254" s="166"/>
      <c r="J254" s="166"/>
      <c r="K254" s="166"/>
      <c r="L254" s="167"/>
      <c r="M254" s="171"/>
      <c r="N254" s="166"/>
      <c r="O254" s="166"/>
      <c r="P254" s="166"/>
      <c r="Q254" s="166"/>
      <c r="R254" s="166"/>
      <c r="S254" s="166"/>
      <c r="T254" s="172"/>
      <c r="U254" s="166"/>
      <c r="V254" s="166"/>
      <c r="W254" s="166"/>
      <c r="X254" s="166"/>
      <c r="Y254" s="166"/>
      <c r="Z254" s="166"/>
      <c r="AA254" s="166"/>
      <c r="AB254" s="166"/>
      <c r="AC254" s="166"/>
      <c r="AD254" s="166"/>
      <c r="AE254" s="166"/>
      <c r="AF254" s="166"/>
      <c r="AG254" s="166"/>
      <c r="AH254" s="166"/>
      <c r="AI254" s="166"/>
      <c r="AJ254" s="166"/>
      <c r="AK254" s="166"/>
      <c r="AL254" s="166"/>
      <c r="AM254" s="166"/>
      <c r="AN254" s="166"/>
      <c r="AO254" s="166"/>
      <c r="AP254" s="166"/>
      <c r="AQ254" s="166"/>
      <c r="AR254" s="166"/>
      <c r="AS254" s="166"/>
      <c r="AT254" s="168" t="s">
        <v>137</v>
      </c>
      <c r="AU254" s="168" t="s">
        <v>81</v>
      </c>
      <c r="AV254" s="166" t="s">
        <v>78</v>
      </c>
      <c r="AW254" s="166" t="s">
        <v>31</v>
      </c>
      <c r="AX254" s="166" t="s">
        <v>74</v>
      </c>
      <c r="AY254" s="168" t="s">
        <v>124</v>
      </c>
      <c r="AZ254" s="166"/>
      <c r="BA254" s="166"/>
      <c r="BB254" s="166"/>
      <c r="BC254" s="166"/>
      <c r="BD254" s="166"/>
      <c r="BE254" s="166"/>
      <c r="BF254" s="166"/>
      <c r="BG254" s="166"/>
      <c r="BH254" s="166"/>
      <c r="BI254" s="166"/>
      <c r="BJ254" s="166"/>
      <c r="BK254" s="166"/>
      <c r="BL254" s="166"/>
      <c r="BM254" s="166"/>
    </row>
    <row r="255" ht="16.5" customHeight="1">
      <c r="A255" s="21"/>
      <c r="B255" s="22"/>
      <c r="C255" s="191" t="s">
        <v>583</v>
      </c>
      <c r="D255" s="191" t="s">
        <v>427</v>
      </c>
      <c r="E255" s="192" t="s">
        <v>584</v>
      </c>
      <c r="F255" s="193" t="s">
        <v>585</v>
      </c>
      <c r="G255" s="194" t="s">
        <v>89</v>
      </c>
      <c r="H255" s="195">
        <v>77.262</v>
      </c>
      <c r="I255" s="196"/>
      <c r="J255" s="197">
        <f>ROUND(I255*H255,2)</f>
        <v>0</v>
      </c>
      <c r="K255" s="193" t="s">
        <v>130</v>
      </c>
      <c r="L255" s="198"/>
      <c r="M255" s="199" t="s">
        <v>3</v>
      </c>
      <c r="N255" s="200" t="s">
        <v>40</v>
      </c>
      <c r="O255" s="21"/>
      <c r="P255" s="157">
        <f>O255*H255</f>
        <v>0</v>
      </c>
      <c r="Q255" s="157">
        <v>0.011</v>
      </c>
      <c r="R255" s="157">
        <f>Q255*H255</f>
        <v>0.849882</v>
      </c>
      <c r="S255" s="157">
        <v>0.0</v>
      </c>
      <c r="T255" s="158">
        <f>S255*H255</f>
        <v>0</v>
      </c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159" t="s">
        <v>430</v>
      </c>
      <c r="AS255" s="21"/>
      <c r="AT255" s="159" t="s">
        <v>427</v>
      </c>
      <c r="AU255" s="159" t="s">
        <v>81</v>
      </c>
      <c r="AV255" s="21"/>
      <c r="AW255" s="21"/>
      <c r="AX255" s="21"/>
      <c r="AY255" s="4" t="s">
        <v>124</v>
      </c>
      <c r="AZ255" s="21"/>
      <c r="BA255" s="21"/>
      <c r="BB255" s="21"/>
      <c r="BC255" s="21"/>
      <c r="BD255" s="21"/>
      <c r="BE255" s="160">
        <f>IF(N255="základní",J255,0)</f>
        <v>0</v>
      </c>
      <c r="BF255" s="160">
        <f>IF(N255="snížená",J255,0)</f>
        <v>0</v>
      </c>
      <c r="BG255" s="160">
        <f>IF(N255="zákl. přenesená",J255,0)</f>
        <v>0</v>
      </c>
      <c r="BH255" s="160">
        <f>IF(N255="sníž. přenesená",J255,0)</f>
        <v>0</v>
      </c>
      <c r="BI255" s="160">
        <f>IF(N255="nulová",J255,0)</f>
        <v>0</v>
      </c>
      <c r="BJ255" s="4" t="s">
        <v>74</v>
      </c>
      <c r="BK255" s="160">
        <f>ROUND(I255*H255,2)</f>
        <v>0</v>
      </c>
      <c r="BL255" s="4" t="s">
        <v>131</v>
      </c>
      <c r="BM255" s="159" t="s">
        <v>586</v>
      </c>
    </row>
    <row r="256" ht="15.75" customHeight="1">
      <c r="A256" s="166"/>
      <c r="B256" s="167"/>
      <c r="C256" s="166"/>
      <c r="D256" s="164" t="s">
        <v>137</v>
      </c>
      <c r="E256" s="166"/>
      <c r="F256" s="169" t="s">
        <v>587</v>
      </c>
      <c r="G256" s="166"/>
      <c r="H256" s="170">
        <v>77.262</v>
      </c>
      <c r="I256" s="166"/>
      <c r="J256" s="166"/>
      <c r="K256" s="166"/>
      <c r="L256" s="167"/>
      <c r="M256" s="171"/>
      <c r="N256" s="166"/>
      <c r="O256" s="166"/>
      <c r="P256" s="166"/>
      <c r="Q256" s="166"/>
      <c r="R256" s="166"/>
      <c r="S256" s="166"/>
      <c r="T256" s="172"/>
      <c r="U256" s="166"/>
      <c r="V256" s="166"/>
      <c r="W256" s="166"/>
      <c r="X256" s="166"/>
      <c r="Y256" s="166"/>
      <c r="Z256" s="166"/>
      <c r="AA256" s="166"/>
      <c r="AB256" s="166"/>
      <c r="AC256" s="166"/>
      <c r="AD256" s="166"/>
      <c r="AE256" s="166"/>
      <c r="AF256" s="166"/>
      <c r="AG256" s="166"/>
      <c r="AH256" s="166"/>
      <c r="AI256" s="166"/>
      <c r="AJ256" s="166"/>
      <c r="AK256" s="166"/>
      <c r="AL256" s="166"/>
      <c r="AM256" s="166"/>
      <c r="AN256" s="166"/>
      <c r="AO256" s="166"/>
      <c r="AP256" s="166"/>
      <c r="AQ256" s="166"/>
      <c r="AR256" s="166"/>
      <c r="AS256" s="166"/>
      <c r="AT256" s="168" t="s">
        <v>137</v>
      </c>
      <c r="AU256" s="168" t="s">
        <v>81</v>
      </c>
      <c r="AV256" s="166" t="s">
        <v>78</v>
      </c>
      <c r="AW256" s="166" t="s">
        <v>4</v>
      </c>
      <c r="AX256" s="166" t="s">
        <v>74</v>
      </c>
      <c r="AY256" s="168" t="s">
        <v>124</v>
      </c>
      <c r="AZ256" s="166"/>
      <c r="BA256" s="166"/>
      <c r="BB256" s="166"/>
      <c r="BC256" s="166"/>
      <c r="BD256" s="166"/>
      <c r="BE256" s="166"/>
      <c r="BF256" s="166"/>
      <c r="BG256" s="166"/>
      <c r="BH256" s="166"/>
      <c r="BI256" s="166"/>
      <c r="BJ256" s="166"/>
      <c r="BK256" s="166"/>
      <c r="BL256" s="166"/>
      <c r="BM256" s="166"/>
    </row>
    <row r="257" ht="22.5" customHeight="1">
      <c r="A257" s="136"/>
      <c r="B257" s="137"/>
      <c r="C257" s="136"/>
      <c r="D257" s="138" t="s">
        <v>68</v>
      </c>
      <c r="E257" s="146" t="s">
        <v>588</v>
      </c>
      <c r="F257" s="146" t="s">
        <v>589</v>
      </c>
      <c r="G257" s="136"/>
      <c r="H257" s="136"/>
      <c r="I257" s="136"/>
      <c r="J257" s="147">
        <f>BK257</f>
        <v>0</v>
      </c>
      <c r="K257" s="136"/>
      <c r="L257" s="137"/>
      <c r="M257" s="141"/>
      <c r="N257" s="136"/>
      <c r="O257" s="136"/>
      <c r="P257" s="142">
        <f>P258+P259+P260+P269</f>
        <v>0</v>
      </c>
      <c r="Q257" s="136"/>
      <c r="R257" s="142">
        <f>R258+R259+R260+R269</f>
        <v>15.86661839</v>
      </c>
      <c r="S257" s="136"/>
      <c r="T257" s="143">
        <f>T258+T259+T260+T269</f>
        <v>0</v>
      </c>
      <c r="U257" s="136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8" t="s">
        <v>78</v>
      </c>
      <c r="AS257" s="136"/>
      <c r="AT257" s="144" t="s">
        <v>68</v>
      </c>
      <c r="AU257" s="144" t="s">
        <v>74</v>
      </c>
      <c r="AV257" s="136"/>
      <c r="AW257" s="136"/>
      <c r="AX257" s="136"/>
      <c r="AY257" s="138" t="s">
        <v>124</v>
      </c>
      <c r="AZ257" s="136"/>
      <c r="BA257" s="136"/>
      <c r="BB257" s="136"/>
      <c r="BC257" s="136"/>
      <c r="BD257" s="136"/>
      <c r="BE257" s="136"/>
      <c r="BF257" s="136"/>
      <c r="BG257" s="136"/>
      <c r="BH257" s="136"/>
      <c r="BI257" s="136"/>
      <c r="BJ257" s="136"/>
      <c r="BK257" s="145">
        <f>BK258+BK259+BK260+BK269</f>
        <v>0</v>
      </c>
      <c r="BL257" s="136"/>
      <c r="BM257" s="136"/>
    </row>
    <row r="258" ht="55.5" customHeight="1">
      <c r="A258" s="21"/>
      <c r="B258" s="22"/>
      <c r="C258" s="148" t="s">
        <v>590</v>
      </c>
      <c r="D258" s="148" t="s">
        <v>127</v>
      </c>
      <c r="E258" s="149" t="s">
        <v>591</v>
      </c>
      <c r="F258" s="150" t="s">
        <v>592</v>
      </c>
      <c r="G258" s="151" t="s">
        <v>260</v>
      </c>
      <c r="H258" s="152">
        <v>15.867</v>
      </c>
      <c r="I258" s="153"/>
      <c r="J258" s="154">
        <f>ROUND(I258*H258,2)</f>
        <v>0</v>
      </c>
      <c r="K258" s="150" t="s">
        <v>130</v>
      </c>
      <c r="L258" s="22"/>
      <c r="M258" s="155" t="s">
        <v>3</v>
      </c>
      <c r="N258" s="156" t="s">
        <v>40</v>
      </c>
      <c r="O258" s="21"/>
      <c r="P258" s="157">
        <f>O258*H258</f>
        <v>0</v>
      </c>
      <c r="Q258" s="157">
        <v>0.0</v>
      </c>
      <c r="R258" s="157">
        <f>Q258*H258</f>
        <v>0</v>
      </c>
      <c r="S258" s="157">
        <v>0.0</v>
      </c>
      <c r="T258" s="158">
        <f>S258*H258</f>
        <v>0</v>
      </c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159" t="s">
        <v>131</v>
      </c>
      <c r="AS258" s="21"/>
      <c r="AT258" s="159" t="s">
        <v>127</v>
      </c>
      <c r="AU258" s="159" t="s">
        <v>78</v>
      </c>
      <c r="AV258" s="21"/>
      <c r="AW258" s="21"/>
      <c r="AX258" s="21"/>
      <c r="AY258" s="4" t="s">
        <v>124</v>
      </c>
      <c r="AZ258" s="21"/>
      <c r="BA258" s="21"/>
      <c r="BB258" s="21"/>
      <c r="BC258" s="21"/>
      <c r="BD258" s="21"/>
      <c r="BE258" s="160">
        <f>IF(N258="základní",J258,0)</f>
        <v>0</v>
      </c>
      <c r="BF258" s="160">
        <f>IF(N258="snížená",J258,0)</f>
        <v>0</v>
      </c>
      <c r="BG258" s="160">
        <f>IF(N258="zákl. přenesená",J258,0)</f>
        <v>0</v>
      </c>
      <c r="BH258" s="160">
        <f>IF(N258="sníž. přenesená",J258,0)</f>
        <v>0</v>
      </c>
      <c r="BI258" s="160">
        <f>IF(N258="nulová",J258,0)</f>
        <v>0</v>
      </c>
      <c r="BJ258" s="4" t="s">
        <v>74</v>
      </c>
      <c r="BK258" s="160">
        <f>ROUND(I258*H258,2)</f>
        <v>0</v>
      </c>
      <c r="BL258" s="4" t="s">
        <v>131</v>
      </c>
      <c r="BM258" s="159" t="s">
        <v>593</v>
      </c>
    </row>
    <row r="259" ht="15.75" customHeight="1">
      <c r="A259" s="21"/>
      <c r="B259" s="22"/>
      <c r="C259" s="21"/>
      <c r="D259" s="161" t="s">
        <v>133</v>
      </c>
      <c r="E259" s="21"/>
      <c r="F259" s="162" t="s">
        <v>594</v>
      </c>
      <c r="G259" s="21"/>
      <c r="H259" s="21"/>
      <c r="I259" s="21"/>
      <c r="J259" s="21"/>
      <c r="K259" s="21"/>
      <c r="L259" s="22"/>
      <c r="M259" s="163"/>
      <c r="N259" s="21"/>
      <c r="O259" s="21"/>
      <c r="P259" s="21"/>
      <c r="Q259" s="21"/>
      <c r="R259" s="21"/>
      <c r="S259" s="21"/>
      <c r="T259" s="58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4" t="s">
        <v>133</v>
      </c>
      <c r="AU259" s="4" t="s">
        <v>78</v>
      </c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</row>
    <row r="260" ht="20.25" customHeight="1">
      <c r="A260" s="136"/>
      <c r="B260" s="137"/>
      <c r="C260" s="136"/>
      <c r="D260" s="138" t="s">
        <v>68</v>
      </c>
      <c r="E260" s="146" t="s">
        <v>595</v>
      </c>
      <c r="F260" s="146" t="s">
        <v>596</v>
      </c>
      <c r="G260" s="136"/>
      <c r="H260" s="136"/>
      <c r="I260" s="136"/>
      <c r="J260" s="147">
        <f>BK260</f>
        <v>0</v>
      </c>
      <c r="K260" s="136"/>
      <c r="L260" s="137"/>
      <c r="M260" s="141"/>
      <c r="N260" s="136"/>
      <c r="O260" s="136"/>
      <c r="P260" s="142">
        <f>SUM(P261:P268)</f>
        <v>0</v>
      </c>
      <c r="Q260" s="136"/>
      <c r="R260" s="142">
        <f>SUM(R261:R268)</f>
        <v>6.240904</v>
      </c>
      <c r="S260" s="136"/>
      <c r="T260" s="143">
        <f>SUM(T261:T268)</f>
        <v>0</v>
      </c>
      <c r="U260" s="136"/>
      <c r="V260" s="136"/>
      <c r="W260" s="136"/>
      <c r="X260" s="136"/>
      <c r="Y260" s="136"/>
      <c r="Z260" s="136"/>
      <c r="AA260" s="136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8" t="s">
        <v>78</v>
      </c>
      <c r="AS260" s="136"/>
      <c r="AT260" s="144" t="s">
        <v>68</v>
      </c>
      <c r="AU260" s="144" t="s">
        <v>78</v>
      </c>
      <c r="AV260" s="136"/>
      <c r="AW260" s="136"/>
      <c r="AX260" s="136"/>
      <c r="AY260" s="138" t="s">
        <v>124</v>
      </c>
      <c r="AZ260" s="136"/>
      <c r="BA260" s="136"/>
      <c r="BB260" s="136"/>
      <c r="BC260" s="136"/>
      <c r="BD260" s="136"/>
      <c r="BE260" s="136"/>
      <c r="BF260" s="136"/>
      <c r="BG260" s="136"/>
      <c r="BH260" s="136"/>
      <c r="BI260" s="136"/>
      <c r="BJ260" s="136"/>
      <c r="BK260" s="145">
        <f>SUM(BK261:BK268)</f>
        <v>0</v>
      </c>
      <c r="BL260" s="136"/>
      <c r="BM260" s="136"/>
    </row>
    <row r="261" ht="44.25" customHeight="1">
      <c r="A261" s="21"/>
      <c r="B261" s="22"/>
      <c r="C261" s="148" t="s">
        <v>597</v>
      </c>
      <c r="D261" s="148" t="s">
        <v>127</v>
      </c>
      <c r="E261" s="149" t="s">
        <v>598</v>
      </c>
      <c r="F261" s="150" t="s">
        <v>599</v>
      </c>
      <c r="G261" s="151" t="s">
        <v>89</v>
      </c>
      <c r="H261" s="152">
        <v>97.881</v>
      </c>
      <c r="I261" s="153"/>
      <c r="J261" s="154">
        <f>ROUND(I261*H261,2)</f>
        <v>0</v>
      </c>
      <c r="K261" s="150" t="s">
        <v>130</v>
      </c>
      <c r="L261" s="22"/>
      <c r="M261" s="155" t="s">
        <v>3</v>
      </c>
      <c r="N261" s="156" t="s">
        <v>40</v>
      </c>
      <c r="O261" s="21"/>
      <c r="P261" s="157">
        <f>O261*H261</f>
        <v>0</v>
      </c>
      <c r="Q261" s="157">
        <v>0.0</v>
      </c>
      <c r="R261" s="157">
        <f>Q261*H261</f>
        <v>0</v>
      </c>
      <c r="S261" s="157">
        <v>0.0</v>
      </c>
      <c r="T261" s="158">
        <f>S261*H261</f>
        <v>0</v>
      </c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159" t="s">
        <v>131</v>
      </c>
      <c r="AS261" s="21"/>
      <c r="AT261" s="159" t="s">
        <v>127</v>
      </c>
      <c r="AU261" s="159" t="s">
        <v>81</v>
      </c>
      <c r="AV261" s="21"/>
      <c r="AW261" s="21"/>
      <c r="AX261" s="21"/>
      <c r="AY261" s="4" t="s">
        <v>124</v>
      </c>
      <c r="AZ261" s="21"/>
      <c r="BA261" s="21"/>
      <c r="BB261" s="21"/>
      <c r="BC261" s="21"/>
      <c r="BD261" s="21"/>
      <c r="BE261" s="160">
        <f>IF(N261="základní",J261,0)</f>
        <v>0</v>
      </c>
      <c r="BF261" s="160">
        <f>IF(N261="snížená",J261,0)</f>
        <v>0</v>
      </c>
      <c r="BG261" s="160">
        <f>IF(N261="zákl. přenesená",J261,0)</f>
        <v>0</v>
      </c>
      <c r="BH261" s="160">
        <f>IF(N261="sníž. přenesená",J261,0)</f>
        <v>0</v>
      </c>
      <c r="BI261" s="160">
        <f>IF(N261="nulová",J261,0)</f>
        <v>0</v>
      </c>
      <c r="BJ261" s="4" t="s">
        <v>74</v>
      </c>
      <c r="BK261" s="160">
        <f>ROUND(I261*H261,2)</f>
        <v>0</v>
      </c>
      <c r="BL261" s="4" t="s">
        <v>131</v>
      </c>
      <c r="BM261" s="159" t="s">
        <v>600</v>
      </c>
    </row>
    <row r="262" ht="15.75" customHeight="1">
      <c r="A262" s="21"/>
      <c r="B262" s="22"/>
      <c r="C262" s="21"/>
      <c r="D262" s="161" t="s">
        <v>133</v>
      </c>
      <c r="E262" s="21"/>
      <c r="F262" s="162" t="s">
        <v>601</v>
      </c>
      <c r="G262" s="21"/>
      <c r="H262" s="21"/>
      <c r="I262" s="21"/>
      <c r="J262" s="21"/>
      <c r="K262" s="21"/>
      <c r="L262" s="22"/>
      <c r="M262" s="163"/>
      <c r="N262" s="21"/>
      <c r="O262" s="21"/>
      <c r="P262" s="21"/>
      <c r="Q262" s="21"/>
      <c r="R262" s="21"/>
      <c r="S262" s="21"/>
      <c r="T262" s="58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4" t="s">
        <v>133</v>
      </c>
      <c r="AU262" s="4" t="s">
        <v>81</v>
      </c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</row>
    <row r="263" ht="24.0" customHeight="1">
      <c r="A263" s="21"/>
      <c r="B263" s="22"/>
      <c r="C263" s="191" t="s">
        <v>602</v>
      </c>
      <c r="D263" s="191" t="s">
        <v>427</v>
      </c>
      <c r="E263" s="192" t="s">
        <v>603</v>
      </c>
      <c r="F263" s="193" t="s">
        <v>604</v>
      </c>
      <c r="G263" s="194" t="s">
        <v>89</v>
      </c>
      <c r="H263" s="195">
        <v>102.775</v>
      </c>
      <c r="I263" s="196"/>
      <c r="J263" s="197">
        <f>ROUND(I263*H263,2)</f>
        <v>0</v>
      </c>
      <c r="K263" s="193" t="s">
        <v>196</v>
      </c>
      <c r="L263" s="198"/>
      <c r="M263" s="199" t="s">
        <v>3</v>
      </c>
      <c r="N263" s="200" t="s">
        <v>40</v>
      </c>
      <c r="O263" s="21"/>
      <c r="P263" s="157">
        <f>O263*H263</f>
        <v>0</v>
      </c>
      <c r="Q263" s="157">
        <v>0.06</v>
      </c>
      <c r="R263" s="157">
        <f>Q263*H263</f>
        <v>6.1665</v>
      </c>
      <c r="S263" s="157">
        <v>0.0</v>
      </c>
      <c r="T263" s="158">
        <f>S263*H263</f>
        <v>0</v>
      </c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159" t="s">
        <v>430</v>
      </c>
      <c r="AS263" s="21"/>
      <c r="AT263" s="159" t="s">
        <v>427</v>
      </c>
      <c r="AU263" s="159" t="s">
        <v>81</v>
      </c>
      <c r="AV263" s="21"/>
      <c r="AW263" s="21"/>
      <c r="AX263" s="21"/>
      <c r="AY263" s="4" t="s">
        <v>124</v>
      </c>
      <c r="AZ263" s="21"/>
      <c r="BA263" s="21"/>
      <c r="BB263" s="21"/>
      <c r="BC263" s="21"/>
      <c r="BD263" s="21"/>
      <c r="BE263" s="160">
        <f>IF(N263="základní",J263,0)</f>
        <v>0</v>
      </c>
      <c r="BF263" s="160">
        <f>IF(N263="snížená",J263,0)</f>
        <v>0</v>
      </c>
      <c r="BG263" s="160">
        <f>IF(N263="zákl. přenesená",J263,0)</f>
        <v>0</v>
      </c>
      <c r="BH263" s="160">
        <f>IF(N263="sníž. přenesená",J263,0)</f>
        <v>0</v>
      </c>
      <c r="BI263" s="160">
        <f>IF(N263="nulová",J263,0)</f>
        <v>0</v>
      </c>
      <c r="BJ263" s="4" t="s">
        <v>74</v>
      </c>
      <c r="BK263" s="160">
        <f>ROUND(I263*H263,2)</f>
        <v>0</v>
      </c>
      <c r="BL263" s="4" t="s">
        <v>131</v>
      </c>
      <c r="BM263" s="159" t="s">
        <v>605</v>
      </c>
    </row>
    <row r="264" ht="15.75" customHeight="1">
      <c r="A264" s="166"/>
      <c r="B264" s="167"/>
      <c r="C264" s="166"/>
      <c r="D264" s="164" t="s">
        <v>137</v>
      </c>
      <c r="E264" s="168" t="s">
        <v>3</v>
      </c>
      <c r="F264" s="169" t="s">
        <v>313</v>
      </c>
      <c r="G264" s="166"/>
      <c r="H264" s="170">
        <v>97.881</v>
      </c>
      <c r="I264" s="166"/>
      <c r="J264" s="166"/>
      <c r="K264" s="166"/>
      <c r="L264" s="167"/>
      <c r="M264" s="171"/>
      <c r="N264" s="166"/>
      <c r="O264" s="166"/>
      <c r="P264" s="166"/>
      <c r="Q264" s="166"/>
      <c r="R264" s="166"/>
      <c r="S264" s="166"/>
      <c r="T264" s="172"/>
      <c r="U264" s="166"/>
      <c r="V264" s="166"/>
      <c r="W264" s="166"/>
      <c r="X264" s="166"/>
      <c r="Y264" s="166"/>
      <c r="Z264" s="166"/>
      <c r="AA264" s="166"/>
      <c r="AB264" s="166"/>
      <c r="AC264" s="166"/>
      <c r="AD264" s="166"/>
      <c r="AE264" s="166"/>
      <c r="AF264" s="166"/>
      <c r="AG264" s="166"/>
      <c r="AH264" s="166"/>
      <c r="AI264" s="166"/>
      <c r="AJ264" s="166"/>
      <c r="AK264" s="166"/>
      <c r="AL264" s="166"/>
      <c r="AM264" s="166"/>
      <c r="AN264" s="166"/>
      <c r="AO264" s="166"/>
      <c r="AP264" s="166"/>
      <c r="AQ264" s="166"/>
      <c r="AR264" s="166"/>
      <c r="AS264" s="166"/>
      <c r="AT264" s="168" t="s">
        <v>137</v>
      </c>
      <c r="AU264" s="168" t="s">
        <v>81</v>
      </c>
      <c r="AV264" s="166" t="s">
        <v>78</v>
      </c>
      <c r="AW264" s="166" t="s">
        <v>31</v>
      </c>
      <c r="AX264" s="166" t="s">
        <v>74</v>
      </c>
      <c r="AY264" s="168" t="s">
        <v>124</v>
      </c>
      <c r="AZ264" s="166"/>
      <c r="BA264" s="166"/>
      <c r="BB264" s="166"/>
      <c r="BC264" s="166"/>
      <c r="BD264" s="166"/>
      <c r="BE264" s="166"/>
      <c r="BF264" s="166"/>
      <c r="BG264" s="166"/>
      <c r="BH264" s="166"/>
      <c r="BI264" s="166"/>
      <c r="BJ264" s="166"/>
      <c r="BK264" s="166"/>
      <c r="BL264" s="166"/>
      <c r="BM264" s="166"/>
    </row>
    <row r="265" ht="15.75" customHeight="1">
      <c r="A265" s="166"/>
      <c r="B265" s="167"/>
      <c r="C265" s="166"/>
      <c r="D265" s="164" t="s">
        <v>137</v>
      </c>
      <c r="E265" s="166"/>
      <c r="F265" s="169" t="s">
        <v>606</v>
      </c>
      <c r="G265" s="166"/>
      <c r="H265" s="170">
        <v>102.775</v>
      </c>
      <c r="I265" s="166"/>
      <c r="J265" s="166"/>
      <c r="K265" s="166"/>
      <c r="L265" s="167"/>
      <c r="M265" s="171"/>
      <c r="N265" s="166"/>
      <c r="O265" s="166"/>
      <c r="P265" s="166"/>
      <c r="Q265" s="166"/>
      <c r="R265" s="166"/>
      <c r="S265" s="166"/>
      <c r="T265" s="172"/>
      <c r="U265" s="166"/>
      <c r="V265" s="166"/>
      <c r="W265" s="166"/>
      <c r="X265" s="166"/>
      <c r="Y265" s="166"/>
      <c r="Z265" s="166"/>
      <c r="AA265" s="166"/>
      <c r="AB265" s="166"/>
      <c r="AC265" s="166"/>
      <c r="AD265" s="166"/>
      <c r="AE265" s="166"/>
      <c r="AF265" s="166"/>
      <c r="AG265" s="166"/>
      <c r="AH265" s="166"/>
      <c r="AI265" s="166"/>
      <c r="AJ265" s="166"/>
      <c r="AK265" s="166"/>
      <c r="AL265" s="166"/>
      <c r="AM265" s="166"/>
      <c r="AN265" s="166"/>
      <c r="AO265" s="166"/>
      <c r="AP265" s="166"/>
      <c r="AQ265" s="166"/>
      <c r="AR265" s="166"/>
      <c r="AS265" s="166"/>
      <c r="AT265" s="168" t="s">
        <v>137</v>
      </c>
      <c r="AU265" s="168" t="s">
        <v>81</v>
      </c>
      <c r="AV265" s="166" t="s">
        <v>78</v>
      </c>
      <c r="AW265" s="166" t="s">
        <v>4</v>
      </c>
      <c r="AX265" s="166" t="s">
        <v>74</v>
      </c>
      <c r="AY265" s="168" t="s">
        <v>124</v>
      </c>
      <c r="AZ265" s="166"/>
      <c r="BA265" s="166"/>
      <c r="BB265" s="166"/>
      <c r="BC265" s="166"/>
      <c r="BD265" s="166"/>
      <c r="BE265" s="166"/>
      <c r="BF265" s="166"/>
      <c r="BG265" s="166"/>
      <c r="BH265" s="166"/>
      <c r="BI265" s="166"/>
      <c r="BJ265" s="166"/>
      <c r="BK265" s="166"/>
      <c r="BL265" s="166"/>
      <c r="BM265" s="166"/>
    </row>
    <row r="266" ht="37.5" customHeight="1">
      <c r="A266" s="21"/>
      <c r="B266" s="22"/>
      <c r="C266" s="148" t="s">
        <v>607</v>
      </c>
      <c r="D266" s="148" t="s">
        <v>127</v>
      </c>
      <c r="E266" s="149" t="s">
        <v>608</v>
      </c>
      <c r="F266" s="150" t="s">
        <v>609</v>
      </c>
      <c r="G266" s="151" t="s">
        <v>575</v>
      </c>
      <c r="H266" s="152">
        <v>1.958</v>
      </c>
      <c r="I266" s="153"/>
      <c r="J266" s="154">
        <f>ROUND(I266*H266,2)</f>
        <v>0</v>
      </c>
      <c r="K266" s="150" t="s">
        <v>130</v>
      </c>
      <c r="L266" s="22"/>
      <c r="M266" s="155" t="s">
        <v>3</v>
      </c>
      <c r="N266" s="156" t="s">
        <v>40</v>
      </c>
      <c r="O266" s="21"/>
      <c r="P266" s="157">
        <f>O266*H266</f>
        <v>0</v>
      </c>
      <c r="Q266" s="157">
        <v>0.038</v>
      </c>
      <c r="R266" s="157">
        <f>Q266*H266</f>
        <v>0.074404</v>
      </c>
      <c r="S266" s="157">
        <v>0.0</v>
      </c>
      <c r="T266" s="158">
        <f>S266*H266</f>
        <v>0</v>
      </c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159" t="s">
        <v>131</v>
      </c>
      <c r="AS266" s="21"/>
      <c r="AT266" s="159" t="s">
        <v>127</v>
      </c>
      <c r="AU266" s="159" t="s">
        <v>81</v>
      </c>
      <c r="AV266" s="21"/>
      <c r="AW266" s="21"/>
      <c r="AX266" s="21"/>
      <c r="AY266" s="4" t="s">
        <v>124</v>
      </c>
      <c r="AZ266" s="21"/>
      <c r="BA266" s="21"/>
      <c r="BB266" s="21"/>
      <c r="BC266" s="21"/>
      <c r="BD266" s="21"/>
      <c r="BE266" s="160">
        <f>IF(N266="základní",J266,0)</f>
        <v>0</v>
      </c>
      <c r="BF266" s="160">
        <f>IF(N266="snížená",J266,0)</f>
        <v>0</v>
      </c>
      <c r="BG266" s="160">
        <f>IF(N266="zákl. přenesená",J266,0)</f>
        <v>0</v>
      </c>
      <c r="BH266" s="160">
        <f>IF(N266="sníž. přenesená",J266,0)</f>
        <v>0</v>
      </c>
      <c r="BI266" s="160">
        <f>IF(N266="nulová",J266,0)</f>
        <v>0</v>
      </c>
      <c r="BJ266" s="4" t="s">
        <v>74</v>
      </c>
      <c r="BK266" s="160">
        <f>ROUND(I266*H266,2)</f>
        <v>0</v>
      </c>
      <c r="BL266" s="4" t="s">
        <v>131</v>
      </c>
      <c r="BM266" s="159" t="s">
        <v>610</v>
      </c>
    </row>
    <row r="267" ht="15.75" customHeight="1">
      <c r="A267" s="21"/>
      <c r="B267" s="22"/>
      <c r="C267" s="21"/>
      <c r="D267" s="161" t="s">
        <v>133</v>
      </c>
      <c r="E267" s="21"/>
      <c r="F267" s="162" t="s">
        <v>611</v>
      </c>
      <c r="G267" s="21"/>
      <c r="H267" s="21"/>
      <c r="I267" s="21"/>
      <c r="J267" s="21"/>
      <c r="K267" s="21"/>
      <c r="L267" s="22"/>
      <c r="M267" s="163"/>
      <c r="N267" s="21"/>
      <c r="O267" s="21"/>
      <c r="P267" s="21"/>
      <c r="Q267" s="21"/>
      <c r="R267" s="21"/>
      <c r="S267" s="21"/>
      <c r="T267" s="58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4" t="s">
        <v>133</v>
      </c>
      <c r="AU267" s="4" t="s">
        <v>81</v>
      </c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</row>
    <row r="268" ht="15.75" customHeight="1">
      <c r="A268" s="166"/>
      <c r="B268" s="167"/>
      <c r="C268" s="166"/>
      <c r="D268" s="164" t="s">
        <v>137</v>
      </c>
      <c r="E268" s="168" t="s">
        <v>3</v>
      </c>
      <c r="F268" s="169" t="s">
        <v>612</v>
      </c>
      <c r="G268" s="166"/>
      <c r="H268" s="170">
        <v>1.958</v>
      </c>
      <c r="I268" s="166"/>
      <c r="J268" s="166"/>
      <c r="K268" s="166"/>
      <c r="L268" s="167"/>
      <c r="M268" s="171"/>
      <c r="N268" s="166"/>
      <c r="O268" s="166"/>
      <c r="P268" s="166"/>
      <c r="Q268" s="166"/>
      <c r="R268" s="166"/>
      <c r="S268" s="166"/>
      <c r="T268" s="172"/>
      <c r="U268" s="166"/>
      <c r="V268" s="166"/>
      <c r="W268" s="166"/>
      <c r="X268" s="166"/>
      <c r="Y268" s="166"/>
      <c r="Z268" s="166"/>
      <c r="AA268" s="166"/>
      <c r="AB268" s="166"/>
      <c r="AC268" s="166"/>
      <c r="AD268" s="166"/>
      <c r="AE268" s="166"/>
      <c r="AF268" s="166"/>
      <c r="AG268" s="166"/>
      <c r="AH268" s="166"/>
      <c r="AI268" s="166"/>
      <c r="AJ268" s="166"/>
      <c r="AK268" s="166"/>
      <c r="AL268" s="166"/>
      <c r="AM268" s="166"/>
      <c r="AN268" s="166"/>
      <c r="AO268" s="166"/>
      <c r="AP268" s="166"/>
      <c r="AQ268" s="166"/>
      <c r="AR268" s="166"/>
      <c r="AS268" s="166"/>
      <c r="AT268" s="168" t="s">
        <v>137</v>
      </c>
      <c r="AU268" s="168" t="s">
        <v>81</v>
      </c>
      <c r="AV268" s="166" t="s">
        <v>78</v>
      </c>
      <c r="AW268" s="166" t="s">
        <v>31</v>
      </c>
      <c r="AX268" s="166" t="s">
        <v>74</v>
      </c>
      <c r="AY268" s="168" t="s">
        <v>124</v>
      </c>
      <c r="AZ268" s="166"/>
      <c r="BA268" s="166"/>
      <c r="BB268" s="166"/>
      <c r="BC268" s="166"/>
      <c r="BD268" s="166"/>
      <c r="BE268" s="166"/>
      <c r="BF268" s="166"/>
      <c r="BG268" s="166"/>
      <c r="BH268" s="166"/>
      <c r="BI268" s="166"/>
      <c r="BJ268" s="166"/>
      <c r="BK268" s="166"/>
      <c r="BL268" s="166"/>
      <c r="BM268" s="166"/>
    </row>
    <row r="269" ht="20.25" customHeight="1">
      <c r="A269" s="136"/>
      <c r="B269" s="137"/>
      <c r="C269" s="136"/>
      <c r="D269" s="138" t="s">
        <v>68</v>
      </c>
      <c r="E269" s="146" t="s">
        <v>613</v>
      </c>
      <c r="F269" s="146" t="s">
        <v>614</v>
      </c>
      <c r="G269" s="136"/>
      <c r="H269" s="136"/>
      <c r="I269" s="136"/>
      <c r="J269" s="147">
        <f>BK269</f>
        <v>0</v>
      </c>
      <c r="K269" s="136"/>
      <c r="L269" s="137"/>
      <c r="M269" s="141"/>
      <c r="N269" s="136"/>
      <c r="O269" s="136"/>
      <c r="P269" s="142">
        <f>SUM(P270:P277)</f>
        <v>0</v>
      </c>
      <c r="Q269" s="136"/>
      <c r="R269" s="142">
        <f>SUM(R270:R277)</f>
        <v>9.62571439</v>
      </c>
      <c r="S269" s="136"/>
      <c r="T269" s="143">
        <f>SUM(T270:T277)</f>
        <v>0</v>
      </c>
      <c r="U269" s="136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36"/>
      <c r="AL269" s="136"/>
      <c r="AM269" s="136"/>
      <c r="AN269" s="136"/>
      <c r="AO269" s="136"/>
      <c r="AP269" s="136"/>
      <c r="AQ269" s="136"/>
      <c r="AR269" s="138" t="s">
        <v>78</v>
      </c>
      <c r="AS269" s="136"/>
      <c r="AT269" s="144" t="s">
        <v>68</v>
      </c>
      <c r="AU269" s="144" t="s">
        <v>78</v>
      </c>
      <c r="AV269" s="136"/>
      <c r="AW269" s="136"/>
      <c r="AX269" s="136"/>
      <c r="AY269" s="138" t="s">
        <v>124</v>
      </c>
      <c r="AZ269" s="136"/>
      <c r="BA269" s="136"/>
      <c r="BB269" s="136"/>
      <c r="BC269" s="136"/>
      <c r="BD269" s="136"/>
      <c r="BE269" s="136"/>
      <c r="BF269" s="136"/>
      <c r="BG269" s="136"/>
      <c r="BH269" s="136"/>
      <c r="BI269" s="136"/>
      <c r="BJ269" s="136"/>
      <c r="BK269" s="145">
        <f>SUM(BK270:BK277)</f>
        <v>0</v>
      </c>
      <c r="BL269" s="136"/>
      <c r="BM269" s="136"/>
    </row>
    <row r="270" ht="55.5" customHeight="1">
      <c r="A270" s="21"/>
      <c r="B270" s="22"/>
      <c r="C270" s="148" t="s">
        <v>615</v>
      </c>
      <c r="D270" s="148" t="s">
        <v>127</v>
      </c>
      <c r="E270" s="149" t="s">
        <v>616</v>
      </c>
      <c r="F270" s="150" t="s">
        <v>617</v>
      </c>
      <c r="G270" s="151" t="s">
        <v>89</v>
      </c>
      <c r="H270" s="152">
        <v>150.567</v>
      </c>
      <c r="I270" s="153"/>
      <c r="J270" s="154">
        <f>ROUND(I270*H270,2)</f>
        <v>0</v>
      </c>
      <c r="K270" s="150" t="s">
        <v>130</v>
      </c>
      <c r="L270" s="22"/>
      <c r="M270" s="155" t="s">
        <v>3</v>
      </c>
      <c r="N270" s="156" t="s">
        <v>40</v>
      </c>
      <c r="O270" s="21"/>
      <c r="P270" s="157">
        <f>O270*H270</f>
        <v>0</v>
      </c>
      <c r="Q270" s="157">
        <v>1.7E-4</v>
      </c>
      <c r="R270" s="157">
        <f>Q270*H270</f>
        <v>0.02559639</v>
      </c>
      <c r="S270" s="157">
        <v>0.0</v>
      </c>
      <c r="T270" s="158">
        <f>S270*H270</f>
        <v>0</v>
      </c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159" t="s">
        <v>131</v>
      </c>
      <c r="AS270" s="21"/>
      <c r="AT270" s="159" t="s">
        <v>127</v>
      </c>
      <c r="AU270" s="159" t="s">
        <v>81</v>
      </c>
      <c r="AV270" s="21"/>
      <c r="AW270" s="21"/>
      <c r="AX270" s="21"/>
      <c r="AY270" s="4" t="s">
        <v>124</v>
      </c>
      <c r="AZ270" s="21"/>
      <c r="BA270" s="21"/>
      <c r="BB270" s="21"/>
      <c r="BC270" s="21"/>
      <c r="BD270" s="21"/>
      <c r="BE270" s="160">
        <f>IF(N270="základní",J270,0)</f>
        <v>0</v>
      </c>
      <c r="BF270" s="160">
        <f>IF(N270="snížená",J270,0)</f>
        <v>0</v>
      </c>
      <c r="BG270" s="160">
        <f>IF(N270="zákl. přenesená",J270,0)</f>
        <v>0</v>
      </c>
      <c r="BH270" s="160">
        <f>IF(N270="sníž. přenesená",J270,0)</f>
        <v>0</v>
      </c>
      <c r="BI270" s="160">
        <f>IF(N270="nulová",J270,0)</f>
        <v>0</v>
      </c>
      <c r="BJ270" s="4" t="s">
        <v>74</v>
      </c>
      <c r="BK270" s="160">
        <f>ROUND(I270*H270,2)</f>
        <v>0</v>
      </c>
      <c r="BL270" s="4" t="s">
        <v>131</v>
      </c>
      <c r="BM270" s="159" t="s">
        <v>618</v>
      </c>
    </row>
    <row r="271" ht="15.75" customHeight="1">
      <c r="A271" s="21"/>
      <c r="B271" s="22"/>
      <c r="C271" s="21"/>
      <c r="D271" s="161" t="s">
        <v>133</v>
      </c>
      <c r="E271" s="21"/>
      <c r="F271" s="162" t="s">
        <v>619</v>
      </c>
      <c r="G271" s="21"/>
      <c r="H271" s="21"/>
      <c r="I271" s="21"/>
      <c r="J271" s="21"/>
      <c r="K271" s="21"/>
      <c r="L271" s="22"/>
      <c r="M271" s="163"/>
      <c r="N271" s="21"/>
      <c r="O271" s="21"/>
      <c r="P271" s="21"/>
      <c r="Q271" s="21"/>
      <c r="R271" s="21"/>
      <c r="S271" s="21"/>
      <c r="T271" s="58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4" t="s">
        <v>133</v>
      </c>
      <c r="AU271" s="4" t="s">
        <v>81</v>
      </c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</row>
    <row r="272" ht="24.0" customHeight="1">
      <c r="A272" s="21"/>
      <c r="B272" s="22"/>
      <c r="C272" s="191" t="s">
        <v>620</v>
      </c>
      <c r="D272" s="191" t="s">
        <v>427</v>
      </c>
      <c r="E272" s="192" t="s">
        <v>603</v>
      </c>
      <c r="F272" s="193" t="s">
        <v>604</v>
      </c>
      <c r="G272" s="194" t="s">
        <v>89</v>
      </c>
      <c r="H272" s="195">
        <v>158.095</v>
      </c>
      <c r="I272" s="196"/>
      <c r="J272" s="197">
        <f>ROUND(I272*H272,2)</f>
        <v>0</v>
      </c>
      <c r="K272" s="193" t="s">
        <v>196</v>
      </c>
      <c r="L272" s="198"/>
      <c r="M272" s="199" t="s">
        <v>3</v>
      </c>
      <c r="N272" s="200" t="s">
        <v>40</v>
      </c>
      <c r="O272" s="21"/>
      <c r="P272" s="157">
        <f>O272*H272</f>
        <v>0</v>
      </c>
      <c r="Q272" s="157">
        <v>0.06</v>
      </c>
      <c r="R272" s="157">
        <f>Q272*H272</f>
        <v>9.4857</v>
      </c>
      <c r="S272" s="157">
        <v>0.0</v>
      </c>
      <c r="T272" s="158">
        <f>S272*H272</f>
        <v>0</v>
      </c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159" t="s">
        <v>430</v>
      </c>
      <c r="AS272" s="21"/>
      <c r="AT272" s="159" t="s">
        <v>427</v>
      </c>
      <c r="AU272" s="159" t="s">
        <v>81</v>
      </c>
      <c r="AV272" s="21"/>
      <c r="AW272" s="21"/>
      <c r="AX272" s="21"/>
      <c r="AY272" s="4" t="s">
        <v>124</v>
      </c>
      <c r="AZ272" s="21"/>
      <c r="BA272" s="21"/>
      <c r="BB272" s="21"/>
      <c r="BC272" s="21"/>
      <c r="BD272" s="21"/>
      <c r="BE272" s="160">
        <f>IF(N272="základní",J272,0)</f>
        <v>0</v>
      </c>
      <c r="BF272" s="160">
        <f>IF(N272="snížená",J272,0)</f>
        <v>0</v>
      </c>
      <c r="BG272" s="160">
        <f>IF(N272="zákl. přenesená",J272,0)</f>
        <v>0</v>
      </c>
      <c r="BH272" s="160">
        <f>IF(N272="sníž. přenesená",J272,0)</f>
        <v>0</v>
      </c>
      <c r="BI272" s="160">
        <f>IF(N272="nulová",J272,0)</f>
        <v>0</v>
      </c>
      <c r="BJ272" s="4" t="s">
        <v>74</v>
      </c>
      <c r="BK272" s="160">
        <f>ROUND(I272*H272,2)</f>
        <v>0</v>
      </c>
      <c r="BL272" s="4" t="s">
        <v>131</v>
      </c>
      <c r="BM272" s="159" t="s">
        <v>621</v>
      </c>
    </row>
    <row r="273" ht="15.75" customHeight="1">
      <c r="A273" s="166"/>
      <c r="B273" s="167"/>
      <c r="C273" s="166"/>
      <c r="D273" s="164" t="s">
        <v>137</v>
      </c>
      <c r="E273" s="168" t="s">
        <v>3</v>
      </c>
      <c r="F273" s="169" t="s">
        <v>329</v>
      </c>
      <c r="G273" s="166"/>
      <c r="H273" s="170">
        <v>150.567</v>
      </c>
      <c r="I273" s="166"/>
      <c r="J273" s="166"/>
      <c r="K273" s="166"/>
      <c r="L273" s="167"/>
      <c r="M273" s="171"/>
      <c r="N273" s="166"/>
      <c r="O273" s="166"/>
      <c r="P273" s="166"/>
      <c r="Q273" s="166"/>
      <c r="R273" s="166"/>
      <c r="S273" s="166"/>
      <c r="T273" s="172"/>
      <c r="U273" s="166"/>
      <c r="V273" s="166"/>
      <c r="W273" s="166"/>
      <c r="X273" s="166"/>
      <c r="Y273" s="166"/>
      <c r="Z273" s="166"/>
      <c r="AA273" s="166"/>
      <c r="AB273" s="166"/>
      <c r="AC273" s="166"/>
      <c r="AD273" s="166"/>
      <c r="AE273" s="166"/>
      <c r="AF273" s="166"/>
      <c r="AG273" s="166"/>
      <c r="AH273" s="166"/>
      <c r="AI273" s="166"/>
      <c r="AJ273" s="166"/>
      <c r="AK273" s="166"/>
      <c r="AL273" s="166"/>
      <c r="AM273" s="166"/>
      <c r="AN273" s="166"/>
      <c r="AO273" s="166"/>
      <c r="AP273" s="166"/>
      <c r="AQ273" s="166"/>
      <c r="AR273" s="166"/>
      <c r="AS273" s="166"/>
      <c r="AT273" s="168" t="s">
        <v>137</v>
      </c>
      <c r="AU273" s="168" t="s">
        <v>81</v>
      </c>
      <c r="AV273" s="166" t="s">
        <v>78</v>
      </c>
      <c r="AW273" s="166" t="s">
        <v>31</v>
      </c>
      <c r="AX273" s="166" t="s">
        <v>74</v>
      </c>
      <c r="AY273" s="168" t="s">
        <v>124</v>
      </c>
      <c r="AZ273" s="166"/>
      <c r="BA273" s="166"/>
      <c r="BB273" s="166"/>
      <c r="BC273" s="166"/>
      <c r="BD273" s="166"/>
      <c r="BE273" s="166"/>
      <c r="BF273" s="166"/>
      <c r="BG273" s="166"/>
      <c r="BH273" s="166"/>
      <c r="BI273" s="166"/>
      <c r="BJ273" s="166"/>
      <c r="BK273" s="166"/>
      <c r="BL273" s="166"/>
      <c r="BM273" s="166"/>
    </row>
    <row r="274" ht="15.75" customHeight="1">
      <c r="A274" s="166"/>
      <c r="B274" s="167"/>
      <c r="C274" s="166"/>
      <c r="D274" s="164" t="s">
        <v>137</v>
      </c>
      <c r="E274" s="166"/>
      <c r="F274" s="169" t="s">
        <v>622</v>
      </c>
      <c r="G274" s="166"/>
      <c r="H274" s="170">
        <v>158.095</v>
      </c>
      <c r="I274" s="166"/>
      <c r="J274" s="166"/>
      <c r="K274" s="166"/>
      <c r="L274" s="167"/>
      <c r="M274" s="171"/>
      <c r="N274" s="166"/>
      <c r="O274" s="166"/>
      <c r="P274" s="166"/>
      <c r="Q274" s="166"/>
      <c r="R274" s="166"/>
      <c r="S274" s="166"/>
      <c r="T274" s="172"/>
      <c r="U274" s="166"/>
      <c r="V274" s="166"/>
      <c r="W274" s="166"/>
      <c r="X274" s="166"/>
      <c r="Y274" s="166"/>
      <c r="Z274" s="166"/>
      <c r="AA274" s="166"/>
      <c r="AB274" s="166"/>
      <c r="AC274" s="166"/>
      <c r="AD274" s="166"/>
      <c r="AE274" s="166"/>
      <c r="AF274" s="166"/>
      <c r="AG274" s="166"/>
      <c r="AH274" s="166"/>
      <c r="AI274" s="166"/>
      <c r="AJ274" s="166"/>
      <c r="AK274" s="166"/>
      <c r="AL274" s="166"/>
      <c r="AM274" s="166"/>
      <c r="AN274" s="166"/>
      <c r="AO274" s="166"/>
      <c r="AP274" s="166"/>
      <c r="AQ274" s="166"/>
      <c r="AR274" s="166"/>
      <c r="AS274" s="166"/>
      <c r="AT274" s="168" t="s">
        <v>137</v>
      </c>
      <c r="AU274" s="168" t="s">
        <v>81</v>
      </c>
      <c r="AV274" s="166" t="s">
        <v>78</v>
      </c>
      <c r="AW274" s="166" t="s">
        <v>4</v>
      </c>
      <c r="AX274" s="166" t="s">
        <v>74</v>
      </c>
      <c r="AY274" s="168" t="s">
        <v>124</v>
      </c>
      <c r="AZ274" s="166"/>
      <c r="BA274" s="166"/>
      <c r="BB274" s="166"/>
      <c r="BC274" s="166"/>
      <c r="BD274" s="166"/>
      <c r="BE274" s="166"/>
      <c r="BF274" s="166"/>
      <c r="BG274" s="166"/>
      <c r="BH274" s="166"/>
      <c r="BI274" s="166"/>
      <c r="BJ274" s="166"/>
      <c r="BK274" s="166"/>
      <c r="BL274" s="166"/>
      <c r="BM274" s="166"/>
    </row>
    <row r="275" ht="37.5" customHeight="1">
      <c r="A275" s="21"/>
      <c r="B275" s="22"/>
      <c r="C275" s="148" t="s">
        <v>623</v>
      </c>
      <c r="D275" s="148" t="s">
        <v>127</v>
      </c>
      <c r="E275" s="149" t="s">
        <v>608</v>
      </c>
      <c r="F275" s="150" t="s">
        <v>609</v>
      </c>
      <c r="G275" s="151" t="s">
        <v>575</v>
      </c>
      <c r="H275" s="152">
        <v>3.011</v>
      </c>
      <c r="I275" s="153"/>
      <c r="J275" s="154">
        <f>ROUND(I275*H275,2)</f>
        <v>0</v>
      </c>
      <c r="K275" s="150" t="s">
        <v>130</v>
      </c>
      <c r="L275" s="22"/>
      <c r="M275" s="155" t="s">
        <v>3</v>
      </c>
      <c r="N275" s="156" t="s">
        <v>40</v>
      </c>
      <c r="O275" s="21"/>
      <c r="P275" s="157">
        <f>O275*H275</f>
        <v>0</v>
      </c>
      <c r="Q275" s="157">
        <v>0.038</v>
      </c>
      <c r="R275" s="157">
        <f>Q275*H275</f>
        <v>0.114418</v>
      </c>
      <c r="S275" s="157">
        <v>0.0</v>
      </c>
      <c r="T275" s="158">
        <f>S275*H275</f>
        <v>0</v>
      </c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159" t="s">
        <v>131</v>
      </c>
      <c r="AS275" s="21"/>
      <c r="AT275" s="159" t="s">
        <v>127</v>
      </c>
      <c r="AU275" s="159" t="s">
        <v>81</v>
      </c>
      <c r="AV275" s="21"/>
      <c r="AW275" s="21"/>
      <c r="AX275" s="21"/>
      <c r="AY275" s="4" t="s">
        <v>124</v>
      </c>
      <c r="AZ275" s="21"/>
      <c r="BA275" s="21"/>
      <c r="BB275" s="21"/>
      <c r="BC275" s="21"/>
      <c r="BD275" s="21"/>
      <c r="BE275" s="160">
        <f>IF(N275="základní",J275,0)</f>
        <v>0</v>
      </c>
      <c r="BF275" s="160">
        <f>IF(N275="snížená",J275,0)</f>
        <v>0</v>
      </c>
      <c r="BG275" s="160">
        <f>IF(N275="zákl. přenesená",J275,0)</f>
        <v>0</v>
      </c>
      <c r="BH275" s="160">
        <f>IF(N275="sníž. přenesená",J275,0)</f>
        <v>0</v>
      </c>
      <c r="BI275" s="160">
        <f>IF(N275="nulová",J275,0)</f>
        <v>0</v>
      </c>
      <c r="BJ275" s="4" t="s">
        <v>74</v>
      </c>
      <c r="BK275" s="160">
        <f>ROUND(I275*H275,2)</f>
        <v>0</v>
      </c>
      <c r="BL275" s="4" t="s">
        <v>131</v>
      </c>
      <c r="BM275" s="159" t="s">
        <v>624</v>
      </c>
    </row>
    <row r="276" ht="15.75" customHeight="1">
      <c r="A276" s="21"/>
      <c r="B276" s="22"/>
      <c r="C276" s="21"/>
      <c r="D276" s="161" t="s">
        <v>133</v>
      </c>
      <c r="E276" s="21"/>
      <c r="F276" s="162" t="s">
        <v>611</v>
      </c>
      <c r="G276" s="21"/>
      <c r="H276" s="21"/>
      <c r="I276" s="21"/>
      <c r="J276" s="21"/>
      <c r="K276" s="21"/>
      <c r="L276" s="22"/>
      <c r="M276" s="163"/>
      <c r="N276" s="21"/>
      <c r="O276" s="21"/>
      <c r="P276" s="21"/>
      <c r="Q276" s="21"/>
      <c r="R276" s="21"/>
      <c r="S276" s="21"/>
      <c r="T276" s="58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4" t="s">
        <v>133</v>
      </c>
      <c r="AU276" s="4" t="s">
        <v>81</v>
      </c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</row>
    <row r="277" ht="15.75" customHeight="1">
      <c r="A277" s="166"/>
      <c r="B277" s="167"/>
      <c r="C277" s="166"/>
      <c r="D277" s="164" t="s">
        <v>137</v>
      </c>
      <c r="E277" s="168" t="s">
        <v>3</v>
      </c>
      <c r="F277" s="169" t="s">
        <v>625</v>
      </c>
      <c r="G277" s="166"/>
      <c r="H277" s="170">
        <v>3.011</v>
      </c>
      <c r="I277" s="166"/>
      <c r="J277" s="166"/>
      <c r="K277" s="166"/>
      <c r="L277" s="167"/>
      <c r="M277" s="171"/>
      <c r="N277" s="166"/>
      <c r="O277" s="166"/>
      <c r="P277" s="166"/>
      <c r="Q277" s="166"/>
      <c r="R277" s="166"/>
      <c r="S277" s="166"/>
      <c r="T277" s="172"/>
      <c r="U277" s="166"/>
      <c r="V277" s="166"/>
      <c r="W277" s="166"/>
      <c r="X277" s="166"/>
      <c r="Y277" s="166"/>
      <c r="Z277" s="166"/>
      <c r="AA277" s="166"/>
      <c r="AB277" s="166"/>
      <c r="AC277" s="166"/>
      <c r="AD277" s="166"/>
      <c r="AE277" s="166"/>
      <c r="AF277" s="166"/>
      <c r="AG277" s="166"/>
      <c r="AH277" s="166"/>
      <c r="AI277" s="166"/>
      <c r="AJ277" s="166"/>
      <c r="AK277" s="166"/>
      <c r="AL277" s="166"/>
      <c r="AM277" s="166"/>
      <c r="AN277" s="166"/>
      <c r="AO277" s="166"/>
      <c r="AP277" s="166"/>
      <c r="AQ277" s="166"/>
      <c r="AR277" s="166"/>
      <c r="AS277" s="166"/>
      <c r="AT277" s="168" t="s">
        <v>137</v>
      </c>
      <c r="AU277" s="168" t="s">
        <v>81</v>
      </c>
      <c r="AV277" s="166" t="s">
        <v>78</v>
      </c>
      <c r="AW277" s="166" t="s">
        <v>31</v>
      </c>
      <c r="AX277" s="166" t="s">
        <v>74</v>
      </c>
      <c r="AY277" s="168" t="s">
        <v>124</v>
      </c>
      <c r="AZ277" s="166"/>
      <c r="BA277" s="166"/>
      <c r="BB277" s="166"/>
      <c r="BC277" s="166"/>
      <c r="BD277" s="166"/>
      <c r="BE277" s="166"/>
      <c r="BF277" s="166"/>
      <c r="BG277" s="166"/>
      <c r="BH277" s="166"/>
      <c r="BI277" s="166"/>
      <c r="BJ277" s="166"/>
      <c r="BK277" s="166"/>
      <c r="BL277" s="166"/>
      <c r="BM277" s="166"/>
    </row>
    <row r="278" ht="22.5" customHeight="1">
      <c r="A278" s="136"/>
      <c r="B278" s="137"/>
      <c r="C278" s="136"/>
      <c r="D278" s="138" t="s">
        <v>68</v>
      </c>
      <c r="E278" s="146" t="s">
        <v>626</v>
      </c>
      <c r="F278" s="146" t="s">
        <v>627</v>
      </c>
      <c r="G278" s="136"/>
      <c r="H278" s="136"/>
      <c r="I278" s="136"/>
      <c r="J278" s="147">
        <f>BK278</f>
        <v>0</v>
      </c>
      <c r="K278" s="136"/>
      <c r="L278" s="137"/>
      <c r="M278" s="141"/>
      <c r="N278" s="136"/>
      <c r="O278" s="136"/>
      <c r="P278" s="142">
        <f>P279+SUM(P280:P289)+P329+P369</f>
        <v>0</v>
      </c>
      <c r="Q278" s="136"/>
      <c r="R278" s="142">
        <f>R279+SUM(R280:R289)+R329+R369</f>
        <v>6.00392888</v>
      </c>
      <c r="S278" s="136"/>
      <c r="T278" s="143">
        <f>T279+SUM(T280:T289)+T329+T369</f>
        <v>0</v>
      </c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8" t="s">
        <v>78</v>
      </c>
      <c r="AS278" s="136"/>
      <c r="AT278" s="144" t="s">
        <v>68</v>
      </c>
      <c r="AU278" s="144" t="s">
        <v>74</v>
      </c>
      <c r="AV278" s="136"/>
      <c r="AW278" s="136"/>
      <c r="AX278" s="136"/>
      <c r="AY278" s="138" t="s">
        <v>124</v>
      </c>
      <c r="AZ278" s="136"/>
      <c r="BA278" s="136"/>
      <c r="BB278" s="136"/>
      <c r="BC278" s="136"/>
      <c r="BD278" s="136"/>
      <c r="BE278" s="136"/>
      <c r="BF278" s="136"/>
      <c r="BG278" s="136"/>
      <c r="BH278" s="136"/>
      <c r="BI278" s="136"/>
      <c r="BJ278" s="136"/>
      <c r="BK278" s="145">
        <f>BK279+SUM(BK280:BK289)+BK329+BK369</f>
        <v>0</v>
      </c>
      <c r="BL278" s="136"/>
      <c r="BM278" s="136"/>
    </row>
    <row r="279" ht="48.75" customHeight="1">
      <c r="A279" s="21"/>
      <c r="B279" s="22"/>
      <c r="C279" s="148" t="s">
        <v>628</v>
      </c>
      <c r="D279" s="148" t="s">
        <v>127</v>
      </c>
      <c r="E279" s="149" t="s">
        <v>629</v>
      </c>
      <c r="F279" s="150" t="s">
        <v>630</v>
      </c>
      <c r="G279" s="151" t="s">
        <v>89</v>
      </c>
      <c r="H279" s="152">
        <v>14.068</v>
      </c>
      <c r="I279" s="153"/>
      <c r="J279" s="154">
        <f>ROUND(I279*H279,2)</f>
        <v>0</v>
      </c>
      <c r="K279" s="150" t="s">
        <v>130</v>
      </c>
      <c r="L279" s="22"/>
      <c r="M279" s="155" t="s">
        <v>3</v>
      </c>
      <c r="N279" s="156" t="s">
        <v>40</v>
      </c>
      <c r="O279" s="21"/>
      <c r="P279" s="157">
        <f>O279*H279</f>
        <v>0</v>
      </c>
      <c r="Q279" s="157">
        <v>0.016224</v>
      </c>
      <c r="R279" s="157">
        <f>Q279*H279</f>
        <v>0.228239232</v>
      </c>
      <c r="S279" s="157">
        <v>0.0</v>
      </c>
      <c r="T279" s="158">
        <f>S279*H279</f>
        <v>0</v>
      </c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159" t="s">
        <v>131</v>
      </c>
      <c r="AS279" s="21"/>
      <c r="AT279" s="159" t="s">
        <v>127</v>
      </c>
      <c r="AU279" s="159" t="s">
        <v>78</v>
      </c>
      <c r="AV279" s="21"/>
      <c r="AW279" s="21"/>
      <c r="AX279" s="21"/>
      <c r="AY279" s="4" t="s">
        <v>124</v>
      </c>
      <c r="AZ279" s="21"/>
      <c r="BA279" s="21"/>
      <c r="BB279" s="21"/>
      <c r="BC279" s="21"/>
      <c r="BD279" s="21"/>
      <c r="BE279" s="160">
        <f>IF(N279="základní",J279,0)</f>
        <v>0</v>
      </c>
      <c r="BF279" s="160">
        <f>IF(N279="snížená",J279,0)</f>
        <v>0</v>
      </c>
      <c r="BG279" s="160">
        <f>IF(N279="zákl. přenesená",J279,0)</f>
        <v>0</v>
      </c>
      <c r="BH279" s="160">
        <f>IF(N279="sníž. přenesená",J279,0)</f>
        <v>0</v>
      </c>
      <c r="BI279" s="160">
        <f>IF(N279="nulová",J279,0)</f>
        <v>0</v>
      </c>
      <c r="BJ279" s="4" t="s">
        <v>74</v>
      </c>
      <c r="BK279" s="160">
        <f>ROUND(I279*H279,2)</f>
        <v>0</v>
      </c>
      <c r="BL279" s="4" t="s">
        <v>131</v>
      </c>
      <c r="BM279" s="159" t="s">
        <v>631</v>
      </c>
    </row>
    <row r="280" ht="15.75" customHeight="1">
      <c r="A280" s="21"/>
      <c r="B280" s="22"/>
      <c r="C280" s="21"/>
      <c r="D280" s="161" t="s">
        <v>133</v>
      </c>
      <c r="E280" s="21"/>
      <c r="F280" s="162" t="s">
        <v>632</v>
      </c>
      <c r="G280" s="21"/>
      <c r="H280" s="21"/>
      <c r="I280" s="21"/>
      <c r="J280" s="21"/>
      <c r="K280" s="21"/>
      <c r="L280" s="22"/>
      <c r="M280" s="163"/>
      <c r="N280" s="21"/>
      <c r="O280" s="21"/>
      <c r="P280" s="21"/>
      <c r="Q280" s="21"/>
      <c r="R280" s="21"/>
      <c r="S280" s="21"/>
      <c r="T280" s="58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4" t="s">
        <v>133</v>
      </c>
      <c r="AU280" s="4" t="s">
        <v>78</v>
      </c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</row>
    <row r="281" ht="15.75" customHeight="1">
      <c r="A281" s="180"/>
      <c r="B281" s="181"/>
      <c r="C281" s="180"/>
      <c r="D281" s="164" t="s">
        <v>137</v>
      </c>
      <c r="E281" s="182" t="s">
        <v>3</v>
      </c>
      <c r="F281" s="183" t="s">
        <v>633</v>
      </c>
      <c r="G281" s="180"/>
      <c r="H281" s="182" t="s">
        <v>3</v>
      </c>
      <c r="I281" s="180"/>
      <c r="J281" s="180"/>
      <c r="K281" s="180"/>
      <c r="L281" s="181"/>
      <c r="M281" s="184"/>
      <c r="N281" s="180"/>
      <c r="O281" s="180"/>
      <c r="P281" s="180"/>
      <c r="Q281" s="180"/>
      <c r="R281" s="180"/>
      <c r="S281" s="180"/>
      <c r="T281" s="185"/>
      <c r="U281" s="180"/>
      <c r="V281" s="180"/>
      <c r="W281" s="180"/>
      <c r="X281" s="180"/>
      <c r="Y281" s="180"/>
      <c r="Z281" s="180"/>
      <c r="AA281" s="180"/>
      <c r="AB281" s="180"/>
      <c r="AC281" s="180"/>
      <c r="AD281" s="180"/>
      <c r="AE281" s="180"/>
      <c r="AF281" s="180"/>
      <c r="AG281" s="180"/>
      <c r="AH281" s="180"/>
      <c r="AI281" s="180"/>
      <c r="AJ281" s="180"/>
      <c r="AK281" s="180"/>
      <c r="AL281" s="180"/>
      <c r="AM281" s="180"/>
      <c r="AN281" s="180"/>
      <c r="AO281" s="180"/>
      <c r="AP281" s="180"/>
      <c r="AQ281" s="180"/>
      <c r="AR281" s="180"/>
      <c r="AS281" s="180"/>
      <c r="AT281" s="182" t="s">
        <v>137</v>
      </c>
      <c r="AU281" s="182" t="s">
        <v>78</v>
      </c>
      <c r="AV281" s="180" t="s">
        <v>74</v>
      </c>
      <c r="AW281" s="180" t="s">
        <v>31</v>
      </c>
      <c r="AX281" s="180" t="s">
        <v>69</v>
      </c>
      <c r="AY281" s="182" t="s">
        <v>124</v>
      </c>
      <c r="AZ281" s="180"/>
      <c r="BA281" s="180"/>
      <c r="BB281" s="180"/>
      <c r="BC281" s="180"/>
      <c r="BD281" s="180"/>
      <c r="BE281" s="180"/>
      <c r="BF281" s="180"/>
      <c r="BG281" s="180"/>
      <c r="BH281" s="180"/>
      <c r="BI281" s="180"/>
      <c r="BJ281" s="180"/>
      <c r="BK281" s="180"/>
      <c r="BL281" s="180"/>
      <c r="BM281" s="180"/>
    </row>
    <row r="282" ht="15.75" customHeight="1">
      <c r="A282" s="166"/>
      <c r="B282" s="167"/>
      <c r="C282" s="166"/>
      <c r="D282" s="164" t="s">
        <v>137</v>
      </c>
      <c r="E282" s="168" t="s">
        <v>3</v>
      </c>
      <c r="F282" s="169" t="s">
        <v>634</v>
      </c>
      <c r="G282" s="166"/>
      <c r="H282" s="170">
        <v>9.079</v>
      </c>
      <c r="I282" s="166"/>
      <c r="J282" s="166"/>
      <c r="K282" s="166"/>
      <c r="L282" s="167"/>
      <c r="M282" s="171"/>
      <c r="N282" s="166"/>
      <c r="O282" s="166"/>
      <c r="P282" s="166"/>
      <c r="Q282" s="166"/>
      <c r="R282" s="166"/>
      <c r="S282" s="166"/>
      <c r="T282" s="172"/>
      <c r="U282" s="166"/>
      <c r="V282" s="166"/>
      <c r="W282" s="166"/>
      <c r="X282" s="166"/>
      <c r="Y282" s="166"/>
      <c r="Z282" s="166"/>
      <c r="AA282" s="166"/>
      <c r="AB282" s="166"/>
      <c r="AC282" s="166"/>
      <c r="AD282" s="166"/>
      <c r="AE282" s="166"/>
      <c r="AF282" s="166"/>
      <c r="AG282" s="166"/>
      <c r="AH282" s="166"/>
      <c r="AI282" s="166"/>
      <c r="AJ282" s="166"/>
      <c r="AK282" s="166"/>
      <c r="AL282" s="166"/>
      <c r="AM282" s="166"/>
      <c r="AN282" s="166"/>
      <c r="AO282" s="166"/>
      <c r="AP282" s="166"/>
      <c r="AQ282" s="166"/>
      <c r="AR282" s="166"/>
      <c r="AS282" s="166"/>
      <c r="AT282" s="168" t="s">
        <v>137</v>
      </c>
      <c r="AU282" s="168" t="s">
        <v>78</v>
      </c>
      <c r="AV282" s="166" t="s">
        <v>78</v>
      </c>
      <c r="AW282" s="166" t="s">
        <v>31</v>
      </c>
      <c r="AX282" s="166" t="s">
        <v>69</v>
      </c>
      <c r="AY282" s="168" t="s">
        <v>124</v>
      </c>
      <c r="AZ282" s="166"/>
      <c r="BA282" s="166"/>
      <c r="BB282" s="166"/>
      <c r="BC282" s="166"/>
      <c r="BD282" s="166"/>
      <c r="BE282" s="166"/>
      <c r="BF282" s="166"/>
      <c r="BG282" s="166"/>
      <c r="BH282" s="166"/>
      <c r="BI282" s="166"/>
      <c r="BJ282" s="166"/>
      <c r="BK282" s="166"/>
      <c r="BL282" s="166"/>
      <c r="BM282" s="166"/>
    </row>
    <row r="283" ht="15.75" customHeight="1">
      <c r="A283" s="180"/>
      <c r="B283" s="181"/>
      <c r="C283" s="180"/>
      <c r="D283" s="164" t="s">
        <v>137</v>
      </c>
      <c r="E283" s="182" t="s">
        <v>3</v>
      </c>
      <c r="F283" s="183" t="s">
        <v>635</v>
      </c>
      <c r="G283" s="180"/>
      <c r="H283" s="182" t="s">
        <v>3</v>
      </c>
      <c r="I283" s="180"/>
      <c r="J283" s="180"/>
      <c r="K283" s="180"/>
      <c r="L283" s="181"/>
      <c r="M283" s="184"/>
      <c r="N283" s="180"/>
      <c r="O283" s="180"/>
      <c r="P283" s="180"/>
      <c r="Q283" s="180"/>
      <c r="R283" s="180"/>
      <c r="S283" s="180"/>
      <c r="T283" s="185"/>
      <c r="U283" s="180"/>
      <c r="V283" s="180"/>
      <c r="W283" s="180"/>
      <c r="X283" s="180"/>
      <c r="Y283" s="180"/>
      <c r="Z283" s="180"/>
      <c r="AA283" s="180"/>
      <c r="AB283" s="180"/>
      <c r="AC283" s="180"/>
      <c r="AD283" s="180"/>
      <c r="AE283" s="180"/>
      <c r="AF283" s="180"/>
      <c r="AG283" s="180"/>
      <c r="AH283" s="180"/>
      <c r="AI283" s="180"/>
      <c r="AJ283" s="180"/>
      <c r="AK283" s="180"/>
      <c r="AL283" s="180"/>
      <c r="AM283" s="180"/>
      <c r="AN283" s="180"/>
      <c r="AO283" s="180"/>
      <c r="AP283" s="180"/>
      <c r="AQ283" s="180"/>
      <c r="AR283" s="180"/>
      <c r="AS283" s="180"/>
      <c r="AT283" s="182" t="s">
        <v>137</v>
      </c>
      <c r="AU283" s="182" t="s">
        <v>78</v>
      </c>
      <c r="AV283" s="180" t="s">
        <v>74</v>
      </c>
      <c r="AW283" s="180" t="s">
        <v>31</v>
      </c>
      <c r="AX283" s="180" t="s">
        <v>69</v>
      </c>
      <c r="AY283" s="182" t="s">
        <v>124</v>
      </c>
      <c r="AZ283" s="180"/>
      <c r="BA283" s="180"/>
      <c r="BB283" s="180"/>
      <c r="BC283" s="180"/>
      <c r="BD283" s="180"/>
      <c r="BE283" s="180"/>
      <c r="BF283" s="180"/>
      <c r="BG283" s="180"/>
      <c r="BH283" s="180"/>
      <c r="BI283" s="180"/>
      <c r="BJ283" s="180"/>
      <c r="BK283" s="180"/>
      <c r="BL283" s="180"/>
      <c r="BM283" s="180"/>
    </row>
    <row r="284" ht="15.75" customHeight="1">
      <c r="A284" s="166"/>
      <c r="B284" s="167"/>
      <c r="C284" s="166"/>
      <c r="D284" s="164" t="s">
        <v>137</v>
      </c>
      <c r="E284" s="168" t="s">
        <v>3</v>
      </c>
      <c r="F284" s="169" t="s">
        <v>636</v>
      </c>
      <c r="G284" s="166"/>
      <c r="H284" s="170">
        <v>2.721</v>
      </c>
      <c r="I284" s="166"/>
      <c r="J284" s="166"/>
      <c r="K284" s="166"/>
      <c r="L284" s="167"/>
      <c r="M284" s="171"/>
      <c r="N284" s="166"/>
      <c r="O284" s="166"/>
      <c r="P284" s="166"/>
      <c r="Q284" s="166"/>
      <c r="R284" s="166"/>
      <c r="S284" s="166"/>
      <c r="T284" s="172"/>
      <c r="U284" s="166"/>
      <c r="V284" s="166"/>
      <c r="W284" s="166"/>
      <c r="X284" s="166"/>
      <c r="Y284" s="166"/>
      <c r="Z284" s="166"/>
      <c r="AA284" s="166"/>
      <c r="AB284" s="166"/>
      <c r="AC284" s="166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8" t="s">
        <v>137</v>
      </c>
      <c r="AU284" s="168" t="s">
        <v>78</v>
      </c>
      <c r="AV284" s="166" t="s">
        <v>78</v>
      </c>
      <c r="AW284" s="166" t="s">
        <v>31</v>
      </c>
      <c r="AX284" s="166" t="s">
        <v>69</v>
      </c>
      <c r="AY284" s="168" t="s">
        <v>124</v>
      </c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</row>
    <row r="285" ht="15.75" customHeight="1">
      <c r="A285" s="166"/>
      <c r="B285" s="167"/>
      <c r="C285" s="166"/>
      <c r="D285" s="164" t="s">
        <v>137</v>
      </c>
      <c r="E285" s="168" t="s">
        <v>3</v>
      </c>
      <c r="F285" s="169" t="s">
        <v>637</v>
      </c>
      <c r="G285" s="166"/>
      <c r="H285" s="170">
        <v>2.268</v>
      </c>
      <c r="I285" s="166"/>
      <c r="J285" s="166"/>
      <c r="K285" s="166"/>
      <c r="L285" s="167"/>
      <c r="M285" s="171"/>
      <c r="N285" s="166"/>
      <c r="O285" s="166"/>
      <c r="P285" s="166"/>
      <c r="Q285" s="166"/>
      <c r="R285" s="166"/>
      <c r="S285" s="166"/>
      <c r="T285" s="172"/>
      <c r="U285" s="166"/>
      <c r="V285" s="166"/>
      <c r="W285" s="166"/>
      <c r="X285" s="166"/>
      <c r="Y285" s="166"/>
      <c r="Z285" s="166"/>
      <c r="AA285" s="166"/>
      <c r="AB285" s="166"/>
      <c r="AC285" s="166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8" t="s">
        <v>137</v>
      </c>
      <c r="AU285" s="168" t="s">
        <v>78</v>
      </c>
      <c r="AV285" s="166" t="s">
        <v>78</v>
      </c>
      <c r="AW285" s="166" t="s">
        <v>31</v>
      </c>
      <c r="AX285" s="166" t="s">
        <v>69</v>
      </c>
      <c r="AY285" s="168" t="s">
        <v>124</v>
      </c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</row>
    <row r="286" ht="15.75" customHeight="1">
      <c r="A286" s="173"/>
      <c r="B286" s="174"/>
      <c r="C286" s="173"/>
      <c r="D286" s="164" t="s">
        <v>137</v>
      </c>
      <c r="E286" s="175" t="s">
        <v>3</v>
      </c>
      <c r="F286" s="176" t="s">
        <v>156</v>
      </c>
      <c r="G286" s="173"/>
      <c r="H286" s="177">
        <v>14.068000000000001</v>
      </c>
      <c r="I286" s="173"/>
      <c r="J286" s="173"/>
      <c r="K286" s="173"/>
      <c r="L286" s="174"/>
      <c r="M286" s="178"/>
      <c r="N286" s="173"/>
      <c r="O286" s="173"/>
      <c r="P286" s="173"/>
      <c r="Q286" s="173"/>
      <c r="R286" s="173"/>
      <c r="S286" s="173"/>
      <c r="T286" s="179"/>
      <c r="U286" s="173"/>
      <c r="V286" s="173"/>
      <c r="W286" s="173"/>
      <c r="X286" s="173"/>
      <c r="Y286" s="173"/>
      <c r="Z286" s="173"/>
      <c r="AA286" s="173"/>
      <c r="AB286" s="173"/>
      <c r="AC286" s="173"/>
      <c r="AD286" s="173"/>
      <c r="AE286" s="173"/>
      <c r="AF286" s="173"/>
      <c r="AG286" s="173"/>
      <c r="AH286" s="173"/>
      <c r="AI286" s="173"/>
      <c r="AJ286" s="173"/>
      <c r="AK286" s="173"/>
      <c r="AL286" s="173"/>
      <c r="AM286" s="173"/>
      <c r="AN286" s="173"/>
      <c r="AO286" s="173"/>
      <c r="AP286" s="173"/>
      <c r="AQ286" s="173"/>
      <c r="AR286" s="173"/>
      <c r="AS286" s="173"/>
      <c r="AT286" s="175" t="s">
        <v>137</v>
      </c>
      <c r="AU286" s="175" t="s">
        <v>78</v>
      </c>
      <c r="AV286" s="173" t="s">
        <v>149</v>
      </c>
      <c r="AW286" s="173" t="s">
        <v>31</v>
      </c>
      <c r="AX286" s="173" t="s">
        <v>74</v>
      </c>
      <c r="AY286" s="175" t="s">
        <v>124</v>
      </c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</row>
    <row r="287" ht="48.75" customHeight="1">
      <c r="A287" s="21"/>
      <c r="B287" s="22"/>
      <c r="C287" s="148" t="s">
        <v>638</v>
      </c>
      <c r="D287" s="148" t="s">
        <v>127</v>
      </c>
      <c r="E287" s="149" t="s">
        <v>639</v>
      </c>
      <c r="F287" s="150" t="s">
        <v>640</v>
      </c>
      <c r="G287" s="151" t="s">
        <v>260</v>
      </c>
      <c r="H287" s="152">
        <v>6.004</v>
      </c>
      <c r="I287" s="153"/>
      <c r="J287" s="154">
        <f>ROUND(I287*H287,2)</f>
        <v>0</v>
      </c>
      <c r="K287" s="150" t="s">
        <v>130</v>
      </c>
      <c r="L287" s="22"/>
      <c r="M287" s="155" t="s">
        <v>3</v>
      </c>
      <c r="N287" s="156" t="s">
        <v>40</v>
      </c>
      <c r="O287" s="21"/>
      <c r="P287" s="157">
        <f>O287*H287</f>
        <v>0</v>
      </c>
      <c r="Q287" s="157">
        <v>0.0</v>
      </c>
      <c r="R287" s="157">
        <f>Q287*H287</f>
        <v>0</v>
      </c>
      <c r="S287" s="157">
        <v>0.0</v>
      </c>
      <c r="T287" s="158">
        <f>S287*H287</f>
        <v>0</v>
      </c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159" t="s">
        <v>131</v>
      </c>
      <c r="AS287" s="21"/>
      <c r="AT287" s="159" t="s">
        <v>127</v>
      </c>
      <c r="AU287" s="159" t="s">
        <v>78</v>
      </c>
      <c r="AV287" s="21"/>
      <c r="AW287" s="21"/>
      <c r="AX287" s="21"/>
      <c r="AY287" s="4" t="s">
        <v>124</v>
      </c>
      <c r="AZ287" s="21"/>
      <c r="BA287" s="21"/>
      <c r="BB287" s="21"/>
      <c r="BC287" s="21"/>
      <c r="BD287" s="21"/>
      <c r="BE287" s="160">
        <f>IF(N287="základní",J287,0)</f>
        <v>0</v>
      </c>
      <c r="BF287" s="160">
        <f>IF(N287="snížená",J287,0)</f>
        <v>0</v>
      </c>
      <c r="BG287" s="160">
        <f>IF(N287="zákl. přenesená",J287,0)</f>
        <v>0</v>
      </c>
      <c r="BH287" s="160">
        <f>IF(N287="sníž. přenesená",J287,0)</f>
        <v>0</v>
      </c>
      <c r="BI287" s="160">
        <f>IF(N287="nulová",J287,0)</f>
        <v>0</v>
      </c>
      <c r="BJ287" s="4" t="s">
        <v>74</v>
      </c>
      <c r="BK287" s="160">
        <f>ROUND(I287*H287,2)</f>
        <v>0</v>
      </c>
      <c r="BL287" s="4" t="s">
        <v>131</v>
      </c>
      <c r="BM287" s="159" t="s">
        <v>641</v>
      </c>
    </row>
    <row r="288" ht="15.75" customHeight="1">
      <c r="A288" s="21"/>
      <c r="B288" s="22"/>
      <c r="C288" s="21"/>
      <c r="D288" s="161" t="s">
        <v>133</v>
      </c>
      <c r="E288" s="21"/>
      <c r="F288" s="162" t="s">
        <v>642</v>
      </c>
      <c r="G288" s="21"/>
      <c r="H288" s="21"/>
      <c r="I288" s="21"/>
      <c r="J288" s="21"/>
      <c r="K288" s="21"/>
      <c r="L288" s="22"/>
      <c r="M288" s="163"/>
      <c r="N288" s="21"/>
      <c r="O288" s="21"/>
      <c r="P288" s="21"/>
      <c r="Q288" s="21"/>
      <c r="R288" s="21"/>
      <c r="S288" s="21"/>
      <c r="T288" s="58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4" t="s">
        <v>133</v>
      </c>
      <c r="AU288" s="4" t="s">
        <v>78</v>
      </c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</row>
    <row r="289" ht="20.25" customHeight="1">
      <c r="A289" s="136"/>
      <c r="B289" s="137"/>
      <c r="C289" s="136"/>
      <c r="D289" s="138" t="s">
        <v>68</v>
      </c>
      <c r="E289" s="146" t="s">
        <v>643</v>
      </c>
      <c r="F289" s="146" t="s">
        <v>644</v>
      </c>
      <c r="G289" s="136"/>
      <c r="H289" s="136"/>
      <c r="I289" s="136"/>
      <c r="J289" s="147">
        <f>BK289</f>
        <v>0</v>
      </c>
      <c r="K289" s="136"/>
      <c r="L289" s="137"/>
      <c r="M289" s="141"/>
      <c r="N289" s="136"/>
      <c r="O289" s="136"/>
      <c r="P289" s="142">
        <f>SUM(P290:P328)</f>
        <v>0</v>
      </c>
      <c r="Q289" s="136"/>
      <c r="R289" s="142">
        <f>SUM(R290:R328)</f>
        <v>1.349417207</v>
      </c>
      <c r="S289" s="136"/>
      <c r="T289" s="143">
        <f>SUM(T290:T328)</f>
        <v>0</v>
      </c>
      <c r="U289" s="136"/>
      <c r="V289" s="136"/>
      <c r="W289" s="136"/>
      <c r="X289" s="136"/>
      <c r="Y289" s="136"/>
      <c r="Z289" s="136"/>
      <c r="AA289" s="136"/>
      <c r="AB289" s="136"/>
      <c r="AC289" s="136"/>
      <c r="AD289" s="136"/>
      <c r="AE289" s="136"/>
      <c r="AF289" s="136"/>
      <c r="AG289" s="136"/>
      <c r="AH289" s="136"/>
      <c r="AI289" s="136"/>
      <c r="AJ289" s="136"/>
      <c r="AK289" s="136"/>
      <c r="AL289" s="136"/>
      <c r="AM289" s="136"/>
      <c r="AN289" s="136"/>
      <c r="AO289" s="136"/>
      <c r="AP289" s="136"/>
      <c r="AQ289" s="136"/>
      <c r="AR289" s="138" t="s">
        <v>78</v>
      </c>
      <c r="AS289" s="136"/>
      <c r="AT289" s="144" t="s">
        <v>68</v>
      </c>
      <c r="AU289" s="144" t="s">
        <v>78</v>
      </c>
      <c r="AV289" s="136"/>
      <c r="AW289" s="136"/>
      <c r="AX289" s="136"/>
      <c r="AY289" s="138" t="s">
        <v>124</v>
      </c>
      <c r="AZ289" s="136"/>
      <c r="BA289" s="136"/>
      <c r="BB289" s="136"/>
      <c r="BC289" s="136"/>
      <c r="BD289" s="136"/>
      <c r="BE289" s="136"/>
      <c r="BF289" s="136"/>
      <c r="BG289" s="136"/>
      <c r="BH289" s="136"/>
      <c r="BI289" s="136"/>
      <c r="BJ289" s="136"/>
      <c r="BK289" s="145">
        <f>SUM(BK290:BK328)</f>
        <v>0</v>
      </c>
      <c r="BL289" s="136"/>
      <c r="BM289" s="136"/>
    </row>
    <row r="290" ht="62.25" customHeight="1">
      <c r="A290" s="21"/>
      <c r="B290" s="22"/>
      <c r="C290" s="148" t="s">
        <v>645</v>
      </c>
      <c r="D290" s="148" t="s">
        <v>127</v>
      </c>
      <c r="E290" s="149" t="s">
        <v>646</v>
      </c>
      <c r="F290" s="150" t="s">
        <v>647</v>
      </c>
      <c r="G290" s="151" t="s">
        <v>140</v>
      </c>
      <c r="H290" s="152">
        <v>62.4</v>
      </c>
      <c r="I290" s="153"/>
      <c r="J290" s="154">
        <f>ROUND(I290*H290,2)</f>
        <v>0</v>
      </c>
      <c r="K290" s="150" t="s">
        <v>130</v>
      </c>
      <c r="L290" s="22"/>
      <c r="M290" s="155" t="s">
        <v>3</v>
      </c>
      <c r="N290" s="156" t="s">
        <v>40</v>
      </c>
      <c r="O290" s="21"/>
      <c r="P290" s="157">
        <f>O290*H290</f>
        <v>0</v>
      </c>
      <c r="Q290" s="157">
        <v>0.0</v>
      </c>
      <c r="R290" s="157">
        <f>Q290*H290</f>
        <v>0</v>
      </c>
      <c r="S290" s="157">
        <v>0.0</v>
      </c>
      <c r="T290" s="158">
        <f>S290*H290</f>
        <v>0</v>
      </c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159" t="s">
        <v>131</v>
      </c>
      <c r="AS290" s="21"/>
      <c r="AT290" s="159" t="s">
        <v>127</v>
      </c>
      <c r="AU290" s="159" t="s">
        <v>81</v>
      </c>
      <c r="AV290" s="21"/>
      <c r="AW290" s="21"/>
      <c r="AX290" s="21"/>
      <c r="AY290" s="4" t="s">
        <v>124</v>
      </c>
      <c r="AZ290" s="21"/>
      <c r="BA290" s="21"/>
      <c r="BB290" s="21"/>
      <c r="BC290" s="21"/>
      <c r="BD290" s="21"/>
      <c r="BE290" s="160">
        <f>IF(N290="základní",J290,0)</f>
        <v>0</v>
      </c>
      <c r="BF290" s="160">
        <f>IF(N290="snížená",J290,0)</f>
        <v>0</v>
      </c>
      <c r="BG290" s="160">
        <f>IF(N290="zákl. přenesená",J290,0)</f>
        <v>0</v>
      </c>
      <c r="BH290" s="160">
        <f>IF(N290="sníž. přenesená",J290,0)</f>
        <v>0</v>
      </c>
      <c r="BI290" s="160">
        <f>IF(N290="nulová",J290,0)</f>
        <v>0</v>
      </c>
      <c r="BJ290" s="4" t="s">
        <v>74</v>
      </c>
      <c r="BK290" s="160">
        <f>ROUND(I290*H290,2)</f>
        <v>0</v>
      </c>
      <c r="BL290" s="4" t="s">
        <v>131</v>
      </c>
      <c r="BM290" s="159" t="s">
        <v>648</v>
      </c>
    </row>
    <row r="291" ht="15.75" customHeight="1">
      <c r="A291" s="21"/>
      <c r="B291" s="22"/>
      <c r="C291" s="21"/>
      <c r="D291" s="161" t="s">
        <v>133</v>
      </c>
      <c r="E291" s="21"/>
      <c r="F291" s="162" t="s">
        <v>649</v>
      </c>
      <c r="G291" s="21"/>
      <c r="H291" s="21"/>
      <c r="I291" s="21"/>
      <c r="J291" s="21"/>
      <c r="K291" s="21"/>
      <c r="L291" s="22"/>
      <c r="M291" s="163"/>
      <c r="N291" s="21"/>
      <c r="O291" s="21"/>
      <c r="P291" s="21"/>
      <c r="Q291" s="21"/>
      <c r="R291" s="21"/>
      <c r="S291" s="21"/>
      <c r="T291" s="58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4" t="s">
        <v>133</v>
      </c>
      <c r="AU291" s="4" t="s">
        <v>81</v>
      </c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</row>
    <row r="292" ht="15.75" customHeight="1">
      <c r="A292" s="180"/>
      <c r="B292" s="181"/>
      <c r="C292" s="180"/>
      <c r="D292" s="164" t="s">
        <v>137</v>
      </c>
      <c r="E292" s="182" t="s">
        <v>3</v>
      </c>
      <c r="F292" s="183" t="s">
        <v>650</v>
      </c>
      <c r="G292" s="180"/>
      <c r="H292" s="182" t="s">
        <v>3</v>
      </c>
      <c r="I292" s="180"/>
      <c r="J292" s="180"/>
      <c r="K292" s="180"/>
      <c r="L292" s="181"/>
      <c r="M292" s="184"/>
      <c r="N292" s="180"/>
      <c r="O292" s="180"/>
      <c r="P292" s="180"/>
      <c r="Q292" s="180"/>
      <c r="R292" s="180"/>
      <c r="S292" s="180"/>
      <c r="T292" s="185"/>
      <c r="U292" s="180"/>
      <c r="V292" s="180"/>
      <c r="W292" s="180"/>
      <c r="X292" s="180"/>
      <c r="Y292" s="180"/>
      <c r="Z292" s="180"/>
      <c r="AA292" s="180"/>
      <c r="AB292" s="180"/>
      <c r="AC292" s="180"/>
      <c r="AD292" s="180"/>
      <c r="AE292" s="180"/>
      <c r="AF292" s="180"/>
      <c r="AG292" s="180"/>
      <c r="AH292" s="180"/>
      <c r="AI292" s="180"/>
      <c r="AJ292" s="180"/>
      <c r="AK292" s="180"/>
      <c r="AL292" s="180"/>
      <c r="AM292" s="180"/>
      <c r="AN292" s="180"/>
      <c r="AO292" s="180"/>
      <c r="AP292" s="180"/>
      <c r="AQ292" s="180"/>
      <c r="AR292" s="180"/>
      <c r="AS292" s="180"/>
      <c r="AT292" s="182" t="s">
        <v>137</v>
      </c>
      <c r="AU292" s="182" t="s">
        <v>81</v>
      </c>
      <c r="AV292" s="180" t="s">
        <v>74</v>
      </c>
      <c r="AW292" s="180" t="s">
        <v>31</v>
      </c>
      <c r="AX292" s="180" t="s">
        <v>69</v>
      </c>
      <c r="AY292" s="182" t="s">
        <v>124</v>
      </c>
      <c r="AZ292" s="180"/>
      <c r="BA292" s="180"/>
      <c r="BB292" s="180"/>
      <c r="BC292" s="180"/>
      <c r="BD292" s="180"/>
      <c r="BE292" s="180"/>
      <c r="BF292" s="180"/>
      <c r="BG292" s="180"/>
      <c r="BH292" s="180"/>
      <c r="BI292" s="180"/>
      <c r="BJ292" s="180"/>
      <c r="BK292" s="180"/>
      <c r="BL292" s="180"/>
      <c r="BM292" s="180"/>
    </row>
    <row r="293" ht="15.75" customHeight="1">
      <c r="A293" s="166"/>
      <c r="B293" s="167"/>
      <c r="C293" s="166"/>
      <c r="D293" s="164" t="s">
        <v>137</v>
      </c>
      <c r="E293" s="168" t="s">
        <v>3</v>
      </c>
      <c r="F293" s="169" t="s">
        <v>651</v>
      </c>
      <c r="G293" s="166"/>
      <c r="H293" s="170">
        <v>62.4</v>
      </c>
      <c r="I293" s="166"/>
      <c r="J293" s="166"/>
      <c r="K293" s="166"/>
      <c r="L293" s="167"/>
      <c r="M293" s="171"/>
      <c r="N293" s="166"/>
      <c r="O293" s="166"/>
      <c r="P293" s="166"/>
      <c r="Q293" s="166"/>
      <c r="R293" s="166"/>
      <c r="S293" s="166"/>
      <c r="T293" s="172"/>
      <c r="U293" s="166"/>
      <c r="V293" s="166"/>
      <c r="W293" s="166"/>
      <c r="X293" s="166"/>
      <c r="Y293" s="166"/>
      <c r="Z293" s="166"/>
      <c r="AA293" s="166"/>
      <c r="AB293" s="166"/>
      <c r="AC293" s="166"/>
      <c r="AD293" s="166"/>
      <c r="AE293" s="166"/>
      <c r="AF293" s="166"/>
      <c r="AG293" s="166"/>
      <c r="AH293" s="166"/>
      <c r="AI293" s="166"/>
      <c r="AJ293" s="166"/>
      <c r="AK293" s="166"/>
      <c r="AL293" s="166"/>
      <c r="AM293" s="166"/>
      <c r="AN293" s="166"/>
      <c r="AO293" s="166"/>
      <c r="AP293" s="166"/>
      <c r="AQ293" s="166"/>
      <c r="AR293" s="166"/>
      <c r="AS293" s="166"/>
      <c r="AT293" s="168" t="s">
        <v>137</v>
      </c>
      <c r="AU293" s="168" t="s">
        <v>81</v>
      </c>
      <c r="AV293" s="166" t="s">
        <v>78</v>
      </c>
      <c r="AW293" s="166" t="s">
        <v>31</v>
      </c>
      <c r="AX293" s="166" t="s">
        <v>74</v>
      </c>
      <c r="AY293" s="168" t="s">
        <v>124</v>
      </c>
      <c r="AZ293" s="166"/>
      <c r="BA293" s="166"/>
      <c r="BB293" s="166"/>
      <c r="BC293" s="166"/>
      <c r="BD293" s="166"/>
      <c r="BE293" s="166"/>
      <c r="BF293" s="166"/>
      <c r="BG293" s="166"/>
      <c r="BH293" s="166"/>
      <c r="BI293" s="166"/>
      <c r="BJ293" s="166"/>
      <c r="BK293" s="166"/>
      <c r="BL293" s="166"/>
      <c r="BM293" s="166"/>
    </row>
    <row r="294" ht="16.5" customHeight="1">
      <c r="A294" s="21"/>
      <c r="B294" s="22"/>
      <c r="C294" s="148" t="s">
        <v>652</v>
      </c>
      <c r="D294" s="148" t="s">
        <v>127</v>
      </c>
      <c r="E294" s="149" t="s">
        <v>653</v>
      </c>
      <c r="F294" s="150" t="s">
        <v>654</v>
      </c>
      <c r="G294" s="151" t="s">
        <v>655</v>
      </c>
      <c r="H294" s="152">
        <v>62.4</v>
      </c>
      <c r="I294" s="153"/>
      <c r="J294" s="154">
        <f t="shared" ref="J294:J295" si="16">ROUND(I294*H294,2)</f>
        <v>0</v>
      </c>
      <c r="K294" s="150" t="s">
        <v>3</v>
      </c>
      <c r="L294" s="22"/>
      <c r="M294" s="155" t="s">
        <v>3</v>
      </c>
      <c r="N294" s="156" t="s">
        <v>40</v>
      </c>
      <c r="O294" s="21"/>
      <c r="P294" s="157">
        <f t="shared" ref="P294:P295" si="17">O294*H294</f>
        <v>0</v>
      </c>
      <c r="Q294" s="157">
        <v>0.0</v>
      </c>
      <c r="R294" s="157">
        <f t="shared" ref="R294:R295" si="18">Q294*H294</f>
        <v>0</v>
      </c>
      <c r="S294" s="157">
        <v>0.0</v>
      </c>
      <c r="T294" s="158">
        <f t="shared" ref="T294:T295" si="19">S294*H294</f>
        <v>0</v>
      </c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159" t="s">
        <v>131</v>
      </c>
      <c r="AS294" s="21"/>
      <c r="AT294" s="159" t="s">
        <v>127</v>
      </c>
      <c r="AU294" s="159" t="s">
        <v>81</v>
      </c>
      <c r="AV294" s="21"/>
      <c r="AW294" s="21"/>
      <c r="AX294" s="21"/>
      <c r="AY294" s="4" t="s">
        <v>124</v>
      </c>
      <c r="AZ294" s="21"/>
      <c r="BA294" s="21"/>
      <c r="BB294" s="21"/>
      <c r="BC294" s="21"/>
      <c r="BD294" s="21"/>
      <c r="BE294" s="160">
        <f t="shared" ref="BE294:BE295" si="20">IF(N294="základní",J294,0)</f>
        <v>0</v>
      </c>
      <c r="BF294" s="160">
        <f t="shared" ref="BF294:BF295" si="21">IF(N294="snížená",J294,0)</f>
        <v>0</v>
      </c>
      <c r="BG294" s="160">
        <f t="shared" ref="BG294:BG295" si="22">IF(N294="zákl. přenesená",J294,0)</f>
        <v>0</v>
      </c>
      <c r="BH294" s="160">
        <f t="shared" ref="BH294:BH295" si="23">IF(N294="sníž. přenesená",J294,0)</f>
        <v>0</v>
      </c>
      <c r="BI294" s="160">
        <f t="shared" ref="BI294:BI295" si="24">IF(N294="nulová",J294,0)</f>
        <v>0</v>
      </c>
      <c r="BJ294" s="4" t="s">
        <v>74</v>
      </c>
      <c r="BK294" s="160">
        <f t="shared" ref="BK294:BK295" si="25">ROUND(I294*H294,2)</f>
        <v>0</v>
      </c>
      <c r="BL294" s="4" t="s">
        <v>131</v>
      </c>
      <c r="BM294" s="159" t="s">
        <v>656</v>
      </c>
    </row>
    <row r="295" ht="21.75" customHeight="1">
      <c r="A295" s="21"/>
      <c r="B295" s="22"/>
      <c r="C295" s="191" t="s">
        <v>657</v>
      </c>
      <c r="D295" s="191" t="s">
        <v>427</v>
      </c>
      <c r="E295" s="192" t="s">
        <v>658</v>
      </c>
      <c r="F295" s="193" t="s">
        <v>659</v>
      </c>
      <c r="G295" s="194" t="s">
        <v>575</v>
      </c>
      <c r="H295" s="195">
        <v>1.613</v>
      </c>
      <c r="I295" s="196"/>
      <c r="J295" s="197">
        <f t="shared" si="16"/>
        <v>0</v>
      </c>
      <c r="K295" s="193" t="s">
        <v>130</v>
      </c>
      <c r="L295" s="198"/>
      <c r="M295" s="199" t="s">
        <v>3</v>
      </c>
      <c r="N295" s="200" t="s">
        <v>40</v>
      </c>
      <c r="O295" s="21"/>
      <c r="P295" s="157">
        <f t="shared" si="17"/>
        <v>0</v>
      </c>
      <c r="Q295" s="157">
        <v>0.55</v>
      </c>
      <c r="R295" s="157">
        <f t="shared" si="18"/>
        <v>0.88715</v>
      </c>
      <c r="S295" s="157">
        <v>0.0</v>
      </c>
      <c r="T295" s="158">
        <f t="shared" si="19"/>
        <v>0</v>
      </c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159" t="s">
        <v>430</v>
      </c>
      <c r="AS295" s="21"/>
      <c r="AT295" s="159" t="s">
        <v>427</v>
      </c>
      <c r="AU295" s="159" t="s">
        <v>81</v>
      </c>
      <c r="AV295" s="21"/>
      <c r="AW295" s="21"/>
      <c r="AX295" s="21"/>
      <c r="AY295" s="4" t="s">
        <v>124</v>
      </c>
      <c r="AZ295" s="21"/>
      <c r="BA295" s="21"/>
      <c r="BB295" s="21"/>
      <c r="BC295" s="21"/>
      <c r="BD295" s="21"/>
      <c r="BE295" s="160">
        <f t="shared" si="20"/>
        <v>0</v>
      </c>
      <c r="BF295" s="160">
        <f t="shared" si="21"/>
        <v>0</v>
      </c>
      <c r="BG295" s="160">
        <f t="shared" si="22"/>
        <v>0</v>
      </c>
      <c r="BH295" s="160">
        <f t="shared" si="23"/>
        <v>0</v>
      </c>
      <c r="BI295" s="160">
        <f t="shared" si="24"/>
        <v>0</v>
      </c>
      <c r="BJ295" s="4" t="s">
        <v>74</v>
      </c>
      <c r="BK295" s="160">
        <f t="shared" si="25"/>
        <v>0</v>
      </c>
      <c r="BL295" s="4" t="s">
        <v>131</v>
      </c>
      <c r="BM295" s="159" t="s">
        <v>660</v>
      </c>
    </row>
    <row r="296" ht="15.75" customHeight="1">
      <c r="A296" s="166"/>
      <c r="B296" s="167"/>
      <c r="C296" s="166"/>
      <c r="D296" s="164" t="s">
        <v>137</v>
      </c>
      <c r="E296" s="168" t="s">
        <v>3</v>
      </c>
      <c r="F296" s="169" t="s">
        <v>661</v>
      </c>
      <c r="G296" s="166"/>
      <c r="H296" s="170">
        <v>1.466</v>
      </c>
      <c r="I296" s="166"/>
      <c r="J296" s="166"/>
      <c r="K296" s="166"/>
      <c r="L296" s="167"/>
      <c r="M296" s="171"/>
      <c r="N296" s="166"/>
      <c r="O296" s="166"/>
      <c r="P296" s="166"/>
      <c r="Q296" s="166"/>
      <c r="R296" s="166"/>
      <c r="S296" s="166"/>
      <c r="T296" s="172"/>
      <c r="U296" s="166"/>
      <c r="V296" s="166"/>
      <c r="W296" s="166"/>
      <c r="X296" s="166"/>
      <c r="Y296" s="166"/>
      <c r="Z296" s="166"/>
      <c r="AA296" s="166"/>
      <c r="AB296" s="166"/>
      <c r="AC296" s="166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8" t="s">
        <v>137</v>
      </c>
      <c r="AU296" s="168" t="s">
        <v>81</v>
      </c>
      <c r="AV296" s="166" t="s">
        <v>78</v>
      </c>
      <c r="AW296" s="166" t="s">
        <v>31</v>
      </c>
      <c r="AX296" s="166" t="s">
        <v>74</v>
      </c>
      <c r="AY296" s="168" t="s">
        <v>124</v>
      </c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</row>
    <row r="297" ht="15.75" customHeight="1">
      <c r="A297" s="166"/>
      <c r="B297" s="167"/>
      <c r="C297" s="166"/>
      <c r="D297" s="164" t="s">
        <v>137</v>
      </c>
      <c r="E297" s="166"/>
      <c r="F297" s="169" t="s">
        <v>662</v>
      </c>
      <c r="G297" s="166"/>
      <c r="H297" s="170">
        <v>1.613</v>
      </c>
      <c r="I297" s="166"/>
      <c r="J297" s="166"/>
      <c r="K297" s="166"/>
      <c r="L297" s="167"/>
      <c r="M297" s="171"/>
      <c r="N297" s="166"/>
      <c r="O297" s="166"/>
      <c r="P297" s="166"/>
      <c r="Q297" s="166"/>
      <c r="R297" s="166"/>
      <c r="S297" s="166"/>
      <c r="T297" s="172"/>
      <c r="U297" s="166"/>
      <c r="V297" s="166"/>
      <c r="W297" s="166"/>
      <c r="X297" s="166"/>
      <c r="Y297" s="166"/>
      <c r="Z297" s="166"/>
      <c r="AA297" s="166"/>
      <c r="AB297" s="166"/>
      <c r="AC297" s="166"/>
      <c r="AD297" s="166"/>
      <c r="AE297" s="166"/>
      <c r="AF297" s="166"/>
      <c r="AG297" s="166"/>
      <c r="AH297" s="166"/>
      <c r="AI297" s="166"/>
      <c r="AJ297" s="166"/>
      <c r="AK297" s="166"/>
      <c r="AL297" s="166"/>
      <c r="AM297" s="166"/>
      <c r="AN297" s="166"/>
      <c r="AO297" s="166"/>
      <c r="AP297" s="166"/>
      <c r="AQ297" s="166"/>
      <c r="AR297" s="166"/>
      <c r="AS297" s="166"/>
      <c r="AT297" s="168" t="s">
        <v>137</v>
      </c>
      <c r="AU297" s="168" t="s">
        <v>81</v>
      </c>
      <c r="AV297" s="166" t="s">
        <v>78</v>
      </c>
      <c r="AW297" s="166" t="s">
        <v>4</v>
      </c>
      <c r="AX297" s="166" t="s">
        <v>74</v>
      </c>
      <c r="AY297" s="168" t="s">
        <v>124</v>
      </c>
      <c r="AZ297" s="166"/>
      <c r="BA297" s="166"/>
      <c r="BB297" s="166"/>
      <c r="BC297" s="166"/>
      <c r="BD297" s="166"/>
      <c r="BE297" s="166"/>
      <c r="BF297" s="166"/>
      <c r="BG297" s="166"/>
      <c r="BH297" s="166"/>
      <c r="BI297" s="166"/>
      <c r="BJ297" s="166"/>
      <c r="BK297" s="166"/>
      <c r="BL297" s="166"/>
      <c r="BM297" s="166"/>
    </row>
    <row r="298" ht="66.75" customHeight="1">
      <c r="A298" s="21"/>
      <c r="B298" s="22"/>
      <c r="C298" s="148" t="s">
        <v>663</v>
      </c>
      <c r="D298" s="148" t="s">
        <v>127</v>
      </c>
      <c r="E298" s="149" t="s">
        <v>664</v>
      </c>
      <c r="F298" s="150" t="s">
        <v>665</v>
      </c>
      <c r="G298" s="151" t="s">
        <v>140</v>
      </c>
      <c r="H298" s="152">
        <v>2.6</v>
      </c>
      <c r="I298" s="153"/>
      <c r="J298" s="154">
        <f>ROUND(I298*H298,2)</f>
        <v>0</v>
      </c>
      <c r="K298" s="150" t="s">
        <v>130</v>
      </c>
      <c r="L298" s="22"/>
      <c r="M298" s="155" t="s">
        <v>3</v>
      </c>
      <c r="N298" s="156" t="s">
        <v>40</v>
      </c>
      <c r="O298" s="21"/>
      <c r="P298" s="157">
        <f>O298*H298</f>
        <v>0</v>
      </c>
      <c r="Q298" s="157">
        <v>0.0</v>
      </c>
      <c r="R298" s="157">
        <f>Q298*H298</f>
        <v>0</v>
      </c>
      <c r="S298" s="157">
        <v>0.0</v>
      </c>
      <c r="T298" s="158">
        <f>S298*H298</f>
        <v>0</v>
      </c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159" t="s">
        <v>131</v>
      </c>
      <c r="AS298" s="21"/>
      <c r="AT298" s="159" t="s">
        <v>127</v>
      </c>
      <c r="AU298" s="159" t="s">
        <v>81</v>
      </c>
      <c r="AV298" s="21"/>
      <c r="AW298" s="21"/>
      <c r="AX298" s="21"/>
      <c r="AY298" s="4" t="s">
        <v>124</v>
      </c>
      <c r="AZ298" s="21"/>
      <c r="BA298" s="21"/>
      <c r="BB298" s="21"/>
      <c r="BC298" s="21"/>
      <c r="BD298" s="21"/>
      <c r="BE298" s="160">
        <f>IF(N298="základní",J298,0)</f>
        <v>0</v>
      </c>
      <c r="BF298" s="160">
        <f>IF(N298="snížená",J298,0)</f>
        <v>0</v>
      </c>
      <c r="BG298" s="160">
        <f>IF(N298="zákl. přenesená",J298,0)</f>
        <v>0</v>
      </c>
      <c r="BH298" s="160">
        <f>IF(N298="sníž. přenesená",J298,0)</f>
        <v>0</v>
      </c>
      <c r="BI298" s="160">
        <f>IF(N298="nulová",J298,0)</f>
        <v>0</v>
      </c>
      <c r="BJ298" s="4" t="s">
        <v>74</v>
      </c>
      <c r="BK298" s="160">
        <f>ROUND(I298*H298,2)</f>
        <v>0</v>
      </c>
      <c r="BL298" s="4" t="s">
        <v>131</v>
      </c>
      <c r="BM298" s="159" t="s">
        <v>666</v>
      </c>
    </row>
    <row r="299" ht="15.75" customHeight="1">
      <c r="A299" s="21"/>
      <c r="B299" s="22"/>
      <c r="C299" s="21"/>
      <c r="D299" s="161" t="s">
        <v>133</v>
      </c>
      <c r="E299" s="21"/>
      <c r="F299" s="162" t="s">
        <v>667</v>
      </c>
      <c r="G299" s="21"/>
      <c r="H299" s="21"/>
      <c r="I299" s="21"/>
      <c r="J299" s="21"/>
      <c r="K299" s="21"/>
      <c r="L299" s="22"/>
      <c r="M299" s="163"/>
      <c r="N299" s="21"/>
      <c r="O299" s="21"/>
      <c r="P299" s="21"/>
      <c r="Q299" s="21"/>
      <c r="R299" s="21"/>
      <c r="S299" s="21"/>
      <c r="T299" s="58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4" t="s">
        <v>133</v>
      </c>
      <c r="AU299" s="4" t="s">
        <v>81</v>
      </c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</row>
    <row r="300" ht="16.5" customHeight="1">
      <c r="A300" s="21"/>
      <c r="B300" s="22"/>
      <c r="C300" s="191" t="s">
        <v>668</v>
      </c>
      <c r="D300" s="191" t="s">
        <v>427</v>
      </c>
      <c r="E300" s="192" t="s">
        <v>669</v>
      </c>
      <c r="F300" s="193" t="s">
        <v>670</v>
      </c>
      <c r="G300" s="194" t="s">
        <v>575</v>
      </c>
      <c r="H300" s="195">
        <v>0.103</v>
      </c>
      <c r="I300" s="196"/>
      <c r="J300" s="197">
        <f>ROUND(I300*H300,2)</f>
        <v>0</v>
      </c>
      <c r="K300" s="193" t="s">
        <v>130</v>
      </c>
      <c r="L300" s="198"/>
      <c r="M300" s="199" t="s">
        <v>3</v>
      </c>
      <c r="N300" s="200" t="s">
        <v>40</v>
      </c>
      <c r="O300" s="21"/>
      <c r="P300" s="157">
        <f>O300*H300</f>
        <v>0</v>
      </c>
      <c r="Q300" s="157">
        <v>0.44</v>
      </c>
      <c r="R300" s="157">
        <f>Q300*H300</f>
        <v>0.04532</v>
      </c>
      <c r="S300" s="157">
        <v>0.0</v>
      </c>
      <c r="T300" s="158">
        <f>S300*H300</f>
        <v>0</v>
      </c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159" t="s">
        <v>430</v>
      </c>
      <c r="AS300" s="21"/>
      <c r="AT300" s="159" t="s">
        <v>427</v>
      </c>
      <c r="AU300" s="159" t="s">
        <v>81</v>
      </c>
      <c r="AV300" s="21"/>
      <c r="AW300" s="21"/>
      <c r="AX300" s="21"/>
      <c r="AY300" s="4" t="s">
        <v>124</v>
      </c>
      <c r="AZ300" s="21"/>
      <c r="BA300" s="21"/>
      <c r="BB300" s="21"/>
      <c r="BC300" s="21"/>
      <c r="BD300" s="21"/>
      <c r="BE300" s="160">
        <f>IF(N300="základní",J300,0)</f>
        <v>0</v>
      </c>
      <c r="BF300" s="160">
        <f>IF(N300="snížená",J300,0)</f>
        <v>0</v>
      </c>
      <c r="BG300" s="160">
        <f>IF(N300="zákl. přenesená",J300,0)</f>
        <v>0</v>
      </c>
      <c r="BH300" s="160">
        <f>IF(N300="sníž. přenesená",J300,0)</f>
        <v>0</v>
      </c>
      <c r="BI300" s="160">
        <f>IF(N300="nulová",J300,0)</f>
        <v>0</v>
      </c>
      <c r="BJ300" s="4" t="s">
        <v>74</v>
      </c>
      <c r="BK300" s="160">
        <f>ROUND(I300*H300,2)</f>
        <v>0</v>
      </c>
      <c r="BL300" s="4" t="s">
        <v>131</v>
      </c>
      <c r="BM300" s="159" t="s">
        <v>671</v>
      </c>
    </row>
    <row r="301" ht="15.75" customHeight="1">
      <c r="A301" s="166"/>
      <c r="B301" s="167"/>
      <c r="C301" s="166"/>
      <c r="D301" s="164" t="s">
        <v>137</v>
      </c>
      <c r="E301" s="168" t="s">
        <v>3</v>
      </c>
      <c r="F301" s="169" t="s">
        <v>672</v>
      </c>
      <c r="G301" s="166"/>
      <c r="H301" s="170">
        <v>0.094</v>
      </c>
      <c r="I301" s="166"/>
      <c r="J301" s="166"/>
      <c r="K301" s="166"/>
      <c r="L301" s="167"/>
      <c r="M301" s="171"/>
      <c r="N301" s="166"/>
      <c r="O301" s="166"/>
      <c r="P301" s="166"/>
      <c r="Q301" s="166"/>
      <c r="R301" s="166"/>
      <c r="S301" s="166"/>
      <c r="T301" s="172"/>
      <c r="U301" s="166"/>
      <c r="V301" s="166"/>
      <c r="W301" s="166"/>
      <c r="X301" s="166"/>
      <c r="Y301" s="166"/>
      <c r="Z301" s="166"/>
      <c r="AA301" s="166"/>
      <c r="AB301" s="166"/>
      <c r="AC301" s="166"/>
      <c r="AD301" s="166"/>
      <c r="AE301" s="166"/>
      <c r="AF301" s="166"/>
      <c r="AG301" s="166"/>
      <c r="AH301" s="166"/>
      <c r="AI301" s="166"/>
      <c r="AJ301" s="166"/>
      <c r="AK301" s="166"/>
      <c r="AL301" s="166"/>
      <c r="AM301" s="166"/>
      <c r="AN301" s="166"/>
      <c r="AO301" s="166"/>
      <c r="AP301" s="166"/>
      <c r="AQ301" s="166"/>
      <c r="AR301" s="166"/>
      <c r="AS301" s="166"/>
      <c r="AT301" s="168" t="s">
        <v>137</v>
      </c>
      <c r="AU301" s="168" t="s">
        <v>81</v>
      </c>
      <c r="AV301" s="166" t="s">
        <v>78</v>
      </c>
      <c r="AW301" s="166" t="s">
        <v>31</v>
      </c>
      <c r="AX301" s="166" t="s">
        <v>74</v>
      </c>
      <c r="AY301" s="168" t="s">
        <v>124</v>
      </c>
      <c r="AZ301" s="166"/>
      <c r="BA301" s="166"/>
      <c r="BB301" s="166"/>
      <c r="BC301" s="166"/>
      <c r="BD301" s="166"/>
      <c r="BE301" s="166"/>
      <c r="BF301" s="166"/>
      <c r="BG301" s="166"/>
      <c r="BH301" s="166"/>
      <c r="BI301" s="166"/>
      <c r="BJ301" s="166"/>
      <c r="BK301" s="166"/>
      <c r="BL301" s="166"/>
      <c r="BM301" s="166"/>
    </row>
    <row r="302" ht="15.75" customHeight="1">
      <c r="A302" s="166"/>
      <c r="B302" s="167"/>
      <c r="C302" s="166"/>
      <c r="D302" s="164" t="s">
        <v>137</v>
      </c>
      <c r="E302" s="166"/>
      <c r="F302" s="169" t="s">
        <v>673</v>
      </c>
      <c r="G302" s="166"/>
      <c r="H302" s="170">
        <v>0.103</v>
      </c>
      <c r="I302" s="166"/>
      <c r="J302" s="166"/>
      <c r="K302" s="166"/>
      <c r="L302" s="167"/>
      <c r="M302" s="171"/>
      <c r="N302" s="166"/>
      <c r="O302" s="166"/>
      <c r="P302" s="166"/>
      <c r="Q302" s="166"/>
      <c r="R302" s="166"/>
      <c r="S302" s="166"/>
      <c r="T302" s="172"/>
      <c r="U302" s="166"/>
      <c r="V302" s="166"/>
      <c r="W302" s="166"/>
      <c r="X302" s="166"/>
      <c r="Y302" s="166"/>
      <c r="Z302" s="166"/>
      <c r="AA302" s="166"/>
      <c r="AB302" s="166"/>
      <c r="AC302" s="166"/>
      <c r="AD302" s="166"/>
      <c r="AE302" s="166"/>
      <c r="AF302" s="166"/>
      <c r="AG302" s="166"/>
      <c r="AH302" s="166"/>
      <c r="AI302" s="166"/>
      <c r="AJ302" s="166"/>
      <c r="AK302" s="166"/>
      <c r="AL302" s="166"/>
      <c r="AM302" s="166"/>
      <c r="AN302" s="166"/>
      <c r="AO302" s="166"/>
      <c r="AP302" s="166"/>
      <c r="AQ302" s="166"/>
      <c r="AR302" s="166"/>
      <c r="AS302" s="166"/>
      <c r="AT302" s="168" t="s">
        <v>137</v>
      </c>
      <c r="AU302" s="168" t="s">
        <v>81</v>
      </c>
      <c r="AV302" s="166" t="s">
        <v>78</v>
      </c>
      <c r="AW302" s="166" t="s">
        <v>4</v>
      </c>
      <c r="AX302" s="166" t="s">
        <v>74</v>
      </c>
      <c r="AY302" s="168" t="s">
        <v>124</v>
      </c>
      <c r="AZ302" s="166"/>
      <c r="BA302" s="166"/>
      <c r="BB302" s="166"/>
      <c r="BC302" s="166"/>
      <c r="BD302" s="166"/>
      <c r="BE302" s="166"/>
      <c r="BF302" s="166"/>
      <c r="BG302" s="166"/>
      <c r="BH302" s="166"/>
      <c r="BI302" s="166"/>
      <c r="BJ302" s="166"/>
      <c r="BK302" s="166"/>
      <c r="BL302" s="166"/>
      <c r="BM302" s="166"/>
    </row>
    <row r="303" ht="55.5" customHeight="1">
      <c r="A303" s="21"/>
      <c r="B303" s="22"/>
      <c r="C303" s="148" t="s">
        <v>674</v>
      </c>
      <c r="D303" s="148" t="s">
        <v>127</v>
      </c>
      <c r="E303" s="149" t="s">
        <v>675</v>
      </c>
      <c r="F303" s="150" t="s">
        <v>676</v>
      </c>
      <c r="G303" s="151" t="s">
        <v>140</v>
      </c>
      <c r="H303" s="152">
        <v>33.016</v>
      </c>
      <c r="I303" s="153"/>
      <c r="J303" s="154">
        <f>ROUND(I303*H303,2)</f>
        <v>0</v>
      </c>
      <c r="K303" s="150" t="s">
        <v>130</v>
      </c>
      <c r="L303" s="22"/>
      <c r="M303" s="155" t="s">
        <v>3</v>
      </c>
      <c r="N303" s="156" t="s">
        <v>40</v>
      </c>
      <c r="O303" s="21"/>
      <c r="P303" s="157">
        <f>O303*H303</f>
        <v>0</v>
      </c>
      <c r="Q303" s="157">
        <v>0.0</v>
      </c>
      <c r="R303" s="157">
        <f>Q303*H303</f>
        <v>0</v>
      </c>
      <c r="S303" s="157">
        <v>0.0</v>
      </c>
      <c r="T303" s="158">
        <f>S303*H303</f>
        <v>0</v>
      </c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159" t="s">
        <v>131</v>
      </c>
      <c r="AS303" s="21"/>
      <c r="AT303" s="159" t="s">
        <v>127</v>
      </c>
      <c r="AU303" s="159" t="s">
        <v>81</v>
      </c>
      <c r="AV303" s="21"/>
      <c r="AW303" s="21"/>
      <c r="AX303" s="21"/>
      <c r="AY303" s="4" t="s">
        <v>124</v>
      </c>
      <c r="AZ303" s="21"/>
      <c r="BA303" s="21"/>
      <c r="BB303" s="21"/>
      <c r="BC303" s="21"/>
      <c r="BD303" s="21"/>
      <c r="BE303" s="160">
        <f>IF(N303="základní",J303,0)</f>
        <v>0</v>
      </c>
      <c r="BF303" s="160">
        <f>IF(N303="snížená",J303,0)</f>
        <v>0</v>
      </c>
      <c r="BG303" s="160">
        <f>IF(N303="zákl. přenesená",J303,0)</f>
        <v>0</v>
      </c>
      <c r="BH303" s="160">
        <f>IF(N303="sníž. přenesená",J303,0)</f>
        <v>0</v>
      </c>
      <c r="BI303" s="160">
        <f>IF(N303="nulová",J303,0)</f>
        <v>0</v>
      </c>
      <c r="BJ303" s="4" t="s">
        <v>74</v>
      </c>
      <c r="BK303" s="160">
        <f>ROUND(I303*H303,2)</f>
        <v>0</v>
      </c>
      <c r="BL303" s="4" t="s">
        <v>131</v>
      </c>
      <c r="BM303" s="159" t="s">
        <v>677</v>
      </c>
    </row>
    <row r="304" ht="15.75" customHeight="1">
      <c r="A304" s="21"/>
      <c r="B304" s="22"/>
      <c r="C304" s="21"/>
      <c r="D304" s="161" t="s">
        <v>133</v>
      </c>
      <c r="E304" s="21"/>
      <c r="F304" s="162" t="s">
        <v>678</v>
      </c>
      <c r="G304" s="21"/>
      <c r="H304" s="21"/>
      <c r="I304" s="21"/>
      <c r="J304" s="21"/>
      <c r="K304" s="21"/>
      <c r="L304" s="22"/>
      <c r="M304" s="163"/>
      <c r="N304" s="21"/>
      <c r="O304" s="21"/>
      <c r="P304" s="21"/>
      <c r="Q304" s="21"/>
      <c r="R304" s="21"/>
      <c r="S304" s="21"/>
      <c r="T304" s="58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4" t="s">
        <v>133</v>
      </c>
      <c r="AU304" s="4" t="s">
        <v>81</v>
      </c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</row>
    <row r="305" ht="15.75" customHeight="1">
      <c r="A305" s="166"/>
      <c r="B305" s="167"/>
      <c r="C305" s="166"/>
      <c r="D305" s="164" t="s">
        <v>137</v>
      </c>
      <c r="E305" s="168" t="s">
        <v>3</v>
      </c>
      <c r="F305" s="169" t="s">
        <v>679</v>
      </c>
      <c r="G305" s="166"/>
      <c r="H305" s="170">
        <v>15.96</v>
      </c>
      <c r="I305" s="166"/>
      <c r="J305" s="166"/>
      <c r="K305" s="166"/>
      <c r="L305" s="167"/>
      <c r="M305" s="171"/>
      <c r="N305" s="166"/>
      <c r="O305" s="166"/>
      <c r="P305" s="166"/>
      <c r="Q305" s="166"/>
      <c r="R305" s="166"/>
      <c r="S305" s="166"/>
      <c r="T305" s="172"/>
      <c r="U305" s="166"/>
      <c r="V305" s="166"/>
      <c r="W305" s="166"/>
      <c r="X305" s="166"/>
      <c r="Y305" s="166"/>
      <c r="Z305" s="166"/>
      <c r="AA305" s="166"/>
      <c r="AB305" s="166"/>
      <c r="AC305" s="166"/>
      <c r="AD305" s="166"/>
      <c r="AE305" s="166"/>
      <c r="AF305" s="166"/>
      <c r="AG305" s="166"/>
      <c r="AH305" s="166"/>
      <c r="AI305" s="166"/>
      <c r="AJ305" s="166"/>
      <c r="AK305" s="166"/>
      <c r="AL305" s="166"/>
      <c r="AM305" s="166"/>
      <c r="AN305" s="166"/>
      <c r="AO305" s="166"/>
      <c r="AP305" s="166"/>
      <c r="AQ305" s="166"/>
      <c r="AR305" s="166"/>
      <c r="AS305" s="166"/>
      <c r="AT305" s="168" t="s">
        <v>137</v>
      </c>
      <c r="AU305" s="168" t="s">
        <v>81</v>
      </c>
      <c r="AV305" s="166" t="s">
        <v>78</v>
      </c>
      <c r="AW305" s="166" t="s">
        <v>31</v>
      </c>
      <c r="AX305" s="166" t="s">
        <v>69</v>
      </c>
      <c r="AY305" s="168" t="s">
        <v>124</v>
      </c>
      <c r="AZ305" s="166"/>
      <c r="BA305" s="166"/>
      <c r="BB305" s="166"/>
      <c r="BC305" s="166"/>
      <c r="BD305" s="166"/>
      <c r="BE305" s="166"/>
      <c r="BF305" s="166"/>
      <c r="BG305" s="166"/>
      <c r="BH305" s="166"/>
      <c r="BI305" s="166"/>
      <c r="BJ305" s="166"/>
      <c r="BK305" s="166"/>
      <c r="BL305" s="166"/>
      <c r="BM305" s="166"/>
    </row>
    <row r="306" ht="15.75" customHeight="1">
      <c r="A306" s="166"/>
      <c r="B306" s="167"/>
      <c r="C306" s="166"/>
      <c r="D306" s="164" t="s">
        <v>137</v>
      </c>
      <c r="E306" s="168" t="s">
        <v>3</v>
      </c>
      <c r="F306" s="169" t="s">
        <v>680</v>
      </c>
      <c r="G306" s="166"/>
      <c r="H306" s="170">
        <v>17.056</v>
      </c>
      <c r="I306" s="166"/>
      <c r="J306" s="166"/>
      <c r="K306" s="166"/>
      <c r="L306" s="167"/>
      <c r="M306" s="171"/>
      <c r="N306" s="166"/>
      <c r="O306" s="166"/>
      <c r="P306" s="166"/>
      <c r="Q306" s="166"/>
      <c r="R306" s="166"/>
      <c r="S306" s="166"/>
      <c r="T306" s="172"/>
      <c r="U306" s="166"/>
      <c r="V306" s="166"/>
      <c r="W306" s="166"/>
      <c r="X306" s="166"/>
      <c r="Y306" s="166"/>
      <c r="Z306" s="166"/>
      <c r="AA306" s="166"/>
      <c r="AB306" s="166"/>
      <c r="AC306" s="166"/>
      <c r="AD306" s="166"/>
      <c r="AE306" s="166"/>
      <c r="AF306" s="166"/>
      <c r="AG306" s="166"/>
      <c r="AH306" s="166"/>
      <c r="AI306" s="166"/>
      <c r="AJ306" s="166"/>
      <c r="AK306" s="166"/>
      <c r="AL306" s="166"/>
      <c r="AM306" s="166"/>
      <c r="AN306" s="166"/>
      <c r="AO306" s="166"/>
      <c r="AP306" s="166"/>
      <c r="AQ306" s="166"/>
      <c r="AR306" s="166"/>
      <c r="AS306" s="166"/>
      <c r="AT306" s="168" t="s">
        <v>137</v>
      </c>
      <c r="AU306" s="168" t="s">
        <v>81</v>
      </c>
      <c r="AV306" s="166" t="s">
        <v>78</v>
      </c>
      <c r="AW306" s="166" t="s">
        <v>31</v>
      </c>
      <c r="AX306" s="166" t="s">
        <v>69</v>
      </c>
      <c r="AY306" s="168" t="s">
        <v>124</v>
      </c>
      <c r="AZ306" s="166"/>
      <c r="BA306" s="166"/>
      <c r="BB306" s="166"/>
      <c r="BC306" s="166"/>
      <c r="BD306" s="166"/>
      <c r="BE306" s="166"/>
      <c r="BF306" s="166"/>
      <c r="BG306" s="166"/>
      <c r="BH306" s="166"/>
      <c r="BI306" s="166"/>
      <c r="BJ306" s="166"/>
      <c r="BK306" s="166"/>
      <c r="BL306" s="166"/>
      <c r="BM306" s="166"/>
    </row>
    <row r="307" ht="15.75" customHeight="1">
      <c r="A307" s="173"/>
      <c r="B307" s="174"/>
      <c r="C307" s="173"/>
      <c r="D307" s="164" t="s">
        <v>137</v>
      </c>
      <c r="E307" s="175" t="s">
        <v>3</v>
      </c>
      <c r="F307" s="176" t="s">
        <v>156</v>
      </c>
      <c r="G307" s="173"/>
      <c r="H307" s="177">
        <v>33.016</v>
      </c>
      <c r="I307" s="173"/>
      <c r="J307" s="173"/>
      <c r="K307" s="173"/>
      <c r="L307" s="174"/>
      <c r="M307" s="178"/>
      <c r="N307" s="173"/>
      <c r="O307" s="173"/>
      <c r="P307" s="173"/>
      <c r="Q307" s="173"/>
      <c r="R307" s="173"/>
      <c r="S307" s="173"/>
      <c r="T307" s="179"/>
      <c r="U307" s="173"/>
      <c r="V307" s="173"/>
      <c r="W307" s="173"/>
      <c r="X307" s="173"/>
      <c r="Y307" s="173"/>
      <c r="Z307" s="173"/>
      <c r="AA307" s="173"/>
      <c r="AB307" s="173"/>
      <c r="AC307" s="173"/>
      <c r="AD307" s="173"/>
      <c r="AE307" s="173"/>
      <c r="AF307" s="173"/>
      <c r="AG307" s="173"/>
      <c r="AH307" s="173"/>
      <c r="AI307" s="173"/>
      <c r="AJ307" s="173"/>
      <c r="AK307" s="173"/>
      <c r="AL307" s="173"/>
      <c r="AM307" s="173"/>
      <c r="AN307" s="173"/>
      <c r="AO307" s="173"/>
      <c r="AP307" s="173"/>
      <c r="AQ307" s="173"/>
      <c r="AR307" s="173"/>
      <c r="AS307" s="173"/>
      <c r="AT307" s="175" t="s">
        <v>137</v>
      </c>
      <c r="AU307" s="175" t="s">
        <v>81</v>
      </c>
      <c r="AV307" s="173" t="s">
        <v>149</v>
      </c>
      <c r="AW307" s="173" t="s">
        <v>31</v>
      </c>
      <c r="AX307" s="173" t="s">
        <v>74</v>
      </c>
      <c r="AY307" s="175" t="s">
        <v>124</v>
      </c>
      <c r="AZ307" s="173"/>
      <c r="BA307" s="173"/>
      <c r="BB307" s="173"/>
      <c r="BC307" s="173"/>
      <c r="BD307" s="173"/>
      <c r="BE307" s="173"/>
      <c r="BF307" s="173"/>
      <c r="BG307" s="173"/>
      <c r="BH307" s="173"/>
      <c r="BI307" s="173"/>
      <c r="BJ307" s="173"/>
      <c r="BK307" s="173"/>
      <c r="BL307" s="173"/>
      <c r="BM307" s="173"/>
    </row>
    <row r="308" ht="21.75" customHeight="1">
      <c r="A308" s="21"/>
      <c r="B308" s="22"/>
      <c r="C308" s="191" t="s">
        <v>681</v>
      </c>
      <c r="D308" s="191" t="s">
        <v>427</v>
      </c>
      <c r="E308" s="192" t="s">
        <v>682</v>
      </c>
      <c r="F308" s="193" t="s">
        <v>683</v>
      </c>
      <c r="G308" s="194" t="s">
        <v>575</v>
      </c>
      <c r="H308" s="195">
        <v>0.349</v>
      </c>
      <c r="I308" s="196"/>
      <c r="J308" s="197">
        <f>ROUND(I308*H308,2)</f>
        <v>0</v>
      </c>
      <c r="K308" s="193" t="s">
        <v>130</v>
      </c>
      <c r="L308" s="198"/>
      <c r="M308" s="199" t="s">
        <v>3</v>
      </c>
      <c r="N308" s="200" t="s">
        <v>40</v>
      </c>
      <c r="O308" s="21"/>
      <c r="P308" s="157">
        <f>O308*H308</f>
        <v>0</v>
      </c>
      <c r="Q308" s="157">
        <v>0.55</v>
      </c>
      <c r="R308" s="157">
        <f>Q308*H308</f>
        <v>0.19195</v>
      </c>
      <c r="S308" s="157">
        <v>0.0</v>
      </c>
      <c r="T308" s="158">
        <f>S308*H308</f>
        <v>0</v>
      </c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159" t="s">
        <v>430</v>
      </c>
      <c r="AS308" s="21"/>
      <c r="AT308" s="159" t="s">
        <v>427</v>
      </c>
      <c r="AU308" s="159" t="s">
        <v>81</v>
      </c>
      <c r="AV308" s="21"/>
      <c r="AW308" s="21"/>
      <c r="AX308" s="21"/>
      <c r="AY308" s="4" t="s">
        <v>124</v>
      </c>
      <c r="AZ308" s="21"/>
      <c r="BA308" s="21"/>
      <c r="BB308" s="21"/>
      <c r="BC308" s="21"/>
      <c r="BD308" s="21"/>
      <c r="BE308" s="160">
        <f>IF(N308="základní",J308,0)</f>
        <v>0</v>
      </c>
      <c r="BF308" s="160">
        <f>IF(N308="snížená",J308,0)</f>
        <v>0</v>
      </c>
      <c r="BG308" s="160">
        <f>IF(N308="zákl. přenesená",J308,0)</f>
        <v>0</v>
      </c>
      <c r="BH308" s="160">
        <f>IF(N308="sníž. přenesená",J308,0)</f>
        <v>0</v>
      </c>
      <c r="BI308" s="160">
        <f>IF(N308="nulová",J308,0)</f>
        <v>0</v>
      </c>
      <c r="BJ308" s="4" t="s">
        <v>74</v>
      </c>
      <c r="BK308" s="160">
        <f>ROUND(I308*H308,2)</f>
        <v>0</v>
      </c>
      <c r="BL308" s="4" t="s">
        <v>131</v>
      </c>
      <c r="BM308" s="159" t="s">
        <v>684</v>
      </c>
    </row>
    <row r="309" ht="15.75" customHeight="1">
      <c r="A309" s="166"/>
      <c r="B309" s="167"/>
      <c r="C309" s="166"/>
      <c r="D309" s="164" t="s">
        <v>137</v>
      </c>
      <c r="E309" s="168" t="s">
        <v>3</v>
      </c>
      <c r="F309" s="169" t="s">
        <v>685</v>
      </c>
      <c r="G309" s="166"/>
      <c r="H309" s="170">
        <v>0.153</v>
      </c>
      <c r="I309" s="166"/>
      <c r="J309" s="166"/>
      <c r="K309" s="166"/>
      <c r="L309" s="167"/>
      <c r="M309" s="171"/>
      <c r="N309" s="166"/>
      <c r="O309" s="166"/>
      <c r="P309" s="166"/>
      <c r="Q309" s="166"/>
      <c r="R309" s="166"/>
      <c r="S309" s="166"/>
      <c r="T309" s="172"/>
      <c r="U309" s="166"/>
      <c r="V309" s="166"/>
      <c r="W309" s="166"/>
      <c r="X309" s="166"/>
      <c r="Y309" s="166"/>
      <c r="Z309" s="166"/>
      <c r="AA309" s="166"/>
      <c r="AB309" s="166"/>
      <c r="AC309" s="166"/>
      <c r="AD309" s="166"/>
      <c r="AE309" s="166"/>
      <c r="AF309" s="166"/>
      <c r="AG309" s="166"/>
      <c r="AH309" s="166"/>
      <c r="AI309" s="166"/>
      <c r="AJ309" s="166"/>
      <c r="AK309" s="166"/>
      <c r="AL309" s="166"/>
      <c r="AM309" s="166"/>
      <c r="AN309" s="166"/>
      <c r="AO309" s="166"/>
      <c r="AP309" s="166"/>
      <c r="AQ309" s="166"/>
      <c r="AR309" s="166"/>
      <c r="AS309" s="166"/>
      <c r="AT309" s="168" t="s">
        <v>137</v>
      </c>
      <c r="AU309" s="168" t="s">
        <v>81</v>
      </c>
      <c r="AV309" s="166" t="s">
        <v>78</v>
      </c>
      <c r="AW309" s="166" t="s">
        <v>31</v>
      </c>
      <c r="AX309" s="166" t="s">
        <v>69</v>
      </c>
      <c r="AY309" s="168" t="s">
        <v>124</v>
      </c>
      <c r="AZ309" s="166"/>
      <c r="BA309" s="166"/>
      <c r="BB309" s="166"/>
      <c r="BC309" s="166"/>
      <c r="BD309" s="166"/>
      <c r="BE309" s="166"/>
      <c r="BF309" s="166"/>
      <c r="BG309" s="166"/>
      <c r="BH309" s="166"/>
      <c r="BI309" s="166"/>
      <c r="BJ309" s="166"/>
      <c r="BK309" s="166"/>
      <c r="BL309" s="166"/>
      <c r="BM309" s="166"/>
    </row>
    <row r="310" ht="15.75" customHeight="1">
      <c r="A310" s="166"/>
      <c r="B310" s="167"/>
      <c r="C310" s="166"/>
      <c r="D310" s="164" t="s">
        <v>137</v>
      </c>
      <c r="E310" s="168" t="s">
        <v>3</v>
      </c>
      <c r="F310" s="169" t="s">
        <v>686</v>
      </c>
      <c r="G310" s="166"/>
      <c r="H310" s="170">
        <v>0.164</v>
      </c>
      <c r="I310" s="166"/>
      <c r="J310" s="166"/>
      <c r="K310" s="166"/>
      <c r="L310" s="167"/>
      <c r="M310" s="171"/>
      <c r="N310" s="166"/>
      <c r="O310" s="166"/>
      <c r="P310" s="166"/>
      <c r="Q310" s="166"/>
      <c r="R310" s="166"/>
      <c r="S310" s="166"/>
      <c r="T310" s="172"/>
      <c r="U310" s="166"/>
      <c r="V310" s="166"/>
      <c r="W310" s="166"/>
      <c r="X310" s="166"/>
      <c r="Y310" s="166"/>
      <c r="Z310" s="166"/>
      <c r="AA310" s="166"/>
      <c r="AB310" s="166"/>
      <c r="AC310" s="166"/>
      <c r="AD310" s="166"/>
      <c r="AE310" s="166"/>
      <c r="AF310" s="166"/>
      <c r="AG310" s="166"/>
      <c r="AH310" s="166"/>
      <c r="AI310" s="166"/>
      <c r="AJ310" s="166"/>
      <c r="AK310" s="166"/>
      <c r="AL310" s="166"/>
      <c r="AM310" s="166"/>
      <c r="AN310" s="166"/>
      <c r="AO310" s="166"/>
      <c r="AP310" s="166"/>
      <c r="AQ310" s="166"/>
      <c r="AR310" s="166"/>
      <c r="AS310" s="166"/>
      <c r="AT310" s="168" t="s">
        <v>137</v>
      </c>
      <c r="AU310" s="168" t="s">
        <v>81</v>
      </c>
      <c r="AV310" s="166" t="s">
        <v>78</v>
      </c>
      <c r="AW310" s="166" t="s">
        <v>31</v>
      </c>
      <c r="AX310" s="166" t="s">
        <v>69</v>
      </c>
      <c r="AY310" s="168" t="s">
        <v>124</v>
      </c>
      <c r="AZ310" s="166"/>
      <c r="BA310" s="166"/>
      <c r="BB310" s="166"/>
      <c r="BC310" s="166"/>
      <c r="BD310" s="166"/>
      <c r="BE310" s="166"/>
      <c r="BF310" s="166"/>
      <c r="BG310" s="166"/>
      <c r="BH310" s="166"/>
      <c r="BI310" s="166"/>
      <c r="BJ310" s="166"/>
      <c r="BK310" s="166"/>
      <c r="BL310" s="166"/>
      <c r="BM310" s="166"/>
    </row>
    <row r="311" ht="15.75" customHeight="1">
      <c r="A311" s="173"/>
      <c r="B311" s="174"/>
      <c r="C311" s="173"/>
      <c r="D311" s="164" t="s">
        <v>137</v>
      </c>
      <c r="E311" s="175" t="s">
        <v>3</v>
      </c>
      <c r="F311" s="176" t="s">
        <v>156</v>
      </c>
      <c r="G311" s="173"/>
      <c r="H311" s="177">
        <v>0.317</v>
      </c>
      <c r="I311" s="173"/>
      <c r="J311" s="173"/>
      <c r="K311" s="173"/>
      <c r="L311" s="174"/>
      <c r="M311" s="178"/>
      <c r="N311" s="173"/>
      <c r="O311" s="173"/>
      <c r="P311" s="173"/>
      <c r="Q311" s="173"/>
      <c r="R311" s="173"/>
      <c r="S311" s="173"/>
      <c r="T311" s="179"/>
      <c r="U311" s="173"/>
      <c r="V311" s="173"/>
      <c r="W311" s="173"/>
      <c r="X311" s="173"/>
      <c r="Y311" s="173"/>
      <c r="Z311" s="173"/>
      <c r="AA311" s="173"/>
      <c r="AB311" s="173"/>
      <c r="AC311" s="173"/>
      <c r="AD311" s="173"/>
      <c r="AE311" s="173"/>
      <c r="AF311" s="173"/>
      <c r="AG311" s="173"/>
      <c r="AH311" s="173"/>
      <c r="AI311" s="173"/>
      <c r="AJ311" s="173"/>
      <c r="AK311" s="173"/>
      <c r="AL311" s="173"/>
      <c r="AM311" s="173"/>
      <c r="AN311" s="173"/>
      <c r="AO311" s="173"/>
      <c r="AP311" s="173"/>
      <c r="AQ311" s="173"/>
      <c r="AR311" s="173"/>
      <c r="AS311" s="173"/>
      <c r="AT311" s="175" t="s">
        <v>137</v>
      </c>
      <c r="AU311" s="175" t="s">
        <v>81</v>
      </c>
      <c r="AV311" s="173" t="s">
        <v>149</v>
      </c>
      <c r="AW311" s="173" t="s">
        <v>31</v>
      </c>
      <c r="AX311" s="173" t="s">
        <v>74</v>
      </c>
      <c r="AY311" s="175" t="s">
        <v>124</v>
      </c>
      <c r="AZ311" s="173"/>
      <c r="BA311" s="173"/>
      <c r="BB311" s="173"/>
      <c r="BC311" s="173"/>
      <c r="BD311" s="173"/>
      <c r="BE311" s="173"/>
      <c r="BF311" s="173"/>
      <c r="BG311" s="173"/>
      <c r="BH311" s="173"/>
      <c r="BI311" s="173"/>
      <c r="BJ311" s="173"/>
      <c r="BK311" s="173"/>
      <c r="BL311" s="173"/>
      <c r="BM311" s="173"/>
    </row>
    <row r="312" ht="15.75" customHeight="1">
      <c r="A312" s="166"/>
      <c r="B312" s="167"/>
      <c r="C312" s="166"/>
      <c r="D312" s="164" t="s">
        <v>137</v>
      </c>
      <c r="E312" s="166"/>
      <c r="F312" s="169" t="s">
        <v>687</v>
      </c>
      <c r="G312" s="166"/>
      <c r="H312" s="170">
        <v>0.349</v>
      </c>
      <c r="I312" s="166"/>
      <c r="J312" s="166"/>
      <c r="K312" s="166"/>
      <c r="L312" s="167"/>
      <c r="M312" s="171"/>
      <c r="N312" s="166"/>
      <c r="O312" s="166"/>
      <c r="P312" s="166"/>
      <c r="Q312" s="166"/>
      <c r="R312" s="166"/>
      <c r="S312" s="166"/>
      <c r="T312" s="172"/>
      <c r="U312" s="166"/>
      <c r="V312" s="166"/>
      <c r="W312" s="166"/>
      <c r="X312" s="166"/>
      <c r="Y312" s="166"/>
      <c r="Z312" s="166"/>
      <c r="AA312" s="166"/>
      <c r="AB312" s="166"/>
      <c r="AC312" s="166"/>
      <c r="AD312" s="166"/>
      <c r="AE312" s="166"/>
      <c r="AF312" s="166"/>
      <c r="AG312" s="166"/>
      <c r="AH312" s="166"/>
      <c r="AI312" s="166"/>
      <c r="AJ312" s="166"/>
      <c r="AK312" s="166"/>
      <c r="AL312" s="166"/>
      <c r="AM312" s="166"/>
      <c r="AN312" s="166"/>
      <c r="AO312" s="166"/>
      <c r="AP312" s="166"/>
      <c r="AQ312" s="166"/>
      <c r="AR312" s="166"/>
      <c r="AS312" s="166"/>
      <c r="AT312" s="168" t="s">
        <v>137</v>
      </c>
      <c r="AU312" s="168" t="s">
        <v>81</v>
      </c>
      <c r="AV312" s="166" t="s">
        <v>78</v>
      </c>
      <c r="AW312" s="166" t="s">
        <v>4</v>
      </c>
      <c r="AX312" s="166" t="s">
        <v>74</v>
      </c>
      <c r="AY312" s="168" t="s">
        <v>124</v>
      </c>
      <c r="AZ312" s="166"/>
      <c r="BA312" s="166"/>
      <c r="BB312" s="166"/>
      <c r="BC312" s="166"/>
      <c r="BD312" s="166"/>
      <c r="BE312" s="166"/>
      <c r="BF312" s="166"/>
      <c r="BG312" s="166"/>
      <c r="BH312" s="166"/>
      <c r="BI312" s="166"/>
      <c r="BJ312" s="166"/>
      <c r="BK312" s="166"/>
      <c r="BL312" s="166"/>
      <c r="BM312" s="166"/>
    </row>
    <row r="313" ht="62.25" customHeight="1">
      <c r="A313" s="21"/>
      <c r="B313" s="22"/>
      <c r="C313" s="148" t="s">
        <v>688</v>
      </c>
      <c r="D313" s="148" t="s">
        <v>127</v>
      </c>
      <c r="E313" s="149" t="s">
        <v>689</v>
      </c>
      <c r="F313" s="150" t="s">
        <v>690</v>
      </c>
      <c r="G313" s="151" t="s">
        <v>140</v>
      </c>
      <c r="H313" s="152">
        <v>11.1</v>
      </c>
      <c r="I313" s="153"/>
      <c r="J313" s="154">
        <f>ROUND(I313*H313,2)</f>
        <v>0</v>
      </c>
      <c r="K313" s="150" t="s">
        <v>130</v>
      </c>
      <c r="L313" s="22"/>
      <c r="M313" s="155" t="s">
        <v>3</v>
      </c>
      <c r="N313" s="156" t="s">
        <v>40</v>
      </c>
      <c r="O313" s="21"/>
      <c r="P313" s="157">
        <f>O313*H313</f>
        <v>0</v>
      </c>
      <c r="Q313" s="157">
        <v>0.0</v>
      </c>
      <c r="R313" s="157">
        <f>Q313*H313</f>
        <v>0</v>
      </c>
      <c r="S313" s="157">
        <v>0.0</v>
      </c>
      <c r="T313" s="158">
        <f>S313*H313</f>
        <v>0</v>
      </c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159" t="s">
        <v>131</v>
      </c>
      <c r="AS313" s="21"/>
      <c r="AT313" s="159" t="s">
        <v>127</v>
      </c>
      <c r="AU313" s="159" t="s">
        <v>81</v>
      </c>
      <c r="AV313" s="21"/>
      <c r="AW313" s="21"/>
      <c r="AX313" s="21"/>
      <c r="AY313" s="4" t="s">
        <v>124</v>
      </c>
      <c r="AZ313" s="21"/>
      <c r="BA313" s="21"/>
      <c r="BB313" s="21"/>
      <c r="BC313" s="21"/>
      <c r="BD313" s="21"/>
      <c r="BE313" s="160">
        <f>IF(N313="základní",J313,0)</f>
        <v>0</v>
      </c>
      <c r="BF313" s="160">
        <f>IF(N313="snížená",J313,0)</f>
        <v>0</v>
      </c>
      <c r="BG313" s="160">
        <f>IF(N313="zákl. přenesená",J313,0)</f>
        <v>0</v>
      </c>
      <c r="BH313" s="160">
        <f>IF(N313="sníž. přenesená",J313,0)</f>
        <v>0</v>
      </c>
      <c r="BI313" s="160">
        <f>IF(N313="nulová",J313,0)</f>
        <v>0</v>
      </c>
      <c r="BJ313" s="4" t="s">
        <v>74</v>
      </c>
      <c r="BK313" s="160">
        <f>ROUND(I313*H313,2)</f>
        <v>0</v>
      </c>
      <c r="BL313" s="4" t="s">
        <v>131</v>
      </c>
      <c r="BM313" s="159" t="s">
        <v>691</v>
      </c>
    </row>
    <row r="314" ht="15.75" customHeight="1">
      <c r="A314" s="21"/>
      <c r="B314" s="22"/>
      <c r="C314" s="21"/>
      <c r="D314" s="161" t="s">
        <v>133</v>
      </c>
      <c r="E314" s="21"/>
      <c r="F314" s="162" t="s">
        <v>692</v>
      </c>
      <c r="G314" s="21"/>
      <c r="H314" s="21"/>
      <c r="I314" s="21"/>
      <c r="J314" s="21"/>
      <c r="K314" s="21"/>
      <c r="L314" s="22"/>
      <c r="M314" s="163"/>
      <c r="N314" s="21"/>
      <c r="O314" s="21"/>
      <c r="P314" s="21"/>
      <c r="Q314" s="21"/>
      <c r="R314" s="21"/>
      <c r="S314" s="21"/>
      <c r="T314" s="58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4" t="s">
        <v>133</v>
      </c>
      <c r="AU314" s="4" t="s">
        <v>81</v>
      </c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</row>
    <row r="315" ht="15.75" customHeight="1">
      <c r="A315" s="166"/>
      <c r="B315" s="167"/>
      <c r="C315" s="166"/>
      <c r="D315" s="164" t="s">
        <v>137</v>
      </c>
      <c r="E315" s="168" t="s">
        <v>3</v>
      </c>
      <c r="F315" s="169" t="s">
        <v>693</v>
      </c>
      <c r="G315" s="166"/>
      <c r="H315" s="170">
        <v>11.1</v>
      </c>
      <c r="I315" s="166"/>
      <c r="J315" s="166"/>
      <c r="K315" s="166"/>
      <c r="L315" s="167"/>
      <c r="M315" s="171"/>
      <c r="N315" s="166"/>
      <c r="O315" s="166"/>
      <c r="P315" s="166"/>
      <c r="Q315" s="166"/>
      <c r="R315" s="166"/>
      <c r="S315" s="166"/>
      <c r="T315" s="172"/>
      <c r="U315" s="166"/>
      <c r="V315" s="166"/>
      <c r="W315" s="166"/>
      <c r="X315" s="166"/>
      <c r="Y315" s="166"/>
      <c r="Z315" s="166"/>
      <c r="AA315" s="166"/>
      <c r="AB315" s="166"/>
      <c r="AC315" s="166"/>
      <c r="AD315" s="166"/>
      <c r="AE315" s="166"/>
      <c r="AF315" s="166"/>
      <c r="AG315" s="166"/>
      <c r="AH315" s="166"/>
      <c r="AI315" s="166"/>
      <c r="AJ315" s="166"/>
      <c r="AK315" s="166"/>
      <c r="AL315" s="166"/>
      <c r="AM315" s="166"/>
      <c r="AN315" s="166"/>
      <c r="AO315" s="166"/>
      <c r="AP315" s="166"/>
      <c r="AQ315" s="166"/>
      <c r="AR315" s="166"/>
      <c r="AS315" s="166"/>
      <c r="AT315" s="168" t="s">
        <v>137</v>
      </c>
      <c r="AU315" s="168" t="s">
        <v>81</v>
      </c>
      <c r="AV315" s="166" t="s">
        <v>78</v>
      </c>
      <c r="AW315" s="166" t="s">
        <v>31</v>
      </c>
      <c r="AX315" s="166" t="s">
        <v>74</v>
      </c>
      <c r="AY315" s="168" t="s">
        <v>124</v>
      </c>
      <c r="AZ315" s="166"/>
      <c r="BA315" s="166"/>
      <c r="BB315" s="166"/>
      <c r="BC315" s="166"/>
      <c r="BD315" s="166"/>
      <c r="BE315" s="166"/>
      <c r="BF315" s="166"/>
      <c r="BG315" s="166"/>
      <c r="BH315" s="166"/>
      <c r="BI315" s="166"/>
      <c r="BJ315" s="166"/>
      <c r="BK315" s="166"/>
      <c r="BL315" s="166"/>
      <c r="BM315" s="166"/>
    </row>
    <row r="316" ht="21.75" customHeight="1">
      <c r="A316" s="21"/>
      <c r="B316" s="22"/>
      <c r="C316" s="191" t="s">
        <v>694</v>
      </c>
      <c r="D316" s="191" t="s">
        <v>427</v>
      </c>
      <c r="E316" s="192" t="s">
        <v>695</v>
      </c>
      <c r="F316" s="193" t="s">
        <v>696</v>
      </c>
      <c r="G316" s="194" t="s">
        <v>575</v>
      </c>
      <c r="H316" s="195">
        <v>0.274</v>
      </c>
      <c r="I316" s="196"/>
      <c r="J316" s="197">
        <f>ROUND(I316*H316,2)</f>
        <v>0</v>
      </c>
      <c r="K316" s="193" t="s">
        <v>130</v>
      </c>
      <c r="L316" s="198"/>
      <c r="M316" s="199" t="s">
        <v>3</v>
      </c>
      <c r="N316" s="200" t="s">
        <v>40</v>
      </c>
      <c r="O316" s="21"/>
      <c r="P316" s="157">
        <f>O316*H316</f>
        <v>0</v>
      </c>
      <c r="Q316" s="157">
        <v>0.55</v>
      </c>
      <c r="R316" s="157">
        <f>Q316*H316</f>
        <v>0.1507</v>
      </c>
      <c r="S316" s="157">
        <v>0.0</v>
      </c>
      <c r="T316" s="158">
        <f>S316*H316</f>
        <v>0</v>
      </c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159" t="s">
        <v>430</v>
      </c>
      <c r="AS316" s="21"/>
      <c r="AT316" s="159" t="s">
        <v>427</v>
      </c>
      <c r="AU316" s="159" t="s">
        <v>81</v>
      </c>
      <c r="AV316" s="21"/>
      <c r="AW316" s="21"/>
      <c r="AX316" s="21"/>
      <c r="AY316" s="4" t="s">
        <v>124</v>
      </c>
      <c r="AZ316" s="21"/>
      <c r="BA316" s="21"/>
      <c r="BB316" s="21"/>
      <c r="BC316" s="21"/>
      <c r="BD316" s="21"/>
      <c r="BE316" s="160">
        <f>IF(N316="základní",J316,0)</f>
        <v>0</v>
      </c>
      <c r="BF316" s="160">
        <f>IF(N316="snížená",J316,0)</f>
        <v>0</v>
      </c>
      <c r="BG316" s="160">
        <f>IF(N316="zákl. přenesená",J316,0)</f>
        <v>0</v>
      </c>
      <c r="BH316" s="160">
        <f>IF(N316="sníž. přenesená",J316,0)</f>
        <v>0</v>
      </c>
      <c r="BI316" s="160">
        <f>IF(N316="nulová",J316,0)</f>
        <v>0</v>
      </c>
      <c r="BJ316" s="4" t="s">
        <v>74</v>
      </c>
      <c r="BK316" s="160">
        <f>ROUND(I316*H316,2)</f>
        <v>0</v>
      </c>
      <c r="BL316" s="4" t="s">
        <v>131</v>
      </c>
      <c r="BM316" s="159" t="s">
        <v>697</v>
      </c>
    </row>
    <row r="317" ht="15.75" customHeight="1">
      <c r="A317" s="166"/>
      <c r="B317" s="167"/>
      <c r="C317" s="166"/>
      <c r="D317" s="164" t="s">
        <v>137</v>
      </c>
      <c r="E317" s="168" t="s">
        <v>3</v>
      </c>
      <c r="F317" s="169" t="s">
        <v>698</v>
      </c>
      <c r="G317" s="166"/>
      <c r="H317" s="170">
        <v>0.249</v>
      </c>
      <c r="I317" s="166"/>
      <c r="J317" s="166"/>
      <c r="K317" s="166"/>
      <c r="L317" s="167"/>
      <c r="M317" s="171"/>
      <c r="N317" s="166"/>
      <c r="O317" s="166"/>
      <c r="P317" s="166"/>
      <c r="Q317" s="166"/>
      <c r="R317" s="166"/>
      <c r="S317" s="166"/>
      <c r="T317" s="172"/>
      <c r="U317" s="166"/>
      <c r="V317" s="166"/>
      <c r="W317" s="166"/>
      <c r="X317" s="166"/>
      <c r="Y317" s="166"/>
      <c r="Z317" s="166"/>
      <c r="AA317" s="166"/>
      <c r="AB317" s="166"/>
      <c r="AC317" s="166"/>
      <c r="AD317" s="166"/>
      <c r="AE317" s="166"/>
      <c r="AF317" s="166"/>
      <c r="AG317" s="166"/>
      <c r="AH317" s="166"/>
      <c r="AI317" s="166"/>
      <c r="AJ317" s="166"/>
      <c r="AK317" s="166"/>
      <c r="AL317" s="166"/>
      <c r="AM317" s="166"/>
      <c r="AN317" s="166"/>
      <c r="AO317" s="166"/>
      <c r="AP317" s="166"/>
      <c r="AQ317" s="166"/>
      <c r="AR317" s="166"/>
      <c r="AS317" s="166"/>
      <c r="AT317" s="168" t="s">
        <v>137</v>
      </c>
      <c r="AU317" s="168" t="s">
        <v>81</v>
      </c>
      <c r="AV317" s="166" t="s">
        <v>78</v>
      </c>
      <c r="AW317" s="166" t="s">
        <v>31</v>
      </c>
      <c r="AX317" s="166" t="s">
        <v>74</v>
      </c>
      <c r="AY317" s="168" t="s">
        <v>124</v>
      </c>
      <c r="AZ317" s="166"/>
      <c r="BA317" s="166"/>
      <c r="BB317" s="166"/>
      <c r="BC317" s="166"/>
      <c r="BD317" s="166"/>
      <c r="BE317" s="166"/>
      <c r="BF317" s="166"/>
      <c r="BG317" s="166"/>
      <c r="BH317" s="166"/>
      <c r="BI317" s="166"/>
      <c r="BJ317" s="166"/>
      <c r="BK317" s="166"/>
      <c r="BL317" s="166"/>
      <c r="BM317" s="166"/>
    </row>
    <row r="318" ht="15.75" customHeight="1">
      <c r="A318" s="166"/>
      <c r="B318" s="167"/>
      <c r="C318" s="166"/>
      <c r="D318" s="164" t="s">
        <v>137</v>
      </c>
      <c r="E318" s="166"/>
      <c r="F318" s="169" t="s">
        <v>699</v>
      </c>
      <c r="G318" s="166"/>
      <c r="H318" s="170">
        <v>0.274</v>
      </c>
      <c r="I318" s="166"/>
      <c r="J318" s="166"/>
      <c r="K318" s="166"/>
      <c r="L318" s="167"/>
      <c r="M318" s="171"/>
      <c r="N318" s="166"/>
      <c r="O318" s="166"/>
      <c r="P318" s="166"/>
      <c r="Q318" s="166"/>
      <c r="R318" s="166"/>
      <c r="S318" s="166"/>
      <c r="T318" s="172"/>
      <c r="U318" s="166"/>
      <c r="V318" s="166"/>
      <c r="W318" s="166"/>
      <c r="X318" s="166"/>
      <c r="Y318" s="166"/>
      <c r="Z318" s="166"/>
      <c r="AA318" s="166"/>
      <c r="AB318" s="166"/>
      <c r="AC318" s="166"/>
      <c r="AD318" s="166"/>
      <c r="AE318" s="166"/>
      <c r="AF318" s="166"/>
      <c r="AG318" s="166"/>
      <c r="AH318" s="166"/>
      <c r="AI318" s="166"/>
      <c r="AJ318" s="166"/>
      <c r="AK318" s="166"/>
      <c r="AL318" s="166"/>
      <c r="AM318" s="166"/>
      <c r="AN318" s="166"/>
      <c r="AO318" s="166"/>
      <c r="AP318" s="166"/>
      <c r="AQ318" s="166"/>
      <c r="AR318" s="166"/>
      <c r="AS318" s="166"/>
      <c r="AT318" s="168" t="s">
        <v>137</v>
      </c>
      <c r="AU318" s="168" t="s">
        <v>81</v>
      </c>
      <c r="AV318" s="166" t="s">
        <v>78</v>
      </c>
      <c r="AW318" s="166" t="s">
        <v>4</v>
      </c>
      <c r="AX318" s="166" t="s">
        <v>74</v>
      </c>
      <c r="AY318" s="168" t="s">
        <v>124</v>
      </c>
      <c r="AZ318" s="166"/>
      <c r="BA318" s="166"/>
      <c r="BB318" s="166"/>
      <c r="BC318" s="166"/>
      <c r="BD318" s="166"/>
      <c r="BE318" s="166"/>
      <c r="BF318" s="166"/>
      <c r="BG318" s="166"/>
      <c r="BH318" s="166"/>
      <c r="BI318" s="166"/>
      <c r="BJ318" s="166"/>
      <c r="BK318" s="166"/>
      <c r="BL318" s="166"/>
      <c r="BM318" s="166"/>
    </row>
    <row r="319" ht="37.5" customHeight="1">
      <c r="A319" s="21"/>
      <c r="B319" s="22"/>
      <c r="C319" s="148" t="s">
        <v>700</v>
      </c>
      <c r="D319" s="148" t="s">
        <v>127</v>
      </c>
      <c r="E319" s="149" t="s">
        <v>701</v>
      </c>
      <c r="F319" s="150" t="s">
        <v>702</v>
      </c>
      <c r="G319" s="151" t="s">
        <v>575</v>
      </c>
      <c r="H319" s="152">
        <v>2.339</v>
      </c>
      <c r="I319" s="153"/>
      <c r="J319" s="154">
        <f>ROUND(I319*H319,2)</f>
        <v>0</v>
      </c>
      <c r="K319" s="150" t="s">
        <v>130</v>
      </c>
      <c r="L319" s="22"/>
      <c r="M319" s="155" t="s">
        <v>3</v>
      </c>
      <c r="N319" s="156" t="s">
        <v>40</v>
      </c>
      <c r="O319" s="21"/>
      <c r="P319" s="157">
        <f>O319*H319</f>
        <v>0</v>
      </c>
      <c r="Q319" s="157">
        <v>0.022837799</v>
      </c>
      <c r="R319" s="157">
        <f>Q319*H319</f>
        <v>0.05341761186</v>
      </c>
      <c r="S319" s="157">
        <v>0.0</v>
      </c>
      <c r="T319" s="158">
        <f>S319*H319</f>
        <v>0</v>
      </c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159" t="s">
        <v>131</v>
      </c>
      <c r="AS319" s="21"/>
      <c r="AT319" s="159" t="s">
        <v>127</v>
      </c>
      <c r="AU319" s="159" t="s">
        <v>81</v>
      </c>
      <c r="AV319" s="21"/>
      <c r="AW319" s="21"/>
      <c r="AX319" s="21"/>
      <c r="AY319" s="4" t="s">
        <v>124</v>
      </c>
      <c r="AZ319" s="21"/>
      <c r="BA319" s="21"/>
      <c r="BB319" s="21"/>
      <c r="BC319" s="21"/>
      <c r="BD319" s="21"/>
      <c r="BE319" s="160">
        <f>IF(N319="základní",J319,0)</f>
        <v>0</v>
      </c>
      <c r="BF319" s="160">
        <f>IF(N319="snížená",J319,0)</f>
        <v>0</v>
      </c>
      <c r="BG319" s="160">
        <f>IF(N319="zákl. přenesená",J319,0)</f>
        <v>0</v>
      </c>
      <c r="BH319" s="160">
        <f>IF(N319="sníž. přenesená",J319,0)</f>
        <v>0</v>
      </c>
      <c r="BI319" s="160">
        <f>IF(N319="nulová",J319,0)</f>
        <v>0</v>
      </c>
      <c r="BJ319" s="4" t="s">
        <v>74</v>
      </c>
      <c r="BK319" s="160">
        <f>ROUND(I319*H319,2)</f>
        <v>0</v>
      </c>
      <c r="BL319" s="4" t="s">
        <v>131</v>
      </c>
      <c r="BM319" s="159" t="s">
        <v>703</v>
      </c>
    </row>
    <row r="320" ht="15.75" customHeight="1">
      <c r="A320" s="21"/>
      <c r="B320" s="22"/>
      <c r="C320" s="21"/>
      <c r="D320" s="161" t="s">
        <v>133</v>
      </c>
      <c r="E320" s="21"/>
      <c r="F320" s="162" t="s">
        <v>704</v>
      </c>
      <c r="G320" s="21"/>
      <c r="H320" s="21"/>
      <c r="I320" s="21"/>
      <c r="J320" s="21"/>
      <c r="K320" s="21"/>
      <c r="L320" s="22"/>
      <c r="M320" s="163"/>
      <c r="N320" s="21"/>
      <c r="O320" s="21"/>
      <c r="P320" s="21"/>
      <c r="Q320" s="21"/>
      <c r="R320" s="21"/>
      <c r="S320" s="21"/>
      <c r="T320" s="58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4" t="s">
        <v>133</v>
      </c>
      <c r="AU320" s="4" t="s">
        <v>81</v>
      </c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</row>
    <row r="321" ht="15.75" customHeight="1">
      <c r="A321" s="166"/>
      <c r="B321" s="167"/>
      <c r="C321" s="166"/>
      <c r="D321" s="164" t="s">
        <v>137</v>
      </c>
      <c r="E321" s="168" t="s">
        <v>3</v>
      </c>
      <c r="F321" s="169" t="s">
        <v>705</v>
      </c>
      <c r="G321" s="166"/>
      <c r="H321" s="170">
        <v>2.339</v>
      </c>
      <c r="I321" s="166"/>
      <c r="J321" s="166"/>
      <c r="K321" s="166"/>
      <c r="L321" s="167"/>
      <c r="M321" s="171"/>
      <c r="N321" s="166"/>
      <c r="O321" s="166"/>
      <c r="P321" s="166"/>
      <c r="Q321" s="166"/>
      <c r="R321" s="166"/>
      <c r="S321" s="166"/>
      <c r="T321" s="172"/>
      <c r="U321" s="166"/>
      <c r="V321" s="166"/>
      <c r="W321" s="166"/>
      <c r="X321" s="166"/>
      <c r="Y321" s="166"/>
      <c r="Z321" s="166"/>
      <c r="AA321" s="166"/>
      <c r="AB321" s="166"/>
      <c r="AC321" s="166"/>
      <c r="AD321" s="166"/>
      <c r="AE321" s="166"/>
      <c r="AF321" s="166"/>
      <c r="AG321" s="166"/>
      <c r="AH321" s="166"/>
      <c r="AI321" s="166"/>
      <c r="AJ321" s="166"/>
      <c r="AK321" s="166"/>
      <c r="AL321" s="166"/>
      <c r="AM321" s="166"/>
      <c r="AN321" s="166"/>
      <c r="AO321" s="166"/>
      <c r="AP321" s="166"/>
      <c r="AQ321" s="166"/>
      <c r="AR321" s="166"/>
      <c r="AS321" s="166"/>
      <c r="AT321" s="168" t="s">
        <v>137</v>
      </c>
      <c r="AU321" s="168" t="s">
        <v>81</v>
      </c>
      <c r="AV321" s="166" t="s">
        <v>78</v>
      </c>
      <c r="AW321" s="166" t="s">
        <v>31</v>
      </c>
      <c r="AX321" s="166" t="s">
        <v>74</v>
      </c>
      <c r="AY321" s="168" t="s">
        <v>124</v>
      </c>
      <c r="AZ321" s="166"/>
      <c r="BA321" s="166"/>
      <c r="BB321" s="166"/>
      <c r="BC321" s="166"/>
      <c r="BD321" s="166"/>
      <c r="BE321" s="166"/>
      <c r="BF321" s="166"/>
      <c r="BG321" s="166"/>
      <c r="BH321" s="166"/>
      <c r="BI321" s="166"/>
      <c r="BJ321" s="166"/>
      <c r="BK321" s="166"/>
      <c r="BL321" s="166"/>
      <c r="BM321" s="166"/>
    </row>
    <row r="322" ht="21.75" customHeight="1">
      <c r="A322" s="21"/>
      <c r="B322" s="22"/>
      <c r="C322" s="191" t="s">
        <v>706</v>
      </c>
      <c r="D322" s="191" t="s">
        <v>427</v>
      </c>
      <c r="E322" s="192" t="s">
        <v>707</v>
      </c>
      <c r="F322" s="193" t="s">
        <v>708</v>
      </c>
      <c r="G322" s="194" t="s">
        <v>180</v>
      </c>
      <c r="H322" s="195">
        <v>30.0</v>
      </c>
      <c r="I322" s="196"/>
      <c r="J322" s="197">
        <f t="shared" ref="J322:J323" si="26">ROUND(I322*H322,2)</f>
        <v>0</v>
      </c>
      <c r="K322" s="193" t="s">
        <v>130</v>
      </c>
      <c r="L322" s="198"/>
      <c r="M322" s="199" t="s">
        <v>3</v>
      </c>
      <c r="N322" s="200" t="s">
        <v>40</v>
      </c>
      <c r="O322" s="21"/>
      <c r="P322" s="157">
        <f t="shared" ref="P322:P323" si="27">O322*H322</f>
        <v>0</v>
      </c>
      <c r="Q322" s="157">
        <v>4.8E-4</v>
      </c>
      <c r="R322" s="157">
        <f t="shared" ref="R322:R323" si="28">Q322*H322</f>
        <v>0.0144</v>
      </c>
      <c r="S322" s="157">
        <v>0.0</v>
      </c>
      <c r="T322" s="158">
        <f t="shared" ref="T322:T323" si="29">S322*H322</f>
        <v>0</v>
      </c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159" t="s">
        <v>430</v>
      </c>
      <c r="AS322" s="21"/>
      <c r="AT322" s="159" t="s">
        <v>427</v>
      </c>
      <c r="AU322" s="159" t="s">
        <v>81</v>
      </c>
      <c r="AV322" s="21"/>
      <c r="AW322" s="21"/>
      <c r="AX322" s="21"/>
      <c r="AY322" s="4" t="s">
        <v>124</v>
      </c>
      <c r="AZ322" s="21"/>
      <c r="BA322" s="21"/>
      <c r="BB322" s="21"/>
      <c r="BC322" s="21"/>
      <c r="BD322" s="21"/>
      <c r="BE322" s="160">
        <f t="shared" ref="BE322:BE323" si="30">IF(N322="základní",J322,0)</f>
        <v>0</v>
      </c>
      <c r="BF322" s="160">
        <f t="shared" ref="BF322:BF323" si="31">IF(N322="snížená",J322,0)</f>
        <v>0</v>
      </c>
      <c r="BG322" s="160">
        <f t="shared" ref="BG322:BG323" si="32">IF(N322="zákl. přenesená",J322,0)</f>
        <v>0</v>
      </c>
      <c r="BH322" s="160">
        <f t="shared" ref="BH322:BH323" si="33">IF(N322="sníž. přenesená",J322,0)</f>
        <v>0</v>
      </c>
      <c r="BI322" s="160">
        <f t="shared" ref="BI322:BI323" si="34">IF(N322="nulová",J322,0)</f>
        <v>0</v>
      </c>
      <c r="BJ322" s="4" t="s">
        <v>74</v>
      </c>
      <c r="BK322" s="160">
        <f t="shared" ref="BK322:BK323" si="35">ROUND(I322*H322,2)</f>
        <v>0</v>
      </c>
      <c r="BL322" s="4" t="s">
        <v>131</v>
      </c>
      <c r="BM322" s="159" t="s">
        <v>709</v>
      </c>
    </row>
    <row r="323" ht="37.5" customHeight="1">
      <c r="A323" s="21"/>
      <c r="B323" s="22"/>
      <c r="C323" s="148" t="s">
        <v>710</v>
      </c>
      <c r="D323" s="148" t="s">
        <v>127</v>
      </c>
      <c r="E323" s="149" t="s">
        <v>711</v>
      </c>
      <c r="F323" s="150" t="s">
        <v>712</v>
      </c>
      <c r="G323" s="151" t="s">
        <v>575</v>
      </c>
      <c r="H323" s="152">
        <v>5.333</v>
      </c>
      <c r="I323" s="153"/>
      <c r="J323" s="154">
        <f t="shared" si="26"/>
        <v>0</v>
      </c>
      <c r="K323" s="150" t="s">
        <v>130</v>
      </c>
      <c r="L323" s="22"/>
      <c r="M323" s="155" t="s">
        <v>3</v>
      </c>
      <c r="N323" s="156" t="s">
        <v>40</v>
      </c>
      <c r="O323" s="21"/>
      <c r="P323" s="157">
        <f t="shared" si="27"/>
        <v>0</v>
      </c>
      <c r="Q323" s="157">
        <v>0.001215</v>
      </c>
      <c r="R323" s="157">
        <f t="shared" si="28"/>
        <v>0.006479595</v>
      </c>
      <c r="S323" s="157">
        <v>0.0</v>
      </c>
      <c r="T323" s="158">
        <f t="shared" si="29"/>
        <v>0</v>
      </c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159" t="s">
        <v>131</v>
      </c>
      <c r="AS323" s="21"/>
      <c r="AT323" s="159" t="s">
        <v>127</v>
      </c>
      <c r="AU323" s="159" t="s">
        <v>81</v>
      </c>
      <c r="AV323" s="21"/>
      <c r="AW323" s="21"/>
      <c r="AX323" s="21"/>
      <c r="AY323" s="4" t="s">
        <v>124</v>
      </c>
      <c r="AZ323" s="21"/>
      <c r="BA323" s="21"/>
      <c r="BB323" s="21"/>
      <c r="BC323" s="21"/>
      <c r="BD323" s="21"/>
      <c r="BE323" s="160">
        <f t="shared" si="30"/>
        <v>0</v>
      </c>
      <c r="BF323" s="160">
        <f t="shared" si="31"/>
        <v>0</v>
      </c>
      <c r="BG323" s="160">
        <f t="shared" si="32"/>
        <v>0</v>
      </c>
      <c r="BH323" s="160">
        <f t="shared" si="33"/>
        <v>0</v>
      </c>
      <c r="BI323" s="160">
        <f t="shared" si="34"/>
        <v>0</v>
      </c>
      <c r="BJ323" s="4" t="s">
        <v>74</v>
      </c>
      <c r="BK323" s="160">
        <f t="shared" si="35"/>
        <v>0</v>
      </c>
      <c r="BL323" s="4" t="s">
        <v>131</v>
      </c>
      <c r="BM323" s="159" t="s">
        <v>713</v>
      </c>
    </row>
    <row r="324" ht="15.75" customHeight="1">
      <c r="A324" s="21"/>
      <c r="B324" s="22"/>
      <c r="C324" s="21"/>
      <c r="D324" s="161" t="s">
        <v>133</v>
      </c>
      <c r="E324" s="21"/>
      <c r="F324" s="162" t="s">
        <v>714</v>
      </c>
      <c r="G324" s="21"/>
      <c r="H324" s="21"/>
      <c r="I324" s="21"/>
      <c r="J324" s="21"/>
      <c r="K324" s="21"/>
      <c r="L324" s="22"/>
      <c r="M324" s="163"/>
      <c r="N324" s="21"/>
      <c r="O324" s="21"/>
      <c r="P324" s="21"/>
      <c r="Q324" s="21"/>
      <c r="R324" s="21"/>
      <c r="S324" s="21"/>
      <c r="T324" s="58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4" t="s">
        <v>133</v>
      </c>
      <c r="AU324" s="4" t="s">
        <v>81</v>
      </c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</row>
    <row r="325" ht="15.75" customHeight="1">
      <c r="A325" s="166"/>
      <c r="B325" s="167"/>
      <c r="C325" s="166"/>
      <c r="D325" s="164" t="s">
        <v>137</v>
      </c>
      <c r="E325" s="168" t="s">
        <v>3</v>
      </c>
      <c r="F325" s="169" t="s">
        <v>715</v>
      </c>
      <c r="G325" s="166"/>
      <c r="H325" s="170">
        <v>2.339</v>
      </c>
      <c r="I325" s="166"/>
      <c r="J325" s="166"/>
      <c r="K325" s="166"/>
      <c r="L325" s="167"/>
      <c r="M325" s="171"/>
      <c r="N325" s="166"/>
      <c r="O325" s="166"/>
      <c r="P325" s="166"/>
      <c r="Q325" s="166"/>
      <c r="R325" s="166"/>
      <c r="S325" s="166"/>
      <c r="T325" s="172"/>
      <c r="U325" s="166"/>
      <c r="V325" s="166"/>
      <c r="W325" s="166"/>
      <c r="X325" s="166"/>
      <c r="Y325" s="166"/>
      <c r="Z325" s="166"/>
      <c r="AA325" s="166"/>
      <c r="AB325" s="166"/>
      <c r="AC325" s="166"/>
      <c r="AD325" s="166"/>
      <c r="AE325" s="166"/>
      <c r="AF325" s="166"/>
      <c r="AG325" s="166"/>
      <c r="AH325" s="166"/>
      <c r="AI325" s="166"/>
      <c r="AJ325" s="166"/>
      <c r="AK325" s="166"/>
      <c r="AL325" s="166"/>
      <c r="AM325" s="166"/>
      <c r="AN325" s="166"/>
      <c r="AO325" s="166"/>
      <c r="AP325" s="166"/>
      <c r="AQ325" s="166"/>
      <c r="AR325" s="166"/>
      <c r="AS325" s="166"/>
      <c r="AT325" s="168" t="s">
        <v>137</v>
      </c>
      <c r="AU325" s="168" t="s">
        <v>81</v>
      </c>
      <c r="AV325" s="166" t="s">
        <v>78</v>
      </c>
      <c r="AW325" s="166" t="s">
        <v>31</v>
      </c>
      <c r="AX325" s="166" t="s">
        <v>69</v>
      </c>
      <c r="AY325" s="168" t="s">
        <v>124</v>
      </c>
      <c r="AZ325" s="166"/>
      <c r="BA325" s="166"/>
      <c r="BB325" s="166"/>
      <c r="BC325" s="166"/>
      <c r="BD325" s="166"/>
      <c r="BE325" s="166"/>
      <c r="BF325" s="166"/>
      <c r="BG325" s="166"/>
      <c r="BH325" s="166"/>
      <c r="BI325" s="166"/>
      <c r="BJ325" s="166"/>
      <c r="BK325" s="166"/>
      <c r="BL325" s="166"/>
      <c r="BM325" s="166"/>
    </row>
    <row r="326" ht="15.75" customHeight="1">
      <c r="A326" s="166"/>
      <c r="B326" s="167"/>
      <c r="C326" s="166"/>
      <c r="D326" s="164" t="s">
        <v>137</v>
      </c>
      <c r="E326" s="168" t="s">
        <v>3</v>
      </c>
      <c r="F326" s="169" t="s">
        <v>716</v>
      </c>
      <c r="G326" s="166"/>
      <c r="H326" s="170">
        <v>2.994</v>
      </c>
      <c r="I326" s="166"/>
      <c r="J326" s="166"/>
      <c r="K326" s="166"/>
      <c r="L326" s="167"/>
      <c r="M326" s="171"/>
      <c r="N326" s="166"/>
      <c r="O326" s="166"/>
      <c r="P326" s="166"/>
      <c r="Q326" s="166"/>
      <c r="R326" s="166"/>
      <c r="S326" s="166"/>
      <c r="T326" s="172"/>
      <c r="U326" s="166"/>
      <c r="V326" s="166"/>
      <c r="W326" s="166"/>
      <c r="X326" s="166"/>
      <c r="Y326" s="166"/>
      <c r="Z326" s="166"/>
      <c r="AA326" s="166"/>
      <c r="AB326" s="166"/>
      <c r="AC326" s="166"/>
      <c r="AD326" s="166"/>
      <c r="AE326" s="166"/>
      <c r="AF326" s="166"/>
      <c r="AG326" s="166"/>
      <c r="AH326" s="166"/>
      <c r="AI326" s="166"/>
      <c r="AJ326" s="166"/>
      <c r="AK326" s="166"/>
      <c r="AL326" s="166"/>
      <c r="AM326" s="166"/>
      <c r="AN326" s="166"/>
      <c r="AO326" s="166"/>
      <c r="AP326" s="166"/>
      <c r="AQ326" s="166"/>
      <c r="AR326" s="166"/>
      <c r="AS326" s="166"/>
      <c r="AT326" s="168" t="s">
        <v>137</v>
      </c>
      <c r="AU326" s="168" t="s">
        <v>81</v>
      </c>
      <c r="AV326" s="166" t="s">
        <v>78</v>
      </c>
      <c r="AW326" s="166" t="s">
        <v>31</v>
      </c>
      <c r="AX326" s="166" t="s">
        <v>69</v>
      </c>
      <c r="AY326" s="168" t="s">
        <v>124</v>
      </c>
      <c r="AZ326" s="166"/>
      <c r="BA326" s="166"/>
      <c r="BB326" s="166"/>
      <c r="BC326" s="166"/>
      <c r="BD326" s="166"/>
      <c r="BE326" s="166"/>
      <c r="BF326" s="166"/>
      <c r="BG326" s="166"/>
      <c r="BH326" s="166"/>
      <c r="BI326" s="166"/>
      <c r="BJ326" s="166"/>
      <c r="BK326" s="166"/>
      <c r="BL326" s="166"/>
      <c r="BM326" s="166"/>
    </row>
    <row r="327" ht="15.75" customHeight="1">
      <c r="A327" s="173"/>
      <c r="B327" s="174"/>
      <c r="C327" s="173"/>
      <c r="D327" s="164" t="s">
        <v>137</v>
      </c>
      <c r="E327" s="175" t="s">
        <v>3</v>
      </c>
      <c r="F327" s="176" t="s">
        <v>156</v>
      </c>
      <c r="G327" s="173"/>
      <c r="H327" s="177">
        <v>5.333</v>
      </c>
      <c r="I327" s="173"/>
      <c r="J327" s="173"/>
      <c r="K327" s="173"/>
      <c r="L327" s="174"/>
      <c r="M327" s="178"/>
      <c r="N327" s="173"/>
      <c r="O327" s="173"/>
      <c r="P327" s="173"/>
      <c r="Q327" s="173"/>
      <c r="R327" s="173"/>
      <c r="S327" s="173"/>
      <c r="T327" s="179"/>
      <c r="U327" s="173"/>
      <c r="V327" s="173"/>
      <c r="W327" s="173"/>
      <c r="X327" s="173"/>
      <c r="Y327" s="173"/>
      <c r="Z327" s="173"/>
      <c r="AA327" s="173"/>
      <c r="AB327" s="173"/>
      <c r="AC327" s="173"/>
      <c r="AD327" s="173"/>
      <c r="AE327" s="173"/>
      <c r="AF327" s="173"/>
      <c r="AG327" s="173"/>
      <c r="AH327" s="173"/>
      <c r="AI327" s="173"/>
      <c r="AJ327" s="173"/>
      <c r="AK327" s="173"/>
      <c r="AL327" s="173"/>
      <c r="AM327" s="173"/>
      <c r="AN327" s="173"/>
      <c r="AO327" s="173"/>
      <c r="AP327" s="173"/>
      <c r="AQ327" s="173"/>
      <c r="AR327" s="173"/>
      <c r="AS327" s="173"/>
      <c r="AT327" s="175" t="s">
        <v>137</v>
      </c>
      <c r="AU327" s="175" t="s">
        <v>81</v>
      </c>
      <c r="AV327" s="173" t="s">
        <v>149</v>
      </c>
      <c r="AW327" s="173" t="s">
        <v>31</v>
      </c>
      <c r="AX327" s="173" t="s">
        <v>74</v>
      </c>
      <c r="AY327" s="175" t="s">
        <v>124</v>
      </c>
      <c r="AZ327" s="173"/>
      <c r="BA327" s="173"/>
      <c r="BB327" s="173"/>
      <c r="BC327" s="173"/>
      <c r="BD327" s="173"/>
      <c r="BE327" s="173"/>
      <c r="BF327" s="173"/>
      <c r="BG327" s="173"/>
      <c r="BH327" s="173"/>
      <c r="BI327" s="173"/>
      <c r="BJ327" s="173"/>
      <c r="BK327" s="173"/>
      <c r="BL327" s="173"/>
      <c r="BM327" s="173"/>
    </row>
    <row r="328" ht="24.0" customHeight="1">
      <c r="A328" s="21"/>
      <c r="B328" s="22"/>
      <c r="C328" s="148" t="s">
        <v>717</v>
      </c>
      <c r="D328" s="148" t="s">
        <v>127</v>
      </c>
      <c r="E328" s="149" t="s">
        <v>718</v>
      </c>
      <c r="F328" s="150" t="s">
        <v>719</v>
      </c>
      <c r="G328" s="151" t="s">
        <v>655</v>
      </c>
      <c r="H328" s="152">
        <v>4.534</v>
      </c>
      <c r="I328" s="153"/>
      <c r="J328" s="154">
        <f>ROUND(I328*H328,2)</f>
        <v>0</v>
      </c>
      <c r="K328" s="150" t="s">
        <v>196</v>
      </c>
      <c r="L328" s="22"/>
      <c r="M328" s="155" t="s">
        <v>3</v>
      </c>
      <c r="N328" s="156" t="s">
        <v>40</v>
      </c>
      <c r="O328" s="21"/>
      <c r="P328" s="157">
        <f>O328*H328</f>
        <v>0</v>
      </c>
      <c r="Q328" s="157">
        <v>0.0</v>
      </c>
      <c r="R328" s="157">
        <f>Q328*H328</f>
        <v>0</v>
      </c>
      <c r="S328" s="157">
        <v>0.0</v>
      </c>
      <c r="T328" s="158">
        <f>S328*H328</f>
        <v>0</v>
      </c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159" t="s">
        <v>131</v>
      </c>
      <c r="AS328" s="21"/>
      <c r="AT328" s="159" t="s">
        <v>127</v>
      </c>
      <c r="AU328" s="159" t="s">
        <v>81</v>
      </c>
      <c r="AV328" s="21"/>
      <c r="AW328" s="21"/>
      <c r="AX328" s="21"/>
      <c r="AY328" s="4" t="s">
        <v>124</v>
      </c>
      <c r="AZ328" s="21"/>
      <c r="BA328" s="21"/>
      <c r="BB328" s="21"/>
      <c r="BC328" s="21"/>
      <c r="BD328" s="21"/>
      <c r="BE328" s="160">
        <f>IF(N328="základní",J328,0)</f>
        <v>0</v>
      </c>
      <c r="BF328" s="160">
        <f>IF(N328="snížená",J328,0)</f>
        <v>0</v>
      </c>
      <c r="BG328" s="160">
        <f>IF(N328="zákl. přenesená",J328,0)</f>
        <v>0</v>
      </c>
      <c r="BH328" s="160">
        <f>IF(N328="sníž. přenesená",J328,0)</f>
        <v>0</v>
      </c>
      <c r="BI328" s="160">
        <f>IF(N328="nulová",J328,0)</f>
        <v>0</v>
      </c>
      <c r="BJ328" s="4" t="s">
        <v>74</v>
      </c>
      <c r="BK328" s="160">
        <f>ROUND(I328*H328,2)</f>
        <v>0</v>
      </c>
      <c r="BL328" s="4" t="s">
        <v>131</v>
      </c>
      <c r="BM328" s="159" t="s">
        <v>720</v>
      </c>
    </row>
    <row r="329" ht="20.25" customHeight="1">
      <c r="A329" s="136"/>
      <c r="B329" s="137"/>
      <c r="C329" s="136"/>
      <c r="D329" s="138" t="s">
        <v>68</v>
      </c>
      <c r="E329" s="146" t="s">
        <v>721</v>
      </c>
      <c r="F329" s="146" t="s">
        <v>722</v>
      </c>
      <c r="G329" s="136"/>
      <c r="H329" s="136"/>
      <c r="I329" s="136"/>
      <c r="J329" s="147">
        <f>BK329</f>
        <v>0</v>
      </c>
      <c r="K329" s="136"/>
      <c r="L329" s="137"/>
      <c r="M329" s="141"/>
      <c r="N329" s="136"/>
      <c r="O329" s="136"/>
      <c r="P329" s="142">
        <f>SUM(P330:P368)</f>
        <v>0</v>
      </c>
      <c r="Q329" s="136"/>
      <c r="R329" s="142">
        <f>SUM(R330:R368)</f>
        <v>4.226590294</v>
      </c>
      <c r="S329" s="136"/>
      <c r="T329" s="143">
        <f>SUM(T330:T368)</f>
        <v>0</v>
      </c>
      <c r="U329" s="136"/>
      <c r="V329" s="136"/>
      <c r="W329" s="136"/>
      <c r="X329" s="136"/>
      <c r="Y329" s="136"/>
      <c r="Z329" s="136"/>
      <c r="AA329" s="136"/>
      <c r="AB329" s="136"/>
      <c r="AC329" s="136"/>
      <c r="AD329" s="136"/>
      <c r="AE329" s="136"/>
      <c r="AF329" s="136"/>
      <c r="AG329" s="136"/>
      <c r="AH329" s="136"/>
      <c r="AI329" s="136"/>
      <c r="AJ329" s="136"/>
      <c r="AK329" s="136"/>
      <c r="AL329" s="136"/>
      <c r="AM329" s="136"/>
      <c r="AN329" s="136"/>
      <c r="AO329" s="136"/>
      <c r="AP329" s="136"/>
      <c r="AQ329" s="136"/>
      <c r="AR329" s="138" t="s">
        <v>78</v>
      </c>
      <c r="AS329" s="136"/>
      <c r="AT329" s="144" t="s">
        <v>68</v>
      </c>
      <c r="AU329" s="144" t="s">
        <v>78</v>
      </c>
      <c r="AV329" s="136"/>
      <c r="AW329" s="136"/>
      <c r="AX329" s="136"/>
      <c r="AY329" s="138" t="s">
        <v>124</v>
      </c>
      <c r="AZ329" s="136"/>
      <c r="BA329" s="136"/>
      <c r="BB329" s="136"/>
      <c r="BC329" s="136"/>
      <c r="BD329" s="136"/>
      <c r="BE329" s="136"/>
      <c r="BF329" s="136"/>
      <c r="BG329" s="136"/>
      <c r="BH329" s="136"/>
      <c r="BI329" s="136"/>
      <c r="BJ329" s="136"/>
      <c r="BK329" s="145">
        <f>SUM(BK330:BK368)</f>
        <v>0</v>
      </c>
      <c r="BL329" s="136"/>
      <c r="BM329" s="136"/>
    </row>
    <row r="330" ht="37.5" customHeight="1">
      <c r="A330" s="21"/>
      <c r="B330" s="22"/>
      <c r="C330" s="148" t="s">
        <v>723</v>
      </c>
      <c r="D330" s="148" t="s">
        <v>127</v>
      </c>
      <c r="E330" s="149" t="s">
        <v>724</v>
      </c>
      <c r="F330" s="150" t="s">
        <v>725</v>
      </c>
      <c r="G330" s="151" t="s">
        <v>89</v>
      </c>
      <c r="H330" s="152">
        <v>115.167</v>
      </c>
      <c r="I330" s="153"/>
      <c r="J330" s="154">
        <f>ROUND(I330*H330,2)</f>
        <v>0</v>
      </c>
      <c r="K330" s="150" t="s">
        <v>130</v>
      </c>
      <c r="L330" s="22"/>
      <c r="M330" s="155" t="s">
        <v>3</v>
      </c>
      <c r="N330" s="156" t="s">
        <v>40</v>
      </c>
      <c r="O330" s="21"/>
      <c r="P330" s="157">
        <f>O330*H330</f>
        <v>0</v>
      </c>
      <c r="Q330" s="157">
        <v>0.0</v>
      </c>
      <c r="R330" s="157">
        <f>Q330*H330</f>
        <v>0</v>
      </c>
      <c r="S330" s="157">
        <v>0.0</v>
      </c>
      <c r="T330" s="158">
        <f>S330*H330</f>
        <v>0</v>
      </c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159" t="s">
        <v>131</v>
      </c>
      <c r="AS330" s="21"/>
      <c r="AT330" s="159" t="s">
        <v>127</v>
      </c>
      <c r="AU330" s="159" t="s">
        <v>81</v>
      </c>
      <c r="AV330" s="21"/>
      <c r="AW330" s="21"/>
      <c r="AX330" s="21"/>
      <c r="AY330" s="4" t="s">
        <v>124</v>
      </c>
      <c r="AZ330" s="21"/>
      <c r="BA330" s="21"/>
      <c r="BB330" s="21"/>
      <c r="BC330" s="21"/>
      <c r="BD330" s="21"/>
      <c r="BE330" s="160">
        <f>IF(N330="základní",J330,0)</f>
        <v>0</v>
      </c>
      <c r="BF330" s="160">
        <f>IF(N330="snížená",J330,0)</f>
        <v>0</v>
      </c>
      <c r="BG330" s="160">
        <f>IF(N330="zákl. přenesená",J330,0)</f>
        <v>0</v>
      </c>
      <c r="BH330" s="160">
        <f>IF(N330="sníž. přenesená",J330,0)</f>
        <v>0</v>
      </c>
      <c r="BI330" s="160">
        <f>IF(N330="nulová",J330,0)</f>
        <v>0</v>
      </c>
      <c r="BJ330" s="4" t="s">
        <v>74</v>
      </c>
      <c r="BK330" s="160">
        <f>ROUND(I330*H330,2)</f>
        <v>0</v>
      </c>
      <c r="BL330" s="4" t="s">
        <v>131</v>
      </c>
      <c r="BM330" s="159" t="s">
        <v>726</v>
      </c>
    </row>
    <row r="331" ht="15.75" customHeight="1">
      <c r="A331" s="21"/>
      <c r="B331" s="22"/>
      <c r="C331" s="21"/>
      <c r="D331" s="161" t="s">
        <v>133</v>
      </c>
      <c r="E331" s="21"/>
      <c r="F331" s="162" t="s">
        <v>727</v>
      </c>
      <c r="G331" s="21"/>
      <c r="H331" s="21"/>
      <c r="I331" s="21"/>
      <c r="J331" s="21"/>
      <c r="K331" s="21"/>
      <c r="L331" s="22"/>
      <c r="M331" s="163"/>
      <c r="N331" s="21"/>
      <c r="O331" s="21"/>
      <c r="P331" s="21"/>
      <c r="Q331" s="21"/>
      <c r="R331" s="21"/>
      <c r="S331" s="21"/>
      <c r="T331" s="58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4" t="s">
        <v>133</v>
      </c>
      <c r="AU331" s="4" t="s">
        <v>81</v>
      </c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</row>
    <row r="332" ht="15.75" customHeight="1">
      <c r="A332" s="166"/>
      <c r="B332" s="167"/>
      <c r="C332" s="166"/>
      <c r="D332" s="164" t="s">
        <v>137</v>
      </c>
      <c r="E332" s="168" t="s">
        <v>3</v>
      </c>
      <c r="F332" s="169" t="s">
        <v>313</v>
      </c>
      <c r="G332" s="166"/>
      <c r="H332" s="170">
        <v>97.881</v>
      </c>
      <c r="I332" s="166"/>
      <c r="J332" s="166"/>
      <c r="K332" s="166"/>
      <c r="L332" s="167"/>
      <c r="M332" s="171"/>
      <c r="N332" s="166"/>
      <c r="O332" s="166"/>
      <c r="P332" s="166"/>
      <c r="Q332" s="166"/>
      <c r="R332" s="166"/>
      <c r="S332" s="166"/>
      <c r="T332" s="172"/>
      <c r="U332" s="166"/>
      <c r="V332" s="166"/>
      <c r="W332" s="166"/>
      <c r="X332" s="166"/>
      <c r="Y332" s="166"/>
      <c r="Z332" s="166"/>
      <c r="AA332" s="166"/>
      <c r="AB332" s="166"/>
      <c r="AC332" s="166"/>
      <c r="AD332" s="166"/>
      <c r="AE332" s="166"/>
      <c r="AF332" s="166"/>
      <c r="AG332" s="166"/>
      <c r="AH332" s="166"/>
      <c r="AI332" s="166"/>
      <c r="AJ332" s="166"/>
      <c r="AK332" s="166"/>
      <c r="AL332" s="166"/>
      <c r="AM332" s="166"/>
      <c r="AN332" s="166"/>
      <c r="AO332" s="166"/>
      <c r="AP332" s="166"/>
      <c r="AQ332" s="166"/>
      <c r="AR332" s="166"/>
      <c r="AS332" s="166"/>
      <c r="AT332" s="168" t="s">
        <v>137</v>
      </c>
      <c r="AU332" s="168" t="s">
        <v>81</v>
      </c>
      <c r="AV332" s="166" t="s">
        <v>78</v>
      </c>
      <c r="AW332" s="166" t="s">
        <v>31</v>
      </c>
      <c r="AX332" s="166" t="s">
        <v>69</v>
      </c>
      <c r="AY332" s="168" t="s">
        <v>124</v>
      </c>
      <c r="AZ332" s="166"/>
      <c r="BA332" s="166"/>
      <c r="BB332" s="166"/>
      <c r="BC332" s="166"/>
      <c r="BD332" s="166"/>
      <c r="BE332" s="166"/>
      <c r="BF332" s="166"/>
      <c r="BG332" s="166"/>
      <c r="BH332" s="166"/>
      <c r="BI332" s="166"/>
      <c r="BJ332" s="166"/>
      <c r="BK332" s="166"/>
      <c r="BL332" s="166"/>
      <c r="BM332" s="166"/>
    </row>
    <row r="333" ht="15.75" customHeight="1">
      <c r="A333" s="180"/>
      <c r="B333" s="181"/>
      <c r="C333" s="180"/>
      <c r="D333" s="164" t="s">
        <v>137</v>
      </c>
      <c r="E333" s="182" t="s">
        <v>3</v>
      </c>
      <c r="F333" s="183" t="s">
        <v>728</v>
      </c>
      <c r="G333" s="180"/>
      <c r="H333" s="182" t="s">
        <v>3</v>
      </c>
      <c r="I333" s="180"/>
      <c r="J333" s="180"/>
      <c r="K333" s="180"/>
      <c r="L333" s="181"/>
      <c r="M333" s="184"/>
      <c r="N333" s="180"/>
      <c r="O333" s="180"/>
      <c r="P333" s="180"/>
      <c r="Q333" s="180"/>
      <c r="R333" s="180"/>
      <c r="S333" s="180"/>
      <c r="T333" s="185"/>
      <c r="U333" s="180"/>
      <c r="V333" s="180"/>
      <c r="W333" s="180"/>
      <c r="X333" s="180"/>
      <c r="Y333" s="180"/>
      <c r="Z333" s="180"/>
      <c r="AA333" s="180"/>
      <c r="AB333" s="180"/>
      <c r="AC333" s="180"/>
      <c r="AD333" s="180"/>
      <c r="AE333" s="180"/>
      <c r="AF333" s="180"/>
      <c r="AG333" s="180"/>
      <c r="AH333" s="180"/>
      <c r="AI333" s="180"/>
      <c r="AJ333" s="180"/>
      <c r="AK333" s="180"/>
      <c r="AL333" s="180"/>
      <c r="AM333" s="180"/>
      <c r="AN333" s="180"/>
      <c r="AO333" s="180"/>
      <c r="AP333" s="180"/>
      <c r="AQ333" s="180"/>
      <c r="AR333" s="180"/>
      <c r="AS333" s="180"/>
      <c r="AT333" s="182" t="s">
        <v>137</v>
      </c>
      <c r="AU333" s="182" t="s">
        <v>81</v>
      </c>
      <c r="AV333" s="180" t="s">
        <v>74</v>
      </c>
      <c r="AW333" s="180" t="s">
        <v>31</v>
      </c>
      <c r="AX333" s="180" t="s">
        <v>69</v>
      </c>
      <c r="AY333" s="182" t="s">
        <v>124</v>
      </c>
      <c r="AZ333" s="180"/>
      <c r="BA333" s="180"/>
      <c r="BB333" s="180"/>
      <c r="BC333" s="180"/>
      <c r="BD333" s="180"/>
      <c r="BE333" s="180"/>
      <c r="BF333" s="180"/>
      <c r="BG333" s="180"/>
      <c r="BH333" s="180"/>
      <c r="BI333" s="180"/>
      <c r="BJ333" s="180"/>
      <c r="BK333" s="180"/>
      <c r="BL333" s="180"/>
      <c r="BM333" s="180"/>
    </row>
    <row r="334" ht="15.75" customHeight="1">
      <c r="A334" s="166"/>
      <c r="B334" s="167"/>
      <c r="C334" s="166"/>
      <c r="D334" s="164" t="s">
        <v>137</v>
      </c>
      <c r="E334" s="168" t="s">
        <v>3</v>
      </c>
      <c r="F334" s="169" t="s">
        <v>467</v>
      </c>
      <c r="G334" s="166"/>
      <c r="H334" s="170">
        <v>17.286</v>
      </c>
      <c r="I334" s="166"/>
      <c r="J334" s="166"/>
      <c r="K334" s="166"/>
      <c r="L334" s="167"/>
      <c r="M334" s="171"/>
      <c r="N334" s="166"/>
      <c r="O334" s="166"/>
      <c r="P334" s="166"/>
      <c r="Q334" s="166"/>
      <c r="R334" s="166"/>
      <c r="S334" s="166"/>
      <c r="T334" s="172"/>
      <c r="U334" s="166"/>
      <c r="V334" s="166"/>
      <c r="W334" s="166"/>
      <c r="X334" s="166"/>
      <c r="Y334" s="166"/>
      <c r="Z334" s="166"/>
      <c r="AA334" s="166"/>
      <c r="AB334" s="166"/>
      <c r="AC334" s="166"/>
      <c r="AD334" s="166"/>
      <c r="AE334" s="166"/>
      <c r="AF334" s="166"/>
      <c r="AG334" s="166"/>
      <c r="AH334" s="166"/>
      <c r="AI334" s="166"/>
      <c r="AJ334" s="166"/>
      <c r="AK334" s="166"/>
      <c r="AL334" s="166"/>
      <c r="AM334" s="166"/>
      <c r="AN334" s="166"/>
      <c r="AO334" s="166"/>
      <c r="AP334" s="166"/>
      <c r="AQ334" s="166"/>
      <c r="AR334" s="166"/>
      <c r="AS334" s="166"/>
      <c r="AT334" s="168" t="s">
        <v>137</v>
      </c>
      <c r="AU334" s="168" t="s">
        <v>81</v>
      </c>
      <c r="AV334" s="166" t="s">
        <v>78</v>
      </c>
      <c r="AW334" s="166" t="s">
        <v>31</v>
      </c>
      <c r="AX334" s="166" t="s">
        <v>69</v>
      </c>
      <c r="AY334" s="168" t="s">
        <v>124</v>
      </c>
      <c r="AZ334" s="166"/>
      <c r="BA334" s="166"/>
      <c r="BB334" s="166"/>
      <c r="BC334" s="166"/>
      <c r="BD334" s="166"/>
      <c r="BE334" s="166"/>
      <c r="BF334" s="166"/>
      <c r="BG334" s="166"/>
      <c r="BH334" s="166"/>
      <c r="BI334" s="166"/>
      <c r="BJ334" s="166"/>
      <c r="BK334" s="166"/>
      <c r="BL334" s="166"/>
      <c r="BM334" s="166"/>
    </row>
    <row r="335" ht="15.75" customHeight="1">
      <c r="A335" s="173"/>
      <c r="B335" s="174"/>
      <c r="C335" s="173"/>
      <c r="D335" s="164" t="s">
        <v>137</v>
      </c>
      <c r="E335" s="175" t="s">
        <v>3</v>
      </c>
      <c r="F335" s="176" t="s">
        <v>156</v>
      </c>
      <c r="G335" s="173"/>
      <c r="H335" s="177">
        <v>115.167</v>
      </c>
      <c r="I335" s="173"/>
      <c r="J335" s="173"/>
      <c r="K335" s="173"/>
      <c r="L335" s="174"/>
      <c r="M335" s="178"/>
      <c r="N335" s="173"/>
      <c r="O335" s="173"/>
      <c r="P335" s="173"/>
      <c r="Q335" s="173"/>
      <c r="R335" s="173"/>
      <c r="S335" s="173"/>
      <c r="T335" s="179"/>
      <c r="U335" s="173"/>
      <c r="V335" s="173"/>
      <c r="W335" s="173"/>
      <c r="X335" s="173"/>
      <c r="Y335" s="173"/>
      <c r="Z335" s="173"/>
      <c r="AA335" s="173"/>
      <c r="AB335" s="173"/>
      <c r="AC335" s="173"/>
      <c r="AD335" s="173"/>
      <c r="AE335" s="173"/>
      <c r="AF335" s="173"/>
      <c r="AG335" s="173"/>
      <c r="AH335" s="173"/>
      <c r="AI335" s="173"/>
      <c r="AJ335" s="173"/>
      <c r="AK335" s="173"/>
      <c r="AL335" s="173"/>
      <c r="AM335" s="173"/>
      <c r="AN335" s="173"/>
      <c r="AO335" s="173"/>
      <c r="AP335" s="173"/>
      <c r="AQ335" s="173"/>
      <c r="AR335" s="173"/>
      <c r="AS335" s="173"/>
      <c r="AT335" s="175" t="s">
        <v>137</v>
      </c>
      <c r="AU335" s="175" t="s">
        <v>81</v>
      </c>
      <c r="AV335" s="173" t="s">
        <v>149</v>
      </c>
      <c r="AW335" s="173" t="s">
        <v>31</v>
      </c>
      <c r="AX335" s="173" t="s">
        <v>74</v>
      </c>
      <c r="AY335" s="175" t="s">
        <v>124</v>
      </c>
      <c r="AZ335" s="173"/>
      <c r="BA335" s="173"/>
      <c r="BB335" s="173"/>
      <c r="BC335" s="173"/>
      <c r="BD335" s="173"/>
      <c r="BE335" s="173"/>
      <c r="BF335" s="173"/>
      <c r="BG335" s="173"/>
      <c r="BH335" s="173"/>
      <c r="BI335" s="173"/>
      <c r="BJ335" s="173"/>
      <c r="BK335" s="173"/>
      <c r="BL335" s="173"/>
      <c r="BM335" s="173"/>
    </row>
    <row r="336" ht="24.0" customHeight="1">
      <c r="A336" s="21"/>
      <c r="B336" s="22"/>
      <c r="C336" s="191" t="s">
        <v>729</v>
      </c>
      <c r="D336" s="191" t="s">
        <v>427</v>
      </c>
      <c r="E336" s="192" t="s">
        <v>730</v>
      </c>
      <c r="F336" s="193" t="s">
        <v>731</v>
      </c>
      <c r="G336" s="194" t="s">
        <v>575</v>
      </c>
      <c r="H336" s="195">
        <v>2.994</v>
      </c>
      <c r="I336" s="196"/>
      <c r="J336" s="197">
        <f>ROUND(I336*H336,2)</f>
        <v>0</v>
      </c>
      <c r="K336" s="193" t="s">
        <v>130</v>
      </c>
      <c r="L336" s="198"/>
      <c r="M336" s="199" t="s">
        <v>3</v>
      </c>
      <c r="N336" s="200" t="s">
        <v>40</v>
      </c>
      <c r="O336" s="21"/>
      <c r="P336" s="157">
        <f>O336*H336</f>
        <v>0</v>
      </c>
      <c r="Q336" s="157">
        <v>0.55</v>
      </c>
      <c r="R336" s="157">
        <f>Q336*H336</f>
        <v>1.6467</v>
      </c>
      <c r="S336" s="157">
        <v>0.0</v>
      </c>
      <c r="T336" s="158">
        <f>S336*H336</f>
        <v>0</v>
      </c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159" t="s">
        <v>430</v>
      </c>
      <c r="AS336" s="21"/>
      <c r="AT336" s="159" t="s">
        <v>427</v>
      </c>
      <c r="AU336" s="159" t="s">
        <v>81</v>
      </c>
      <c r="AV336" s="21"/>
      <c r="AW336" s="21"/>
      <c r="AX336" s="21"/>
      <c r="AY336" s="4" t="s">
        <v>124</v>
      </c>
      <c r="AZ336" s="21"/>
      <c r="BA336" s="21"/>
      <c r="BB336" s="21"/>
      <c r="BC336" s="21"/>
      <c r="BD336" s="21"/>
      <c r="BE336" s="160">
        <f>IF(N336="základní",J336,0)</f>
        <v>0</v>
      </c>
      <c r="BF336" s="160">
        <f>IF(N336="snížená",J336,0)</f>
        <v>0</v>
      </c>
      <c r="BG336" s="160">
        <f>IF(N336="zákl. přenesená",J336,0)</f>
        <v>0</v>
      </c>
      <c r="BH336" s="160">
        <f>IF(N336="sníž. přenesená",J336,0)</f>
        <v>0</v>
      </c>
      <c r="BI336" s="160">
        <f>IF(N336="nulová",J336,0)</f>
        <v>0</v>
      </c>
      <c r="BJ336" s="4" t="s">
        <v>74</v>
      </c>
      <c r="BK336" s="160">
        <f>ROUND(I336*H336,2)</f>
        <v>0</v>
      </c>
      <c r="BL336" s="4" t="s">
        <v>131</v>
      </c>
      <c r="BM336" s="159" t="s">
        <v>732</v>
      </c>
    </row>
    <row r="337" ht="15.75" customHeight="1">
      <c r="A337" s="166"/>
      <c r="B337" s="167"/>
      <c r="C337" s="166"/>
      <c r="D337" s="164" t="s">
        <v>137</v>
      </c>
      <c r="E337" s="166"/>
      <c r="F337" s="169" t="s">
        <v>733</v>
      </c>
      <c r="G337" s="166"/>
      <c r="H337" s="170">
        <v>2.994</v>
      </c>
      <c r="I337" s="166"/>
      <c r="J337" s="166"/>
      <c r="K337" s="166"/>
      <c r="L337" s="167"/>
      <c r="M337" s="171"/>
      <c r="N337" s="166"/>
      <c r="O337" s="166"/>
      <c r="P337" s="166"/>
      <c r="Q337" s="166"/>
      <c r="R337" s="166"/>
      <c r="S337" s="166"/>
      <c r="T337" s="172"/>
      <c r="U337" s="166"/>
      <c r="V337" s="166"/>
      <c r="W337" s="166"/>
      <c r="X337" s="166"/>
      <c r="Y337" s="166"/>
      <c r="Z337" s="166"/>
      <c r="AA337" s="166"/>
      <c r="AB337" s="166"/>
      <c r="AC337" s="166"/>
      <c r="AD337" s="166"/>
      <c r="AE337" s="166"/>
      <c r="AF337" s="166"/>
      <c r="AG337" s="166"/>
      <c r="AH337" s="166"/>
      <c r="AI337" s="166"/>
      <c r="AJ337" s="166"/>
      <c r="AK337" s="166"/>
      <c r="AL337" s="166"/>
      <c r="AM337" s="166"/>
      <c r="AN337" s="166"/>
      <c r="AO337" s="166"/>
      <c r="AP337" s="166"/>
      <c r="AQ337" s="166"/>
      <c r="AR337" s="166"/>
      <c r="AS337" s="166"/>
      <c r="AT337" s="168" t="s">
        <v>137</v>
      </c>
      <c r="AU337" s="168" t="s">
        <v>81</v>
      </c>
      <c r="AV337" s="166" t="s">
        <v>78</v>
      </c>
      <c r="AW337" s="166" t="s">
        <v>4</v>
      </c>
      <c r="AX337" s="166" t="s">
        <v>74</v>
      </c>
      <c r="AY337" s="168" t="s">
        <v>124</v>
      </c>
      <c r="AZ337" s="166"/>
      <c r="BA337" s="166"/>
      <c r="BB337" s="166"/>
      <c r="BC337" s="166"/>
      <c r="BD337" s="166"/>
      <c r="BE337" s="166"/>
      <c r="BF337" s="166"/>
      <c r="BG337" s="166"/>
      <c r="BH337" s="166"/>
      <c r="BI337" s="166"/>
      <c r="BJ337" s="166"/>
      <c r="BK337" s="166"/>
      <c r="BL337" s="166"/>
      <c r="BM337" s="166"/>
    </row>
    <row r="338" ht="44.25" customHeight="1">
      <c r="A338" s="21"/>
      <c r="B338" s="22"/>
      <c r="C338" s="148" t="s">
        <v>734</v>
      </c>
      <c r="D338" s="148" t="s">
        <v>127</v>
      </c>
      <c r="E338" s="149" t="s">
        <v>735</v>
      </c>
      <c r="F338" s="150" t="s">
        <v>736</v>
      </c>
      <c r="G338" s="151" t="s">
        <v>89</v>
      </c>
      <c r="H338" s="152">
        <v>20.548</v>
      </c>
      <c r="I338" s="153"/>
      <c r="J338" s="154">
        <f>ROUND(I338*H338,2)</f>
        <v>0</v>
      </c>
      <c r="K338" s="150" t="s">
        <v>130</v>
      </c>
      <c r="L338" s="22"/>
      <c r="M338" s="155" t="s">
        <v>3</v>
      </c>
      <c r="N338" s="156" t="s">
        <v>40</v>
      </c>
      <c r="O338" s="21"/>
      <c r="P338" s="157">
        <f>O338*H338</f>
        <v>0</v>
      </c>
      <c r="Q338" s="157">
        <v>0.0</v>
      </c>
      <c r="R338" s="157">
        <f>Q338*H338</f>
        <v>0</v>
      </c>
      <c r="S338" s="157">
        <v>0.0</v>
      </c>
      <c r="T338" s="158">
        <f>S338*H338</f>
        <v>0</v>
      </c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159" t="s">
        <v>131</v>
      </c>
      <c r="AS338" s="21"/>
      <c r="AT338" s="159" t="s">
        <v>127</v>
      </c>
      <c r="AU338" s="159" t="s">
        <v>81</v>
      </c>
      <c r="AV338" s="21"/>
      <c r="AW338" s="21"/>
      <c r="AX338" s="21"/>
      <c r="AY338" s="4" t="s">
        <v>124</v>
      </c>
      <c r="AZ338" s="21"/>
      <c r="BA338" s="21"/>
      <c r="BB338" s="21"/>
      <c r="BC338" s="21"/>
      <c r="BD338" s="21"/>
      <c r="BE338" s="160">
        <f>IF(N338="základní",J338,0)</f>
        <v>0</v>
      </c>
      <c r="BF338" s="160">
        <f>IF(N338="snížená",J338,0)</f>
        <v>0</v>
      </c>
      <c r="BG338" s="160">
        <f>IF(N338="zákl. přenesená",J338,0)</f>
        <v>0</v>
      </c>
      <c r="BH338" s="160">
        <f>IF(N338="sníž. přenesená",J338,0)</f>
        <v>0</v>
      </c>
      <c r="BI338" s="160">
        <f>IF(N338="nulová",J338,0)</f>
        <v>0</v>
      </c>
      <c r="BJ338" s="4" t="s">
        <v>74</v>
      </c>
      <c r="BK338" s="160">
        <f>ROUND(I338*H338,2)</f>
        <v>0</v>
      </c>
      <c r="BL338" s="4" t="s">
        <v>131</v>
      </c>
      <c r="BM338" s="159" t="s">
        <v>737</v>
      </c>
    </row>
    <row r="339" ht="15.75" customHeight="1">
      <c r="A339" s="21"/>
      <c r="B339" s="22"/>
      <c r="C339" s="21"/>
      <c r="D339" s="161" t="s">
        <v>133</v>
      </c>
      <c r="E339" s="21"/>
      <c r="F339" s="162" t="s">
        <v>738</v>
      </c>
      <c r="G339" s="21"/>
      <c r="H339" s="21"/>
      <c r="I339" s="21"/>
      <c r="J339" s="21"/>
      <c r="K339" s="21"/>
      <c r="L339" s="22"/>
      <c r="M339" s="163"/>
      <c r="N339" s="21"/>
      <c r="O339" s="21"/>
      <c r="P339" s="21"/>
      <c r="Q339" s="21"/>
      <c r="R339" s="21"/>
      <c r="S339" s="21"/>
      <c r="T339" s="58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4" t="s">
        <v>133</v>
      </c>
      <c r="AU339" s="4" t="s">
        <v>81</v>
      </c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</row>
    <row r="340" ht="15.75" customHeight="1">
      <c r="A340" s="166"/>
      <c r="B340" s="167"/>
      <c r="C340" s="166"/>
      <c r="D340" s="164" t="s">
        <v>137</v>
      </c>
      <c r="E340" s="168" t="s">
        <v>3</v>
      </c>
      <c r="F340" s="169" t="s">
        <v>739</v>
      </c>
      <c r="G340" s="166"/>
      <c r="H340" s="170">
        <v>20.548</v>
      </c>
      <c r="I340" s="166"/>
      <c r="J340" s="166"/>
      <c r="K340" s="166"/>
      <c r="L340" s="167"/>
      <c r="M340" s="171"/>
      <c r="N340" s="166"/>
      <c r="O340" s="166"/>
      <c r="P340" s="166"/>
      <c r="Q340" s="166"/>
      <c r="R340" s="166"/>
      <c r="S340" s="166"/>
      <c r="T340" s="172"/>
      <c r="U340" s="166"/>
      <c r="V340" s="166"/>
      <c r="W340" s="166"/>
      <c r="X340" s="166"/>
      <c r="Y340" s="166"/>
      <c r="Z340" s="166"/>
      <c r="AA340" s="166"/>
      <c r="AB340" s="166"/>
      <c r="AC340" s="166"/>
      <c r="AD340" s="166"/>
      <c r="AE340" s="166"/>
      <c r="AF340" s="166"/>
      <c r="AG340" s="166"/>
      <c r="AH340" s="166"/>
      <c r="AI340" s="166"/>
      <c r="AJ340" s="166"/>
      <c r="AK340" s="166"/>
      <c r="AL340" s="166"/>
      <c r="AM340" s="166"/>
      <c r="AN340" s="166"/>
      <c r="AO340" s="166"/>
      <c r="AP340" s="166"/>
      <c r="AQ340" s="166"/>
      <c r="AR340" s="166"/>
      <c r="AS340" s="166"/>
      <c r="AT340" s="168" t="s">
        <v>137</v>
      </c>
      <c r="AU340" s="168" t="s">
        <v>81</v>
      </c>
      <c r="AV340" s="166" t="s">
        <v>78</v>
      </c>
      <c r="AW340" s="166" t="s">
        <v>31</v>
      </c>
      <c r="AX340" s="166" t="s">
        <v>74</v>
      </c>
      <c r="AY340" s="168" t="s">
        <v>124</v>
      </c>
      <c r="AZ340" s="166"/>
      <c r="BA340" s="166"/>
      <c r="BB340" s="166"/>
      <c r="BC340" s="166"/>
      <c r="BD340" s="166"/>
      <c r="BE340" s="166"/>
      <c r="BF340" s="166"/>
      <c r="BG340" s="166"/>
      <c r="BH340" s="166"/>
      <c r="BI340" s="166"/>
      <c r="BJ340" s="166"/>
      <c r="BK340" s="166"/>
      <c r="BL340" s="166"/>
      <c r="BM340" s="166"/>
    </row>
    <row r="341" ht="21.75" customHeight="1">
      <c r="A341" s="21"/>
      <c r="B341" s="22"/>
      <c r="C341" s="191" t="s">
        <v>740</v>
      </c>
      <c r="D341" s="191" t="s">
        <v>427</v>
      </c>
      <c r="E341" s="192" t="s">
        <v>741</v>
      </c>
      <c r="F341" s="193" t="s">
        <v>742</v>
      </c>
      <c r="G341" s="194" t="s">
        <v>89</v>
      </c>
      <c r="H341" s="195">
        <v>22.603</v>
      </c>
      <c r="I341" s="196"/>
      <c r="J341" s="197">
        <f>ROUND(I341*H341,2)</f>
        <v>0</v>
      </c>
      <c r="K341" s="193" t="s">
        <v>130</v>
      </c>
      <c r="L341" s="198"/>
      <c r="M341" s="199" t="s">
        <v>3</v>
      </c>
      <c r="N341" s="200" t="s">
        <v>40</v>
      </c>
      <c r="O341" s="21"/>
      <c r="P341" s="157">
        <f>O341*H341</f>
        <v>0</v>
      </c>
      <c r="Q341" s="157">
        <v>0.0149</v>
      </c>
      <c r="R341" s="157">
        <f>Q341*H341</f>
        <v>0.3367847</v>
      </c>
      <c r="S341" s="157">
        <v>0.0</v>
      </c>
      <c r="T341" s="158">
        <f>S341*H341</f>
        <v>0</v>
      </c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159" t="s">
        <v>430</v>
      </c>
      <c r="AS341" s="21"/>
      <c r="AT341" s="159" t="s">
        <v>427</v>
      </c>
      <c r="AU341" s="159" t="s">
        <v>81</v>
      </c>
      <c r="AV341" s="21"/>
      <c r="AW341" s="21"/>
      <c r="AX341" s="21"/>
      <c r="AY341" s="4" t="s">
        <v>124</v>
      </c>
      <c r="AZ341" s="21"/>
      <c r="BA341" s="21"/>
      <c r="BB341" s="21"/>
      <c r="BC341" s="21"/>
      <c r="BD341" s="21"/>
      <c r="BE341" s="160">
        <f>IF(N341="základní",J341,0)</f>
        <v>0</v>
      </c>
      <c r="BF341" s="160">
        <f>IF(N341="snížená",J341,0)</f>
        <v>0</v>
      </c>
      <c r="BG341" s="160">
        <f>IF(N341="zákl. přenesená",J341,0)</f>
        <v>0</v>
      </c>
      <c r="BH341" s="160">
        <f>IF(N341="sníž. přenesená",J341,0)</f>
        <v>0</v>
      </c>
      <c r="BI341" s="160">
        <f>IF(N341="nulová",J341,0)</f>
        <v>0</v>
      </c>
      <c r="BJ341" s="4" t="s">
        <v>74</v>
      </c>
      <c r="BK341" s="160">
        <f>ROUND(I341*H341,2)</f>
        <v>0</v>
      </c>
      <c r="BL341" s="4" t="s">
        <v>131</v>
      </c>
      <c r="BM341" s="159" t="s">
        <v>743</v>
      </c>
    </row>
    <row r="342" ht="15.75" customHeight="1">
      <c r="A342" s="166"/>
      <c r="B342" s="167"/>
      <c r="C342" s="166"/>
      <c r="D342" s="164" t="s">
        <v>137</v>
      </c>
      <c r="E342" s="166"/>
      <c r="F342" s="169" t="s">
        <v>744</v>
      </c>
      <c r="G342" s="166"/>
      <c r="H342" s="170">
        <v>22.603</v>
      </c>
      <c r="I342" s="166"/>
      <c r="J342" s="166"/>
      <c r="K342" s="166"/>
      <c r="L342" s="167"/>
      <c r="M342" s="171"/>
      <c r="N342" s="166"/>
      <c r="O342" s="166"/>
      <c r="P342" s="166"/>
      <c r="Q342" s="166"/>
      <c r="R342" s="166"/>
      <c r="S342" s="166"/>
      <c r="T342" s="172"/>
      <c r="U342" s="166"/>
      <c r="V342" s="166"/>
      <c r="W342" s="166"/>
      <c r="X342" s="166"/>
      <c r="Y342" s="166"/>
      <c r="Z342" s="166"/>
      <c r="AA342" s="166"/>
      <c r="AB342" s="166"/>
      <c r="AC342" s="166"/>
      <c r="AD342" s="166"/>
      <c r="AE342" s="166"/>
      <c r="AF342" s="166"/>
      <c r="AG342" s="166"/>
      <c r="AH342" s="166"/>
      <c r="AI342" s="166"/>
      <c r="AJ342" s="166"/>
      <c r="AK342" s="166"/>
      <c r="AL342" s="166"/>
      <c r="AM342" s="166"/>
      <c r="AN342" s="166"/>
      <c r="AO342" s="166"/>
      <c r="AP342" s="166"/>
      <c r="AQ342" s="166"/>
      <c r="AR342" s="166"/>
      <c r="AS342" s="166"/>
      <c r="AT342" s="168" t="s">
        <v>137</v>
      </c>
      <c r="AU342" s="168" t="s">
        <v>81</v>
      </c>
      <c r="AV342" s="166" t="s">
        <v>78</v>
      </c>
      <c r="AW342" s="166" t="s">
        <v>4</v>
      </c>
      <c r="AX342" s="166" t="s">
        <v>74</v>
      </c>
      <c r="AY342" s="168" t="s">
        <v>124</v>
      </c>
      <c r="AZ342" s="166"/>
      <c r="BA342" s="166"/>
      <c r="BB342" s="166"/>
      <c r="BC342" s="166"/>
      <c r="BD342" s="166"/>
      <c r="BE342" s="166"/>
      <c r="BF342" s="166"/>
      <c r="BG342" s="166"/>
      <c r="BH342" s="166"/>
      <c r="BI342" s="166"/>
      <c r="BJ342" s="166"/>
      <c r="BK342" s="166"/>
      <c r="BL342" s="166"/>
      <c r="BM342" s="166"/>
    </row>
    <row r="343" ht="24.0" customHeight="1">
      <c r="A343" s="21"/>
      <c r="B343" s="22"/>
      <c r="C343" s="148" t="s">
        <v>745</v>
      </c>
      <c r="D343" s="148" t="s">
        <v>127</v>
      </c>
      <c r="E343" s="149" t="s">
        <v>746</v>
      </c>
      <c r="F343" s="150" t="s">
        <v>747</v>
      </c>
      <c r="G343" s="151" t="s">
        <v>89</v>
      </c>
      <c r="H343" s="152">
        <v>150.567</v>
      </c>
      <c r="I343" s="153"/>
      <c r="J343" s="154">
        <f>ROUND(I343*H343,2)</f>
        <v>0</v>
      </c>
      <c r="K343" s="150" t="s">
        <v>130</v>
      </c>
      <c r="L343" s="22"/>
      <c r="M343" s="155" t="s">
        <v>3</v>
      </c>
      <c r="N343" s="156" t="s">
        <v>40</v>
      </c>
      <c r="O343" s="21"/>
      <c r="P343" s="157">
        <f>O343*H343</f>
        <v>0</v>
      </c>
      <c r="Q343" s="157">
        <v>0.0</v>
      </c>
      <c r="R343" s="157">
        <f>Q343*H343</f>
        <v>0</v>
      </c>
      <c r="S343" s="157">
        <v>0.0</v>
      </c>
      <c r="T343" s="158">
        <f>S343*H343</f>
        <v>0</v>
      </c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159" t="s">
        <v>131</v>
      </c>
      <c r="AS343" s="21"/>
      <c r="AT343" s="159" t="s">
        <v>127</v>
      </c>
      <c r="AU343" s="159" t="s">
        <v>81</v>
      </c>
      <c r="AV343" s="21"/>
      <c r="AW343" s="21"/>
      <c r="AX343" s="21"/>
      <c r="AY343" s="4" t="s">
        <v>124</v>
      </c>
      <c r="AZ343" s="21"/>
      <c r="BA343" s="21"/>
      <c r="BB343" s="21"/>
      <c r="BC343" s="21"/>
      <c r="BD343" s="21"/>
      <c r="BE343" s="160">
        <f>IF(N343="základní",J343,0)</f>
        <v>0</v>
      </c>
      <c r="BF343" s="160">
        <f>IF(N343="snížená",J343,0)</f>
        <v>0</v>
      </c>
      <c r="BG343" s="160">
        <f>IF(N343="zákl. přenesená",J343,0)</f>
        <v>0</v>
      </c>
      <c r="BH343" s="160">
        <f>IF(N343="sníž. přenesená",J343,0)</f>
        <v>0</v>
      </c>
      <c r="BI343" s="160">
        <f>IF(N343="nulová",J343,0)</f>
        <v>0</v>
      </c>
      <c r="BJ343" s="4" t="s">
        <v>74</v>
      </c>
      <c r="BK343" s="160">
        <f>ROUND(I343*H343,2)</f>
        <v>0</v>
      </c>
      <c r="BL343" s="4" t="s">
        <v>131</v>
      </c>
      <c r="BM343" s="159" t="s">
        <v>748</v>
      </c>
    </row>
    <row r="344" ht="15.75" customHeight="1">
      <c r="A344" s="21"/>
      <c r="B344" s="22"/>
      <c r="C344" s="21"/>
      <c r="D344" s="161" t="s">
        <v>133</v>
      </c>
      <c r="E344" s="21"/>
      <c r="F344" s="162" t="s">
        <v>749</v>
      </c>
      <c r="G344" s="21"/>
      <c r="H344" s="21"/>
      <c r="I344" s="21"/>
      <c r="J344" s="21"/>
      <c r="K344" s="21"/>
      <c r="L344" s="22"/>
      <c r="M344" s="163"/>
      <c r="N344" s="21"/>
      <c r="O344" s="21"/>
      <c r="P344" s="21"/>
      <c r="Q344" s="21"/>
      <c r="R344" s="21"/>
      <c r="S344" s="21"/>
      <c r="T344" s="58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4" t="s">
        <v>133</v>
      </c>
      <c r="AU344" s="4" t="s">
        <v>81</v>
      </c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</row>
    <row r="345" ht="15.75" customHeight="1">
      <c r="A345" s="180"/>
      <c r="B345" s="181"/>
      <c r="C345" s="180"/>
      <c r="D345" s="164" t="s">
        <v>137</v>
      </c>
      <c r="E345" s="182" t="s">
        <v>3</v>
      </c>
      <c r="F345" s="183" t="s">
        <v>750</v>
      </c>
      <c r="G345" s="180"/>
      <c r="H345" s="182" t="s">
        <v>3</v>
      </c>
      <c r="I345" s="180"/>
      <c r="J345" s="180"/>
      <c r="K345" s="180"/>
      <c r="L345" s="181"/>
      <c r="M345" s="184"/>
      <c r="N345" s="180"/>
      <c r="O345" s="180"/>
      <c r="P345" s="180"/>
      <c r="Q345" s="180"/>
      <c r="R345" s="180"/>
      <c r="S345" s="180"/>
      <c r="T345" s="185"/>
      <c r="U345" s="180"/>
      <c r="V345" s="180"/>
      <c r="W345" s="180"/>
      <c r="X345" s="180"/>
      <c r="Y345" s="180"/>
      <c r="Z345" s="180"/>
      <c r="AA345" s="180"/>
      <c r="AB345" s="180"/>
      <c r="AC345" s="180"/>
      <c r="AD345" s="180"/>
      <c r="AE345" s="180"/>
      <c r="AF345" s="180"/>
      <c r="AG345" s="180"/>
      <c r="AH345" s="180"/>
      <c r="AI345" s="180"/>
      <c r="AJ345" s="180"/>
      <c r="AK345" s="180"/>
      <c r="AL345" s="180"/>
      <c r="AM345" s="180"/>
      <c r="AN345" s="180"/>
      <c r="AO345" s="180"/>
      <c r="AP345" s="180"/>
      <c r="AQ345" s="180"/>
      <c r="AR345" s="180"/>
      <c r="AS345" s="180"/>
      <c r="AT345" s="182" t="s">
        <v>137</v>
      </c>
      <c r="AU345" s="182" t="s">
        <v>81</v>
      </c>
      <c r="AV345" s="180" t="s">
        <v>74</v>
      </c>
      <c r="AW345" s="180" t="s">
        <v>31</v>
      </c>
      <c r="AX345" s="180" t="s">
        <v>69</v>
      </c>
      <c r="AY345" s="182" t="s">
        <v>124</v>
      </c>
      <c r="AZ345" s="180"/>
      <c r="BA345" s="180"/>
      <c r="BB345" s="180"/>
      <c r="BC345" s="180"/>
      <c r="BD345" s="180"/>
      <c r="BE345" s="180"/>
      <c r="BF345" s="180"/>
      <c r="BG345" s="180"/>
      <c r="BH345" s="180"/>
      <c r="BI345" s="180"/>
      <c r="BJ345" s="180"/>
      <c r="BK345" s="180"/>
      <c r="BL345" s="180"/>
      <c r="BM345" s="180"/>
    </row>
    <row r="346" ht="15.75" customHeight="1">
      <c r="A346" s="166"/>
      <c r="B346" s="167"/>
      <c r="C346" s="166"/>
      <c r="D346" s="164" t="s">
        <v>137</v>
      </c>
      <c r="E346" s="168" t="s">
        <v>3</v>
      </c>
      <c r="F346" s="169" t="s">
        <v>329</v>
      </c>
      <c r="G346" s="166"/>
      <c r="H346" s="170">
        <v>150.567</v>
      </c>
      <c r="I346" s="166"/>
      <c r="J346" s="166"/>
      <c r="K346" s="166"/>
      <c r="L346" s="167"/>
      <c r="M346" s="171"/>
      <c r="N346" s="166"/>
      <c r="O346" s="166"/>
      <c r="P346" s="166"/>
      <c r="Q346" s="166"/>
      <c r="R346" s="166"/>
      <c r="S346" s="166"/>
      <c r="T346" s="172"/>
      <c r="U346" s="166"/>
      <c r="V346" s="166"/>
      <c r="W346" s="166"/>
      <c r="X346" s="166"/>
      <c r="Y346" s="166"/>
      <c r="Z346" s="166"/>
      <c r="AA346" s="166"/>
      <c r="AB346" s="166"/>
      <c r="AC346" s="166"/>
      <c r="AD346" s="166"/>
      <c r="AE346" s="166"/>
      <c r="AF346" s="166"/>
      <c r="AG346" s="166"/>
      <c r="AH346" s="166"/>
      <c r="AI346" s="166"/>
      <c r="AJ346" s="166"/>
      <c r="AK346" s="166"/>
      <c r="AL346" s="166"/>
      <c r="AM346" s="166"/>
      <c r="AN346" s="166"/>
      <c r="AO346" s="166"/>
      <c r="AP346" s="166"/>
      <c r="AQ346" s="166"/>
      <c r="AR346" s="166"/>
      <c r="AS346" s="166"/>
      <c r="AT346" s="168" t="s">
        <v>137</v>
      </c>
      <c r="AU346" s="168" t="s">
        <v>81</v>
      </c>
      <c r="AV346" s="166" t="s">
        <v>78</v>
      </c>
      <c r="AW346" s="166" t="s">
        <v>31</v>
      </c>
      <c r="AX346" s="166" t="s">
        <v>74</v>
      </c>
      <c r="AY346" s="168" t="s">
        <v>124</v>
      </c>
      <c r="AZ346" s="166"/>
      <c r="BA346" s="166"/>
      <c r="BB346" s="166"/>
      <c r="BC346" s="166"/>
      <c r="BD346" s="166"/>
      <c r="BE346" s="166"/>
      <c r="BF346" s="166"/>
      <c r="BG346" s="166"/>
      <c r="BH346" s="166"/>
      <c r="BI346" s="166"/>
      <c r="BJ346" s="166"/>
      <c r="BK346" s="166"/>
      <c r="BL346" s="166"/>
      <c r="BM346" s="166"/>
    </row>
    <row r="347" ht="16.5" customHeight="1">
      <c r="A347" s="21"/>
      <c r="B347" s="22"/>
      <c r="C347" s="191" t="s">
        <v>751</v>
      </c>
      <c r="D347" s="191" t="s">
        <v>427</v>
      </c>
      <c r="E347" s="192" t="s">
        <v>752</v>
      </c>
      <c r="F347" s="193" t="s">
        <v>753</v>
      </c>
      <c r="G347" s="194" t="s">
        <v>575</v>
      </c>
      <c r="H347" s="195">
        <v>1.957</v>
      </c>
      <c r="I347" s="196"/>
      <c r="J347" s="197">
        <f>ROUND(I347*H347,2)</f>
        <v>0</v>
      </c>
      <c r="K347" s="193" t="s">
        <v>130</v>
      </c>
      <c r="L347" s="198"/>
      <c r="M347" s="199" t="s">
        <v>3</v>
      </c>
      <c r="N347" s="200" t="s">
        <v>40</v>
      </c>
      <c r="O347" s="21"/>
      <c r="P347" s="157">
        <f>O347*H347</f>
        <v>0</v>
      </c>
      <c r="Q347" s="157">
        <v>0.55</v>
      </c>
      <c r="R347" s="157">
        <f>Q347*H347</f>
        <v>1.07635</v>
      </c>
      <c r="S347" s="157">
        <v>0.0</v>
      </c>
      <c r="T347" s="158">
        <f>S347*H347</f>
        <v>0</v>
      </c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159" t="s">
        <v>430</v>
      </c>
      <c r="AS347" s="21"/>
      <c r="AT347" s="159" t="s">
        <v>427</v>
      </c>
      <c r="AU347" s="159" t="s">
        <v>81</v>
      </c>
      <c r="AV347" s="21"/>
      <c r="AW347" s="21"/>
      <c r="AX347" s="21"/>
      <c r="AY347" s="4" t="s">
        <v>124</v>
      </c>
      <c r="AZ347" s="21"/>
      <c r="BA347" s="21"/>
      <c r="BB347" s="21"/>
      <c r="BC347" s="21"/>
      <c r="BD347" s="21"/>
      <c r="BE347" s="160">
        <f>IF(N347="základní",J347,0)</f>
        <v>0</v>
      </c>
      <c r="BF347" s="160">
        <f>IF(N347="snížená",J347,0)</f>
        <v>0</v>
      </c>
      <c r="BG347" s="160">
        <f>IF(N347="zákl. přenesená",J347,0)</f>
        <v>0</v>
      </c>
      <c r="BH347" s="160">
        <f>IF(N347="sníž. přenesená",J347,0)</f>
        <v>0</v>
      </c>
      <c r="BI347" s="160">
        <f>IF(N347="nulová",J347,0)</f>
        <v>0</v>
      </c>
      <c r="BJ347" s="4" t="s">
        <v>74</v>
      </c>
      <c r="BK347" s="160">
        <f>ROUND(I347*H347,2)</f>
        <v>0</v>
      </c>
      <c r="BL347" s="4" t="s">
        <v>131</v>
      </c>
      <c r="BM347" s="159" t="s">
        <v>754</v>
      </c>
    </row>
    <row r="348" ht="15.75" customHeight="1">
      <c r="A348" s="166"/>
      <c r="B348" s="167"/>
      <c r="C348" s="166"/>
      <c r="D348" s="164" t="s">
        <v>137</v>
      </c>
      <c r="E348" s="166"/>
      <c r="F348" s="169" t="s">
        <v>755</v>
      </c>
      <c r="G348" s="166"/>
      <c r="H348" s="170">
        <v>1.957</v>
      </c>
      <c r="I348" s="166"/>
      <c r="J348" s="166"/>
      <c r="K348" s="166"/>
      <c r="L348" s="167"/>
      <c r="M348" s="171"/>
      <c r="N348" s="166"/>
      <c r="O348" s="166"/>
      <c r="P348" s="166"/>
      <c r="Q348" s="166"/>
      <c r="R348" s="166"/>
      <c r="S348" s="166"/>
      <c r="T348" s="172"/>
      <c r="U348" s="166"/>
      <c r="V348" s="166"/>
      <c r="W348" s="166"/>
      <c r="X348" s="166"/>
      <c r="Y348" s="166"/>
      <c r="Z348" s="166"/>
      <c r="AA348" s="166"/>
      <c r="AB348" s="166"/>
      <c r="AC348" s="166"/>
      <c r="AD348" s="166"/>
      <c r="AE348" s="166"/>
      <c r="AF348" s="166"/>
      <c r="AG348" s="166"/>
      <c r="AH348" s="166"/>
      <c r="AI348" s="166"/>
      <c r="AJ348" s="166"/>
      <c r="AK348" s="166"/>
      <c r="AL348" s="166"/>
      <c r="AM348" s="166"/>
      <c r="AN348" s="166"/>
      <c r="AO348" s="166"/>
      <c r="AP348" s="166"/>
      <c r="AQ348" s="166"/>
      <c r="AR348" s="166"/>
      <c r="AS348" s="166"/>
      <c r="AT348" s="168" t="s">
        <v>137</v>
      </c>
      <c r="AU348" s="168" t="s">
        <v>81</v>
      </c>
      <c r="AV348" s="166" t="s">
        <v>78</v>
      </c>
      <c r="AW348" s="166" t="s">
        <v>4</v>
      </c>
      <c r="AX348" s="166" t="s">
        <v>74</v>
      </c>
      <c r="AY348" s="168" t="s">
        <v>124</v>
      </c>
      <c r="AZ348" s="166"/>
      <c r="BA348" s="166"/>
      <c r="BB348" s="166"/>
      <c r="BC348" s="166"/>
      <c r="BD348" s="166"/>
      <c r="BE348" s="166"/>
      <c r="BF348" s="166"/>
      <c r="BG348" s="166"/>
      <c r="BH348" s="166"/>
      <c r="BI348" s="166"/>
      <c r="BJ348" s="166"/>
      <c r="BK348" s="166"/>
      <c r="BL348" s="166"/>
      <c r="BM348" s="166"/>
    </row>
    <row r="349" ht="24.0" customHeight="1">
      <c r="A349" s="21"/>
      <c r="B349" s="22"/>
      <c r="C349" s="148" t="s">
        <v>756</v>
      </c>
      <c r="D349" s="148" t="s">
        <v>127</v>
      </c>
      <c r="E349" s="149" t="s">
        <v>757</v>
      </c>
      <c r="F349" s="150" t="s">
        <v>758</v>
      </c>
      <c r="G349" s="151" t="s">
        <v>140</v>
      </c>
      <c r="H349" s="152">
        <v>324.327</v>
      </c>
      <c r="I349" s="153"/>
      <c r="J349" s="154">
        <f>ROUND(I349*H349,2)</f>
        <v>0</v>
      </c>
      <c r="K349" s="150" t="s">
        <v>130</v>
      </c>
      <c r="L349" s="22"/>
      <c r="M349" s="155" t="s">
        <v>3</v>
      </c>
      <c r="N349" s="156" t="s">
        <v>40</v>
      </c>
      <c r="O349" s="21"/>
      <c r="P349" s="157">
        <f>O349*H349</f>
        <v>0</v>
      </c>
      <c r="Q349" s="157">
        <v>1.77E-4</v>
      </c>
      <c r="R349" s="157">
        <f>Q349*H349</f>
        <v>0.057405879</v>
      </c>
      <c r="S349" s="157">
        <v>0.0</v>
      </c>
      <c r="T349" s="158">
        <f>S349*H349</f>
        <v>0</v>
      </c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159" t="s">
        <v>131</v>
      </c>
      <c r="AS349" s="21"/>
      <c r="AT349" s="159" t="s">
        <v>127</v>
      </c>
      <c r="AU349" s="159" t="s">
        <v>81</v>
      </c>
      <c r="AV349" s="21"/>
      <c r="AW349" s="21"/>
      <c r="AX349" s="21"/>
      <c r="AY349" s="4" t="s">
        <v>124</v>
      </c>
      <c r="AZ349" s="21"/>
      <c r="BA349" s="21"/>
      <c r="BB349" s="21"/>
      <c r="BC349" s="21"/>
      <c r="BD349" s="21"/>
      <c r="BE349" s="160">
        <f>IF(N349="základní",J349,0)</f>
        <v>0</v>
      </c>
      <c r="BF349" s="160">
        <f>IF(N349="snížená",J349,0)</f>
        <v>0</v>
      </c>
      <c r="BG349" s="160">
        <f>IF(N349="zákl. přenesená",J349,0)</f>
        <v>0</v>
      </c>
      <c r="BH349" s="160">
        <f>IF(N349="sníž. přenesená",J349,0)</f>
        <v>0</v>
      </c>
      <c r="BI349" s="160">
        <f>IF(N349="nulová",J349,0)</f>
        <v>0</v>
      </c>
      <c r="BJ349" s="4" t="s">
        <v>74</v>
      </c>
      <c r="BK349" s="160">
        <f>ROUND(I349*H349,2)</f>
        <v>0</v>
      </c>
      <c r="BL349" s="4" t="s">
        <v>131</v>
      </c>
      <c r="BM349" s="159" t="s">
        <v>759</v>
      </c>
    </row>
    <row r="350" ht="15.75" customHeight="1">
      <c r="A350" s="21"/>
      <c r="B350" s="22"/>
      <c r="C350" s="21"/>
      <c r="D350" s="161" t="s">
        <v>133</v>
      </c>
      <c r="E350" s="21"/>
      <c r="F350" s="162" t="s">
        <v>760</v>
      </c>
      <c r="G350" s="21"/>
      <c r="H350" s="21"/>
      <c r="I350" s="21"/>
      <c r="J350" s="21"/>
      <c r="K350" s="21"/>
      <c r="L350" s="22"/>
      <c r="M350" s="163"/>
      <c r="N350" s="21"/>
      <c r="O350" s="21"/>
      <c r="P350" s="21"/>
      <c r="Q350" s="21"/>
      <c r="R350" s="21"/>
      <c r="S350" s="21"/>
      <c r="T350" s="58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4" t="s">
        <v>133</v>
      </c>
      <c r="AU350" s="4" t="s">
        <v>81</v>
      </c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</row>
    <row r="351" ht="15.75" customHeight="1">
      <c r="A351" s="180"/>
      <c r="B351" s="181"/>
      <c r="C351" s="180"/>
      <c r="D351" s="164" t="s">
        <v>137</v>
      </c>
      <c r="E351" s="182" t="s">
        <v>3</v>
      </c>
      <c r="F351" s="183" t="s">
        <v>750</v>
      </c>
      <c r="G351" s="180"/>
      <c r="H351" s="182" t="s">
        <v>3</v>
      </c>
      <c r="I351" s="180"/>
      <c r="J351" s="180"/>
      <c r="K351" s="180"/>
      <c r="L351" s="181"/>
      <c r="M351" s="184"/>
      <c r="N351" s="180"/>
      <c r="O351" s="180"/>
      <c r="P351" s="180"/>
      <c r="Q351" s="180"/>
      <c r="R351" s="180"/>
      <c r="S351" s="180"/>
      <c r="T351" s="185"/>
      <c r="U351" s="180"/>
      <c r="V351" s="180"/>
      <c r="W351" s="180"/>
      <c r="X351" s="180"/>
      <c r="Y351" s="180"/>
      <c r="Z351" s="180"/>
      <c r="AA351" s="180"/>
      <c r="AB351" s="180"/>
      <c r="AC351" s="180"/>
      <c r="AD351" s="180"/>
      <c r="AE351" s="180"/>
      <c r="AF351" s="180"/>
      <c r="AG351" s="180"/>
      <c r="AH351" s="180"/>
      <c r="AI351" s="180"/>
      <c r="AJ351" s="180"/>
      <c r="AK351" s="180"/>
      <c r="AL351" s="180"/>
      <c r="AM351" s="180"/>
      <c r="AN351" s="180"/>
      <c r="AO351" s="180"/>
      <c r="AP351" s="180"/>
      <c r="AQ351" s="180"/>
      <c r="AR351" s="180"/>
      <c r="AS351" s="180"/>
      <c r="AT351" s="182" t="s">
        <v>137</v>
      </c>
      <c r="AU351" s="182" t="s">
        <v>81</v>
      </c>
      <c r="AV351" s="180" t="s">
        <v>74</v>
      </c>
      <c r="AW351" s="180" t="s">
        <v>31</v>
      </c>
      <c r="AX351" s="180" t="s">
        <v>69</v>
      </c>
      <c r="AY351" s="182" t="s">
        <v>124</v>
      </c>
      <c r="AZ351" s="180"/>
      <c r="BA351" s="180"/>
      <c r="BB351" s="180"/>
      <c r="BC351" s="180"/>
      <c r="BD351" s="180"/>
      <c r="BE351" s="180"/>
      <c r="BF351" s="180"/>
      <c r="BG351" s="180"/>
      <c r="BH351" s="180"/>
      <c r="BI351" s="180"/>
      <c r="BJ351" s="180"/>
      <c r="BK351" s="180"/>
      <c r="BL351" s="180"/>
      <c r="BM351" s="180"/>
    </row>
    <row r="352" ht="15.75" customHeight="1">
      <c r="A352" s="180"/>
      <c r="B352" s="181"/>
      <c r="C352" s="180"/>
      <c r="D352" s="164" t="s">
        <v>137</v>
      </c>
      <c r="E352" s="182" t="s">
        <v>3</v>
      </c>
      <c r="F352" s="183" t="s">
        <v>761</v>
      </c>
      <c r="G352" s="180"/>
      <c r="H352" s="182" t="s">
        <v>3</v>
      </c>
      <c r="I352" s="180"/>
      <c r="J352" s="180"/>
      <c r="K352" s="180"/>
      <c r="L352" s="181"/>
      <c r="M352" s="184"/>
      <c r="N352" s="180"/>
      <c r="O352" s="180"/>
      <c r="P352" s="180"/>
      <c r="Q352" s="180"/>
      <c r="R352" s="180"/>
      <c r="S352" s="180"/>
      <c r="T352" s="185"/>
      <c r="U352" s="180"/>
      <c r="V352" s="180"/>
      <c r="W352" s="180"/>
      <c r="X352" s="180"/>
      <c r="Y352" s="180"/>
      <c r="Z352" s="180"/>
      <c r="AA352" s="180"/>
      <c r="AB352" s="180"/>
      <c r="AC352" s="180"/>
      <c r="AD352" s="180"/>
      <c r="AE352" s="180"/>
      <c r="AF352" s="180"/>
      <c r="AG352" s="180"/>
      <c r="AH352" s="180"/>
      <c r="AI352" s="180"/>
      <c r="AJ352" s="180"/>
      <c r="AK352" s="180"/>
      <c r="AL352" s="180"/>
      <c r="AM352" s="180"/>
      <c r="AN352" s="180"/>
      <c r="AO352" s="180"/>
      <c r="AP352" s="180"/>
      <c r="AQ352" s="180"/>
      <c r="AR352" s="180"/>
      <c r="AS352" s="180"/>
      <c r="AT352" s="182" t="s">
        <v>137</v>
      </c>
      <c r="AU352" s="182" t="s">
        <v>81</v>
      </c>
      <c r="AV352" s="180" t="s">
        <v>74</v>
      </c>
      <c r="AW352" s="180" t="s">
        <v>31</v>
      </c>
      <c r="AX352" s="180" t="s">
        <v>69</v>
      </c>
      <c r="AY352" s="182" t="s">
        <v>124</v>
      </c>
      <c r="AZ352" s="180"/>
      <c r="BA352" s="180"/>
      <c r="BB352" s="180"/>
      <c r="BC352" s="180"/>
      <c r="BD352" s="180"/>
      <c r="BE352" s="180"/>
      <c r="BF352" s="180"/>
      <c r="BG352" s="180"/>
      <c r="BH352" s="180"/>
      <c r="BI352" s="180"/>
      <c r="BJ352" s="180"/>
      <c r="BK352" s="180"/>
      <c r="BL352" s="180"/>
      <c r="BM352" s="180"/>
    </row>
    <row r="353" ht="15.75" customHeight="1">
      <c r="A353" s="166"/>
      <c r="B353" s="167"/>
      <c r="C353" s="166"/>
      <c r="D353" s="164" t="s">
        <v>137</v>
      </c>
      <c r="E353" s="168" t="s">
        <v>3</v>
      </c>
      <c r="F353" s="169" t="s">
        <v>762</v>
      </c>
      <c r="G353" s="166"/>
      <c r="H353" s="170">
        <v>165.624</v>
      </c>
      <c r="I353" s="166"/>
      <c r="J353" s="166"/>
      <c r="K353" s="166"/>
      <c r="L353" s="167"/>
      <c r="M353" s="171"/>
      <c r="N353" s="166"/>
      <c r="O353" s="166"/>
      <c r="P353" s="166"/>
      <c r="Q353" s="166"/>
      <c r="R353" s="166"/>
      <c r="S353" s="166"/>
      <c r="T353" s="172"/>
      <c r="U353" s="166"/>
      <c r="V353" s="166"/>
      <c r="W353" s="166"/>
      <c r="X353" s="166"/>
      <c r="Y353" s="166"/>
      <c r="Z353" s="166"/>
      <c r="AA353" s="166"/>
      <c r="AB353" s="166"/>
      <c r="AC353" s="166"/>
      <c r="AD353" s="166"/>
      <c r="AE353" s="166"/>
      <c r="AF353" s="166"/>
      <c r="AG353" s="166"/>
      <c r="AH353" s="166"/>
      <c r="AI353" s="166"/>
      <c r="AJ353" s="166"/>
      <c r="AK353" s="166"/>
      <c r="AL353" s="166"/>
      <c r="AM353" s="166"/>
      <c r="AN353" s="166"/>
      <c r="AO353" s="166"/>
      <c r="AP353" s="166"/>
      <c r="AQ353" s="166"/>
      <c r="AR353" s="166"/>
      <c r="AS353" s="166"/>
      <c r="AT353" s="168" t="s">
        <v>137</v>
      </c>
      <c r="AU353" s="168" t="s">
        <v>81</v>
      </c>
      <c r="AV353" s="166" t="s">
        <v>78</v>
      </c>
      <c r="AW353" s="166" t="s">
        <v>31</v>
      </c>
      <c r="AX353" s="166" t="s">
        <v>69</v>
      </c>
      <c r="AY353" s="168" t="s">
        <v>124</v>
      </c>
      <c r="AZ353" s="166"/>
      <c r="BA353" s="166"/>
      <c r="BB353" s="166"/>
      <c r="BC353" s="166"/>
      <c r="BD353" s="166"/>
      <c r="BE353" s="166"/>
      <c r="BF353" s="166"/>
      <c r="BG353" s="166"/>
      <c r="BH353" s="166"/>
      <c r="BI353" s="166"/>
      <c r="BJ353" s="166"/>
      <c r="BK353" s="166"/>
      <c r="BL353" s="166"/>
      <c r="BM353" s="166"/>
    </row>
    <row r="354" ht="15.75" customHeight="1">
      <c r="A354" s="166"/>
      <c r="B354" s="167"/>
      <c r="C354" s="166"/>
      <c r="D354" s="164" t="s">
        <v>137</v>
      </c>
      <c r="E354" s="168" t="s">
        <v>3</v>
      </c>
      <c r="F354" s="169" t="s">
        <v>333</v>
      </c>
      <c r="G354" s="166"/>
      <c r="H354" s="170">
        <v>18.034</v>
      </c>
      <c r="I354" s="166"/>
      <c r="J354" s="166"/>
      <c r="K354" s="166"/>
      <c r="L354" s="167"/>
      <c r="M354" s="171"/>
      <c r="N354" s="166"/>
      <c r="O354" s="166"/>
      <c r="P354" s="166"/>
      <c r="Q354" s="166"/>
      <c r="R354" s="166"/>
      <c r="S354" s="166"/>
      <c r="T354" s="172"/>
      <c r="U354" s="166"/>
      <c r="V354" s="166"/>
      <c r="W354" s="166"/>
      <c r="X354" s="166"/>
      <c r="Y354" s="166"/>
      <c r="Z354" s="166"/>
      <c r="AA354" s="166"/>
      <c r="AB354" s="166"/>
      <c r="AC354" s="166"/>
      <c r="AD354" s="166"/>
      <c r="AE354" s="166"/>
      <c r="AF354" s="166"/>
      <c r="AG354" s="166"/>
      <c r="AH354" s="166"/>
      <c r="AI354" s="166"/>
      <c r="AJ354" s="166"/>
      <c r="AK354" s="166"/>
      <c r="AL354" s="166"/>
      <c r="AM354" s="166"/>
      <c r="AN354" s="166"/>
      <c r="AO354" s="166"/>
      <c r="AP354" s="166"/>
      <c r="AQ354" s="166"/>
      <c r="AR354" s="166"/>
      <c r="AS354" s="166"/>
      <c r="AT354" s="168" t="s">
        <v>137</v>
      </c>
      <c r="AU354" s="168" t="s">
        <v>81</v>
      </c>
      <c r="AV354" s="166" t="s">
        <v>78</v>
      </c>
      <c r="AW354" s="166" t="s">
        <v>31</v>
      </c>
      <c r="AX354" s="166" t="s">
        <v>69</v>
      </c>
      <c r="AY354" s="168" t="s">
        <v>124</v>
      </c>
      <c r="AZ354" s="166"/>
      <c r="BA354" s="166"/>
      <c r="BB354" s="166"/>
      <c r="BC354" s="166"/>
      <c r="BD354" s="166"/>
      <c r="BE354" s="166"/>
      <c r="BF354" s="166"/>
      <c r="BG354" s="166"/>
      <c r="BH354" s="166"/>
      <c r="BI354" s="166"/>
      <c r="BJ354" s="166"/>
      <c r="BK354" s="166"/>
      <c r="BL354" s="166"/>
      <c r="BM354" s="166"/>
    </row>
    <row r="355" ht="15.75" customHeight="1">
      <c r="A355" s="180"/>
      <c r="B355" s="181"/>
      <c r="C355" s="180"/>
      <c r="D355" s="164" t="s">
        <v>137</v>
      </c>
      <c r="E355" s="182" t="s">
        <v>3</v>
      </c>
      <c r="F355" s="183" t="s">
        <v>763</v>
      </c>
      <c r="G355" s="180"/>
      <c r="H355" s="182" t="s">
        <v>3</v>
      </c>
      <c r="I355" s="180"/>
      <c r="J355" s="180"/>
      <c r="K355" s="180"/>
      <c r="L355" s="181"/>
      <c r="M355" s="184"/>
      <c r="N355" s="180"/>
      <c r="O355" s="180"/>
      <c r="P355" s="180"/>
      <c r="Q355" s="180"/>
      <c r="R355" s="180"/>
      <c r="S355" s="180"/>
      <c r="T355" s="185"/>
      <c r="U355" s="180"/>
      <c r="V355" s="180"/>
      <c r="W355" s="180"/>
      <c r="X355" s="180"/>
      <c r="Y355" s="180"/>
      <c r="Z355" s="180"/>
      <c r="AA355" s="180"/>
      <c r="AB355" s="180"/>
      <c r="AC355" s="180"/>
      <c r="AD355" s="180"/>
      <c r="AE355" s="180"/>
      <c r="AF355" s="180"/>
      <c r="AG355" s="180"/>
      <c r="AH355" s="180"/>
      <c r="AI355" s="180"/>
      <c r="AJ355" s="180"/>
      <c r="AK355" s="180"/>
      <c r="AL355" s="180"/>
      <c r="AM355" s="180"/>
      <c r="AN355" s="180"/>
      <c r="AO355" s="180"/>
      <c r="AP355" s="180"/>
      <c r="AQ355" s="180"/>
      <c r="AR355" s="180"/>
      <c r="AS355" s="180"/>
      <c r="AT355" s="182" t="s">
        <v>137</v>
      </c>
      <c r="AU355" s="182" t="s">
        <v>81</v>
      </c>
      <c r="AV355" s="180" t="s">
        <v>74</v>
      </c>
      <c r="AW355" s="180" t="s">
        <v>31</v>
      </c>
      <c r="AX355" s="180" t="s">
        <v>69</v>
      </c>
      <c r="AY355" s="182" t="s">
        <v>124</v>
      </c>
      <c r="AZ355" s="180"/>
      <c r="BA355" s="180"/>
      <c r="BB355" s="180"/>
      <c r="BC355" s="180"/>
      <c r="BD355" s="180"/>
      <c r="BE355" s="180"/>
      <c r="BF355" s="180"/>
      <c r="BG355" s="180"/>
      <c r="BH355" s="180"/>
      <c r="BI355" s="180"/>
      <c r="BJ355" s="180"/>
      <c r="BK355" s="180"/>
      <c r="BL355" s="180"/>
      <c r="BM355" s="180"/>
    </row>
    <row r="356" ht="15.75" customHeight="1">
      <c r="A356" s="180"/>
      <c r="B356" s="181"/>
      <c r="C356" s="180"/>
      <c r="D356" s="164" t="s">
        <v>137</v>
      </c>
      <c r="E356" s="182" t="s">
        <v>3</v>
      </c>
      <c r="F356" s="183" t="s">
        <v>761</v>
      </c>
      <c r="G356" s="180"/>
      <c r="H356" s="182" t="s">
        <v>3</v>
      </c>
      <c r="I356" s="180"/>
      <c r="J356" s="180"/>
      <c r="K356" s="180"/>
      <c r="L356" s="181"/>
      <c r="M356" s="184"/>
      <c r="N356" s="180"/>
      <c r="O356" s="180"/>
      <c r="P356" s="180"/>
      <c r="Q356" s="180"/>
      <c r="R356" s="180"/>
      <c r="S356" s="180"/>
      <c r="T356" s="185"/>
      <c r="U356" s="180"/>
      <c r="V356" s="180"/>
      <c r="W356" s="180"/>
      <c r="X356" s="180"/>
      <c r="Y356" s="180"/>
      <c r="Z356" s="180"/>
      <c r="AA356" s="180"/>
      <c r="AB356" s="180"/>
      <c r="AC356" s="180"/>
      <c r="AD356" s="180"/>
      <c r="AE356" s="180"/>
      <c r="AF356" s="180"/>
      <c r="AG356" s="180"/>
      <c r="AH356" s="180"/>
      <c r="AI356" s="180"/>
      <c r="AJ356" s="180"/>
      <c r="AK356" s="180"/>
      <c r="AL356" s="180"/>
      <c r="AM356" s="180"/>
      <c r="AN356" s="180"/>
      <c r="AO356" s="180"/>
      <c r="AP356" s="180"/>
      <c r="AQ356" s="180"/>
      <c r="AR356" s="180"/>
      <c r="AS356" s="180"/>
      <c r="AT356" s="182" t="s">
        <v>137</v>
      </c>
      <c r="AU356" s="182" t="s">
        <v>81</v>
      </c>
      <c r="AV356" s="180" t="s">
        <v>74</v>
      </c>
      <c r="AW356" s="180" t="s">
        <v>31</v>
      </c>
      <c r="AX356" s="180" t="s">
        <v>69</v>
      </c>
      <c r="AY356" s="182" t="s">
        <v>124</v>
      </c>
      <c r="AZ356" s="180"/>
      <c r="BA356" s="180"/>
      <c r="BB356" s="180"/>
      <c r="BC356" s="180"/>
      <c r="BD356" s="180"/>
      <c r="BE356" s="180"/>
      <c r="BF356" s="180"/>
      <c r="BG356" s="180"/>
      <c r="BH356" s="180"/>
      <c r="BI356" s="180"/>
      <c r="BJ356" s="180"/>
      <c r="BK356" s="180"/>
      <c r="BL356" s="180"/>
      <c r="BM356" s="180"/>
    </row>
    <row r="357" ht="15.75" customHeight="1">
      <c r="A357" s="166"/>
      <c r="B357" s="167"/>
      <c r="C357" s="166"/>
      <c r="D357" s="164" t="s">
        <v>137</v>
      </c>
      <c r="E357" s="168" t="s">
        <v>3</v>
      </c>
      <c r="F357" s="169" t="s">
        <v>764</v>
      </c>
      <c r="G357" s="166"/>
      <c r="H357" s="170">
        <v>107.669</v>
      </c>
      <c r="I357" s="166"/>
      <c r="J357" s="166"/>
      <c r="K357" s="166"/>
      <c r="L357" s="167"/>
      <c r="M357" s="171"/>
      <c r="N357" s="166"/>
      <c r="O357" s="166"/>
      <c r="P357" s="166"/>
      <c r="Q357" s="166"/>
      <c r="R357" s="166"/>
      <c r="S357" s="166"/>
      <c r="T357" s="172"/>
      <c r="U357" s="166"/>
      <c r="V357" s="166"/>
      <c r="W357" s="166"/>
      <c r="X357" s="166"/>
      <c r="Y357" s="166"/>
      <c r="Z357" s="166"/>
      <c r="AA357" s="166"/>
      <c r="AB357" s="166"/>
      <c r="AC357" s="166"/>
      <c r="AD357" s="166"/>
      <c r="AE357" s="166"/>
      <c r="AF357" s="166"/>
      <c r="AG357" s="166"/>
      <c r="AH357" s="166"/>
      <c r="AI357" s="166"/>
      <c r="AJ357" s="166"/>
      <c r="AK357" s="166"/>
      <c r="AL357" s="166"/>
      <c r="AM357" s="166"/>
      <c r="AN357" s="166"/>
      <c r="AO357" s="166"/>
      <c r="AP357" s="166"/>
      <c r="AQ357" s="166"/>
      <c r="AR357" s="166"/>
      <c r="AS357" s="166"/>
      <c r="AT357" s="168" t="s">
        <v>137</v>
      </c>
      <c r="AU357" s="168" t="s">
        <v>81</v>
      </c>
      <c r="AV357" s="166" t="s">
        <v>78</v>
      </c>
      <c r="AW357" s="166" t="s">
        <v>31</v>
      </c>
      <c r="AX357" s="166" t="s">
        <v>69</v>
      </c>
      <c r="AY357" s="168" t="s">
        <v>124</v>
      </c>
      <c r="AZ357" s="166"/>
      <c r="BA357" s="166"/>
      <c r="BB357" s="166"/>
      <c r="BC357" s="166"/>
      <c r="BD357" s="166"/>
      <c r="BE357" s="166"/>
      <c r="BF357" s="166"/>
      <c r="BG357" s="166"/>
      <c r="BH357" s="166"/>
      <c r="BI357" s="166"/>
      <c r="BJ357" s="166"/>
      <c r="BK357" s="166"/>
      <c r="BL357" s="166"/>
      <c r="BM357" s="166"/>
    </row>
    <row r="358" ht="15.75" customHeight="1">
      <c r="A358" s="166"/>
      <c r="B358" s="167"/>
      <c r="C358" s="166"/>
      <c r="D358" s="164" t="s">
        <v>137</v>
      </c>
      <c r="E358" s="168" t="s">
        <v>3</v>
      </c>
      <c r="F358" s="169" t="s">
        <v>765</v>
      </c>
      <c r="G358" s="166"/>
      <c r="H358" s="170">
        <v>33.0</v>
      </c>
      <c r="I358" s="166"/>
      <c r="J358" s="166"/>
      <c r="K358" s="166"/>
      <c r="L358" s="167"/>
      <c r="M358" s="171"/>
      <c r="N358" s="166"/>
      <c r="O358" s="166"/>
      <c r="P358" s="166"/>
      <c r="Q358" s="166"/>
      <c r="R358" s="166"/>
      <c r="S358" s="166"/>
      <c r="T358" s="172"/>
      <c r="U358" s="166"/>
      <c r="V358" s="166"/>
      <c r="W358" s="166"/>
      <c r="X358" s="166"/>
      <c r="Y358" s="166"/>
      <c r="Z358" s="166"/>
      <c r="AA358" s="166"/>
      <c r="AB358" s="166"/>
      <c r="AC358" s="166"/>
      <c r="AD358" s="166"/>
      <c r="AE358" s="166"/>
      <c r="AF358" s="166"/>
      <c r="AG358" s="166"/>
      <c r="AH358" s="166"/>
      <c r="AI358" s="166"/>
      <c r="AJ358" s="166"/>
      <c r="AK358" s="166"/>
      <c r="AL358" s="166"/>
      <c r="AM358" s="166"/>
      <c r="AN358" s="166"/>
      <c r="AO358" s="166"/>
      <c r="AP358" s="166"/>
      <c r="AQ358" s="166"/>
      <c r="AR358" s="166"/>
      <c r="AS358" s="166"/>
      <c r="AT358" s="168" t="s">
        <v>137</v>
      </c>
      <c r="AU358" s="168" t="s">
        <v>81</v>
      </c>
      <c r="AV358" s="166" t="s">
        <v>78</v>
      </c>
      <c r="AW358" s="166" t="s">
        <v>31</v>
      </c>
      <c r="AX358" s="166" t="s">
        <v>69</v>
      </c>
      <c r="AY358" s="168" t="s">
        <v>124</v>
      </c>
      <c r="AZ358" s="166"/>
      <c r="BA358" s="166"/>
      <c r="BB358" s="166"/>
      <c r="BC358" s="166"/>
      <c r="BD358" s="166"/>
      <c r="BE358" s="166"/>
      <c r="BF358" s="166"/>
      <c r="BG358" s="166"/>
      <c r="BH358" s="166"/>
      <c r="BI358" s="166"/>
      <c r="BJ358" s="166"/>
      <c r="BK358" s="166"/>
      <c r="BL358" s="166"/>
      <c r="BM358" s="166"/>
    </row>
    <row r="359" ht="15.75" customHeight="1">
      <c r="A359" s="173"/>
      <c r="B359" s="174"/>
      <c r="C359" s="173"/>
      <c r="D359" s="164" t="s">
        <v>137</v>
      </c>
      <c r="E359" s="175" t="s">
        <v>3</v>
      </c>
      <c r="F359" s="176" t="s">
        <v>156</v>
      </c>
      <c r="G359" s="173"/>
      <c r="H359" s="177">
        <v>324.327</v>
      </c>
      <c r="I359" s="173"/>
      <c r="J359" s="173"/>
      <c r="K359" s="173"/>
      <c r="L359" s="174"/>
      <c r="M359" s="178"/>
      <c r="N359" s="173"/>
      <c r="O359" s="173"/>
      <c r="P359" s="173"/>
      <c r="Q359" s="173"/>
      <c r="R359" s="173"/>
      <c r="S359" s="173"/>
      <c r="T359" s="179"/>
      <c r="U359" s="173"/>
      <c r="V359" s="173"/>
      <c r="W359" s="173"/>
      <c r="X359" s="173"/>
      <c r="Y359" s="173"/>
      <c r="Z359" s="173"/>
      <c r="AA359" s="173"/>
      <c r="AB359" s="173"/>
      <c r="AC359" s="173"/>
      <c r="AD359" s="173"/>
      <c r="AE359" s="173"/>
      <c r="AF359" s="173"/>
      <c r="AG359" s="173"/>
      <c r="AH359" s="173"/>
      <c r="AI359" s="173"/>
      <c r="AJ359" s="173"/>
      <c r="AK359" s="173"/>
      <c r="AL359" s="173"/>
      <c r="AM359" s="173"/>
      <c r="AN359" s="173"/>
      <c r="AO359" s="173"/>
      <c r="AP359" s="173"/>
      <c r="AQ359" s="173"/>
      <c r="AR359" s="173"/>
      <c r="AS359" s="173"/>
      <c r="AT359" s="175" t="s">
        <v>137</v>
      </c>
      <c r="AU359" s="175" t="s">
        <v>81</v>
      </c>
      <c r="AV359" s="173" t="s">
        <v>149</v>
      </c>
      <c r="AW359" s="173" t="s">
        <v>31</v>
      </c>
      <c r="AX359" s="173" t="s">
        <v>74</v>
      </c>
      <c r="AY359" s="175" t="s">
        <v>124</v>
      </c>
      <c r="AZ359" s="173"/>
      <c r="BA359" s="173"/>
      <c r="BB359" s="173"/>
      <c r="BC359" s="173"/>
      <c r="BD359" s="173"/>
      <c r="BE359" s="173"/>
      <c r="BF359" s="173"/>
      <c r="BG359" s="173"/>
      <c r="BH359" s="173"/>
      <c r="BI359" s="173"/>
      <c r="BJ359" s="173"/>
      <c r="BK359" s="173"/>
      <c r="BL359" s="173"/>
      <c r="BM359" s="173"/>
    </row>
    <row r="360" ht="24.0" customHeight="1">
      <c r="A360" s="21"/>
      <c r="B360" s="22"/>
      <c r="C360" s="191" t="s">
        <v>766</v>
      </c>
      <c r="D360" s="191" t="s">
        <v>427</v>
      </c>
      <c r="E360" s="192" t="s">
        <v>767</v>
      </c>
      <c r="F360" s="193" t="s">
        <v>768</v>
      </c>
      <c r="G360" s="194" t="s">
        <v>575</v>
      </c>
      <c r="H360" s="195">
        <v>2.141</v>
      </c>
      <c r="I360" s="196"/>
      <c r="J360" s="197">
        <f>ROUND(I360*H360,2)</f>
        <v>0</v>
      </c>
      <c r="K360" s="193" t="s">
        <v>130</v>
      </c>
      <c r="L360" s="198"/>
      <c r="M360" s="199" t="s">
        <v>3</v>
      </c>
      <c r="N360" s="200" t="s">
        <v>40</v>
      </c>
      <c r="O360" s="21"/>
      <c r="P360" s="157">
        <f>O360*H360</f>
        <v>0</v>
      </c>
      <c r="Q360" s="157">
        <v>0.44</v>
      </c>
      <c r="R360" s="157">
        <f>Q360*H360</f>
        <v>0.94204</v>
      </c>
      <c r="S360" s="157">
        <v>0.0</v>
      </c>
      <c r="T360" s="158">
        <f>S360*H360</f>
        <v>0</v>
      </c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159" t="s">
        <v>430</v>
      </c>
      <c r="AS360" s="21"/>
      <c r="AT360" s="159" t="s">
        <v>427</v>
      </c>
      <c r="AU360" s="159" t="s">
        <v>81</v>
      </c>
      <c r="AV360" s="21"/>
      <c r="AW360" s="21"/>
      <c r="AX360" s="21"/>
      <c r="AY360" s="4" t="s">
        <v>124</v>
      </c>
      <c r="AZ360" s="21"/>
      <c r="BA360" s="21"/>
      <c r="BB360" s="21"/>
      <c r="BC360" s="21"/>
      <c r="BD360" s="21"/>
      <c r="BE360" s="160">
        <f>IF(N360="základní",J360,0)</f>
        <v>0</v>
      </c>
      <c r="BF360" s="160">
        <f>IF(N360="snížená",J360,0)</f>
        <v>0</v>
      </c>
      <c r="BG360" s="160">
        <f>IF(N360="zákl. přenesená",J360,0)</f>
        <v>0</v>
      </c>
      <c r="BH360" s="160">
        <f>IF(N360="sníž. přenesená",J360,0)</f>
        <v>0</v>
      </c>
      <c r="BI360" s="160">
        <f>IF(N360="nulová",J360,0)</f>
        <v>0</v>
      </c>
      <c r="BJ360" s="4" t="s">
        <v>74</v>
      </c>
      <c r="BK360" s="160">
        <f>ROUND(I360*H360,2)</f>
        <v>0</v>
      </c>
      <c r="BL360" s="4" t="s">
        <v>131</v>
      </c>
      <c r="BM360" s="159" t="s">
        <v>769</v>
      </c>
    </row>
    <row r="361" ht="15.75" customHeight="1">
      <c r="A361" s="166"/>
      <c r="B361" s="167"/>
      <c r="C361" s="166"/>
      <c r="D361" s="164" t="s">
        <v>137</v>
      </c>
      <c r="E361" s="166"/>
      <c r="F361" s="169" t="s">
        <v>770</v>
      </c>
      <c r="G361" s="166"/>
      <c r="H361" s="170">
        <v>2.141</v>
      </c>
      <c r="I361" s="166"/>
      <c r="J361" s="166"/>
      <c r="K361" s="166"/>
      <c r="L361" s="167"/>
      <c r="M361" s="171"/>
      <c r="N361" s="166"/>
      <c r="O361" s="166"/>
      <c r="P361" s="166"/>
      <c r="Q361" s="166"/>
      <c r="R361" s="166"/>
      <c r="S361" s="166"/>
      <c r="T361" s="172"/>
      <c r="U361" s="166"/>
      <c r="V361" s="166"/>
      <c r="W361" s="166"/>
      <c r="X361" s="166"/>
      <c r="Y361" s="166"/>
      <c r="Z361" s="166"/>
      <c r="AA361" s="166"/>
      <c r="AB361" s="166"/>
      <c r="AC361" s="166"/>
      <c r="AD361" s="166"/>
      <c r="AE361" s="166"/>
      <c r="AF361" s="166"/>
      <c r="AG361" s="166"/>
      <c r="AH361" s="166"/>
      <c r="AI361" s="166"/>
      <c r="AJ361" s="166"/>
      <c r="AK361" s="166"/>
      <c r="AL361" s="166"/>
      <c r="AM361" s="166"/>
      <c r="AN361" s="166"/>
      <c r="AO361" s="166"/>
      <c r="AP361" s="166"/>
      <c r="AQ361" s="166"/>
      <c r="AR361" s="166"/>
      <c r="AS361" s="166"/>
      <c r="AT361" s="168" t="s">
        <v>137</v>
      </c>
      <c r="AU361" s="168" t="s">
        <v>81</v>
      </c>
      <c r="AV361" s="166" t="s">
        <v>78</v>
      </c>
      <c r="AW361" s="166" t="s">
        <v>4</v>
      </c>
      <c r="AX361" s="166" t="s">
        <v>74</v>
      </c>
      <c r="AY361" s="168" t="s">
        <v>124</v>
      </c>
      <c r="AZ361" s="166"/>
      <c r="BA361" s="166"/>
      <c r="BB361" s="166"/>
      <c r="BC361" s="166"/>
      <c r="BD361" s="166"/>
      <c r="BE361" s="166"/>
      <c r="BF361" s="166"/>
      <c r="BG361" s="166"/>
      <c r="BH361" s="166"/>
      <c r="BI361" s="166"/>
      <c r="BJ361" s="166"/>
      <c r="BK361" s="166"/>
      <c r="BL361" s="166"/>
      <c r="BM361" s="166"/>
    </row>
    <row r="362" ht="37.5" customHeight="1">
      <c r="A362" s="21"/>
      <c r="B362" s="22"/>
      <c r="C362" s="148" t="s">
        <v>771</v>
      </c>
      <c r="D362" s="148" t="s">
        <v>127</v>
      </c>
      <c r="E362" s="149" t="s">
        <v>701</v>
      </c>
      <c r="F362" s="150" t="s">
        <v>702</v>
      </c>
      <c r="G362" s="151" t="s">
        <v>575</v>
      </c>
      <c r="H362" s="152">
        <v>7.326</v>
      </c>
      <c r="I362" s="153"/>
      <c r="J362" s="154">
        <f>ROUND(I362*H362,2)</f>
        <v>0</v>
      </c>
      <c r="K362" s="150" t="s">
        <v>130</v>
      </c>
      <c r="L362" s="22"/>
      <c r="M362" s="155" t="s">
        <v>3</v>
      </c>
      <c r="N362" s="156" t="s">
        <v>40</v>
      </c>
      <c r="O362" s="21"/>
      <c r="P362" s="157">
        <f>O362*H362</f>
        <v>0</v>
      </c>
      <c r="Q362" s="157">
        <v>0.022837799</v>
      </c>
      <c r="R362" s="157">
        <f>Q362*H362</f>
        <v>0.1673097155</v>
      </c>
      <c r="S362" s="157">
        <v>0.0</v>
      </c>
      <c r="T362" s="158">
        <f>S362*H362</f>
        <v>0</v>
      </c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159" t="s">
        <v>131</v>
      </c>
      <c r="AS362" s="21"/>
      <c r="AT362" s="159" t="s">
        <v>127</v>
      </c>
      <c r="AU362" s="159" t="s">
        <v>81</v>
      </c>
      <c r="AV362" s="21"/>
      <c r="AW362" s="21"/>
      <c r="AX362" s="21"/>
      <c r="AY362" s="4" t="s">
        <v>124</v>
      </c>
      <c r="AZ362" s="21"/>
      <c r="BA362" s="21"/>
      <c r="BB362" s="21"/>
      <c r="BC362" s="21"/>
      <c r="BD362" s="21"/>
      <c r="BE362" s="160">
        <f>IF(N362="základní",J362,0)</f>
        <v>0</v>
      </c>
      <c r="BF362" s="160">
        <f>IF(N362="snížená",J362,0)</f>
        <v>0</v>
      </c>
      <c r="BG362" s="160">
        <f>IF(N362="zákl. přenesená",J362,0)</f>
        <v>0</v>
      </c>
      <c r="BH362" s="160">
        <f>IF(N362="sníž. přenesená",J362,0)</f>
        <v>0</v>
      </c>
      <c r="BI362" s="160">
        <f>IF(N362="nulová",J362,0)</f>
        <v>0</v>
      </c>
      <c r="BJ362" s="4" t="s">
        <v>74</v>
      </c>
      <c r="BK362" s="160">
        <f>ROUND(I362*H362,2)</f>
        <v>0</v>
      </c>
      <c r="BL362" s="4" t="s">
        <v>131</v>
      </c>
      <c r="BM362" s="159" t="s">
        <v>772</v>
      </c>
    </row>
    <row r="363" ht="15.75" customHeight="1">
      <c r="A363" s="21"/>
      <c r="B363" s="22"/>
      <c r="C363" s="21"/>
      <c r="D363" s="161" t="s">
        <v>133</v>
      </c>
      <c r="E363" s="21"/>
      <c r="F363" s="162" t="s">
        <v>704</v>
      </c>
      <c r="G363" s="21"/>
      <c r="H363" s="21"/>
      <c r="I363" s="21"/>
      <c r="J363" s="21"/>
      <c r="K363" s="21"/>
      <c r="L363" s="22"/>
      <c r="M363" s="163"/>
      <c r="N363" s="21"/>
      <c r="O363" s="21"/>
      <c r="P363" s="21"/>
      <c r="Q363" s="21"/>
      <c r="R363" s="21"/>
      <c r="S363" s="21"/>
      <c r="T363" s="58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4" t="s">
        <v>133</v>
      </c>
      <c r="AU363" s="4" t="s">
        <v>81</v>
      </c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</row>
    <row r="364" ht="15.75" customHeight="1">
      <c r="A364" s="166"/>
      <c r="B364" s="167"/>
      <c r="C364" s="166"/>
      <c r="D364" s="164" t="s">
        <v>137</v>
      </c>
      <c r="E364" s="168" t="s">
        <v>3</v>
      </c>
      <c r="F364" s="169" t="s">
        <v>773</v>
      </c>
      <c r="G364" s="166"/>
      <c r="H364" s="170">
        <v>1.957</v>
      </c>
      <c r="I364" s="166"/>
      <c r="J364" s="166"/>
      <c r="K364" s="166"/>
      <c r="L364" s="167"/>
      <c r="M364" s="171"/>
      <c r="N364" s="166"/>
      <c r="O364" s="166"/>
      <c r="P364" s="166"/>
      <c r="Q364" s="166"/>
      <c r="R364" s="166"/>
      <c r="S364" s="166"/>
      <c r="T364" s="172"/>
      <c r="U364" s="166"/>
      <c r="V364" s="166"/>
      <c r="W364" s="166"/>
      <c r="X364" s="166"/>
      <c r="Y364" s="166"/>
      <c r="Z364" s="166"/>
      <c r="AA364" s="166"/>
      <c r="AB364" s="166"/>
      <c r="AC364" s="166"/>
      <c r="AD364" s="166"/>
      <c r="AE364" s="166"/>
      <c r="AF364" s="166"/>
      <c r="AG364" s="166"/>
      <c r="AH364" s="166"/>
      <c r="AI364" s="166"/>
      <c r="AJ364" s="166"/>
      <c r="AK364" s="166"/>
      <c r="AL364" s="166"/>
      <c r="AM364" s="166"/>
      <c r="AN364" s="166"/>
      <c r="AO364" s="166"/>
      <c r="AP364" s="166"/>
      <c r="AQ364" s="166"/>
      <c r="AR364" s="166"/>
      <c r="AS364" s="166"/>
      <c r="AT364" s="168" t="s">
        <v>137</v>
      </c>
      <c r="AU364" s="168" t="s">
        <v>81</v>
      </c>
      <c r="AV364" s="166" t="s">
        <v>78</v>
      </c>
      <c r="AW364" s="166" t="s">
        <v>31</v>
      </c>
      <c r="AX364" s="166" t="s">
        <v>69</v>
      </c>
      <c r="AY364" s="168" t="s">
        <v>124</v>
      </c>
      <c r="AZ364" s="166"/>
      <c r="BA364" s="166"/>
      <c r="BB364" s="166"/>
      <c r="BC364" s="166"/>
      <c r="BD364" s="166"/>
      <c r="BE364" s="166"/>
      <c r="BF364" s="166"/>
      <c r="BG364" s="166"/>
      <c r="BH364" s="166"/>
      <c r="BI364" s="166"/>
      <c r="BJ364" s="166"/>
      <c r="BK364" s="166"/>
      <c r="BL364" s="166"/>
      <c r="BM364" s="166"/>
    </row>
    <row r="365" ht="15.75" customHeight="1">
      <c r="A365" s="166"/>
      <c r="B365" s="167"/>
      <c r="C365" s="166"/>
      <c r="D365" s="164" t="s">
        <v>137</v>
      </c>
      <c r="E365" s="168" t="s">
        <v>3</v>
      </c>
      <c r="F365" s="169" t="s">
        <v>774</v>
      </c>
      <c r="G365" s="166"/>
      <c r="H365" s="170">
        <v>1.923</v>
      </c>
      <c r="I365" s="166"/>
      <c r="J365" s="166"/>
      <c r="K365" s="166"/>
      <c r="L365" s="167"/>
      <c r="M365" s="171"/>
      <c r="N365" s="166"/>
      <c r="O365" s="166"/>
      <c r="P365" s="166"/>
      <c r="Q365" s="166"/>
      <c r="R365" s="166"/>
      <c r="S365" s="166"/>
      <c r="T365" s="172"/>
      <c r="U365" s="166"/>
      <c r="V365" s="166"/>
      <c r="W365" s="166"/>
      <c r="X365" s="166"/>
      <c r="Y365" s="166"/>
      <c r="Z365" s="166"/>
      <c r="AA365" s="166"/>
      <c r="AB365" s="166"/>
      <c r="AC365" s="166"/>
      <c r="AD365" s="166"/>
      <c r="AE365" s="166"/>
      <c r="AF365" s="166"/>
      <c r="AG365" s="166"/>
      <c r="AH365" s="166"/>
      <c r="AI365" s="166"/>
      <c r="AJ365" s="166"/>
      <c r="AK365" s="166"/>
      <c r="AL365" s="166"/>
      <c r="AM365" s="166"/>
      <c r="AN365" s="166"/>
      <c r="AO365" s="166"/>
      <c r="AP365" s="166"/>
      <c r="AQ365" s="166"/>
      <c r="AR365" s="166"/>
      <c r="AS365" s="166"/>
      <c r="AT365" s="168" t="s">
        <v>137</v>
      </c>
      <c r="AU365" s="168" t="s">
        <v>81</v>
      </c>
      <c r="AV365" s="166" t="s">
        <v>78</v>
      </c>
      <c r="AW365" s="166" t="s">
        <v>31</v>
      </c>
      <c r="AX365" s="166" t="s">
        <v>69</v>
      </c>
      <c r="AY365" s="168" t="s">
        <v>124</v>
      </c>
      <c r="AZ365" s="166"/>
      <c r="BA365" s="166"/>
      <c r="BB365" s="166"/>
      <c r="BC365" s="166"/>
      <c r="BD365" s="166"/>
      <c r="BE365" s="166"/>
      <c r="BF365" s="166"/>
      <c r="BG365" s="166"/>
      <c r="BH365" s="166"/>
      <c r="BI365" s="166"/>
      <c r="BJ365" s="166"/>
      <c r="BK365" s="166"/>
      <c r="BL365" s="166"/>
      <c r="BM365" s="166"/>
    </row>
    <row r="366" ht="15.75" customHeight="1">
      <c r="A366" s="166"/>
      <c r="B366" s="167"/>
      <c r="C366" s="166"/>
      <c r="D366" s="164" t="s">
        <v>137</v>
      </c>
      <c r="E366" s="168" t="s">
        <v>3</v>
      </c>
      <c r="F366" s="169" t="s">
        <v>775</v>
      </c>
      <c r="G366" s="166"/>
      <c r="H366" s="170">
        <v>3.446</v>
      </c>
      <c r="I366" s="166"/>
      <c r="J366" s="166"/>
      <c r="K366" s="166"/>
      <c r="L366" s="167"/>
      <c r="M366" s="171"/>
      <c r="N366" s="166"/>
      <c r="O366" s="166"/>
      <c r="P366" s="166"/>
      <c r="Q366" s="166"/>
      <c r="R366" s="166"/>
      <c r="S366" s="166"/>
      <c r="T366" s="172"/>
      <c r="U366" s="166"/>
      <c r="V366" s="166"/>
      <c r="W366" s="166"/>
      <c r="X366" s="166"/>
      <c r="Y366" s="166"/>
      <c r="Z366" s="166"/>
      <c r="AA366" s="166"/>
      <c r="AB366" s="166"/>
      <c r="AC366" s="166"/>
      <c r="AD366" s="166"/>
      <c r="AE366" s="166"/>
      <c r="AF366" s="166"/>
      <c r="AG366" s="166"/>
      <c r="AH366" s="166"/>
      <c r="AI366" s="166"/>
      <c r="AJ366" s="166"/>
      <c r="AK366" s="166"/>
      <c r="AL366" s="166"/>
      <c r="AM366" s="166"/>
      <c r="AN366" s="166"/>
      <c r="AO366" s="166"/>
      <c r="AP366" s="166"/>
      <c r="AQ366" s="166"/>
      <c r="AR366" s="166"/>
      <c r="AS366" s="166"/>
      <c r="AT366" s="168" t="s">
        <v>137</v>
      </c>
      <c r="AU366" s="168" t="s">
        <v>81</v>
      </c>
      <c r="AV366" s="166" t="s">
        <v>78</v>
      </c>
      <c r="AW366" s="166" t="s">
        <v>31</v>
      </c>
      <c r="AX366" s="166" t="s">
        <v>69</v>
      </c>
      <c r="AY366" s="168" t="s">
        <v>124</v>
      </c>
      <c r="AZ366" s="166"/>
      <c r="BA366" s="166"/>
      <c r="BB366" s="166"/>
      <c r="BC366" s="166"/>
      <c r="BD366" s="166"/>
      <c r="BE366" s="166"/>
      <c r="BF366" s="166"/>
      <c r="BG366" s="166"/>
      <c r="BH366" s="166"/>
      <c r="BI366" s="166"/>
      <c r="BJ366" s="166"/>
      <c r="BK366" s="166"/>
      <c r="BL366" s="166"/>
      <c r="BM366" s="166"/>
    </row>
    <row r="367" ht="15.75" customHeight="1">
      <c r="A367" s="173"/>
      <c r="B367" s="174"/>
      <c r="C367" s="173"/>
      <c r="D367" s="164" t="s">
        <v>137</v>
      </c>
      <c r="E367" s="175" t="s">
        <v>3</v>
      </c>
      <c r="F367" s="176" t="s">
        <v>156</v>
      </c>
      <c r="G367" s="173"/>
      <c r="H367" s="177">
        <v>7.3260000000000005</v>
      </c>
      <c r="I367" s="173"/>
      <c r="J367" s="173"/>
      <c r="K367" s="173"/>
      <c r="L367" s="174"/>
      <c r="M367" s="178"/>
      <c r="N367" s="173"/>
      <c r="O367" s="173"/>
      <c r="P367" s="173"/>
      <c r="Q367" s="173"/>
      <c r="R367" s="173"/>
      <c r="S367" s="173"/>
      <c r="T367" s="179"/>
      <c r="U367" s="173"/>
      <c r="V367" s="173"/>
      <c r="W367" s="173"/>
      <c r="X367" s="173"/>
      <c r="Y367" s="173"/>
      <c r="Z367" s="173"/>
      <c r="AA367" s="173"/>
      <c r="AB367" s="173"/>
      <c r="AC367" s="173"/>
      <c r="AD367" s="173"/>
      <c r="AE367" s="173"/>
      <c r="AF367" s="173"/>
      <c r="AG367" s="173"/>
      <c r="AH367" s="173"/>
      <c r="AI367" s="173"/>
      <c r="AJ367" s="173"/>
      <c r="AK367" s="173"/>
      <c r="AL367" s="173"/>
      <c r="AM367" s="173"/>
      <c r="AN367" s="173"/>
      <c r="AO367" s="173"/>
      <c r="AP367" s="173"/>
      <c r="AQ367" s="173"/>
      <c r="AR367" s="173"/>
      <c r="AS367" s="173"/>
      <c r="AT367" s="175" t="s">
        <v>137</v>
      </c>
      <c r="AU367" s="175" t="s">
        <v>81</v>
      </c>
      <c r="AV367" s="173" t="s">
        <v>149</v>
      </c>
      <c r="AW367" s="173" t="s">
        <v>31</v>
      </c>
      <c r="AX367" s="173" t="s">
        <v>74</v>
      </c>
      <c r="AY367" s="175" t="s">
        <v>124</v>
      </c>
      <c r="AZ367" s="173"/>
      <c r="BA367" s="173"/>
      <c r="BB367" s="173"/>
      <c r="BC367" s="173"/>
      <c r="BD367" s="173"/>
      <c r="BE367" s="173"/>
      <c r="BF367" s="173"/>
      <c r="BG367" s="173"/>
      <c r="BH367" s="173"/>
      <c r="BI367" s="173"/>
      <c r="BJ367" s="173"/>
      <c r="BK367" s="173"/>
      <c r="BL367" s="173"/>
      <c r="BM367" s="173"/>
    </row>
    <row r="368" ht="16.5" customHeight="1">
      <c r="A368" s="21"/>
      <c r="B368" s="22"/>
      <c r="C368" s="148" t="s">
        <v>776</v>
      </c>
      <c r="D368" s="148" t="s">
        <v>127</v>
      </c>
      <c r="E368" s="149" t="s">
        <v>777</v>
      </c>
      <c r="F368" s="150" t="s">
        <v>778</v>
      </c>
      <c r="G368" s="151" t="s">
        <v>655</v>
      </c>
      <c r="H368" s="152">
        <v>9.0</v>
      </c>
      <c r="I368" s="153"/>
      <c r="J368" s="154">
        <f>ROUND(I368*H368,2)</f>
        <v>0</v>
      </c>
      <c r="K368" s="150" t="s">
        <v>779</v>
      </c>
      <c r="L368" s="22"/>
      <c r="M368" s="155" t="s">
        <v>3</v>
      </c>
      <c r="N368" s="156" t="s">
        <v>40</v>
      </c>
      <c r="O368" s="21"/>
      <c r="P368" s="157">
        <f>O368*H368</f>
        <v>0</v>
      </c>
      <c r="Q368" s="157">
        <v>0.0</v>
      </c>
      <c r="R368" s="157">
        <f>Q368*H368</f>
        <v>0</v>
      </c>
      <c r="S368" s="157">
        <v>0.0</v>
      </c>
      <c r="T368" s="158">
        <f>S368*H368</f>
        <v>0</v>
      </c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159" t="s">
        <v>131</v>
      </c>
      <c r="AS368" s="21"/>
      <c r="AT368" s="159" t="s">
        <v>127</v>
      </c>
      <c r="AU368" s="159" t="s">
        <v>81</v>
      </c>
      <c r="AV368" s="21"/>
      <c r="AW368" s="21"/>
      <c r="AX368" s="21"/>
      <c r="AY368" s="4" t="s">
        <v>124</v>
      </c>
      <c r="AZ368" s="21"/>
      <c r="BA368" s="21"/>
      <c r="BB368" s="21"/>
      <c r="BC368" s="21"/>
      <c r="BD368" s="21"/>
      <c r="BE368" s="160">
        <f>IF(N368="základní",J368,0)</f>
        <v>0</v>
      </c>
      <c r="BF368" s="160">
        <f>IF(N368="snížená",J368,0)</f>
        <v>0</v>
      </c>
      <c r="BG368" s="160">
        <f>IF(N368="zákl. přenesená",J368,0)</f>
        <v>0</v>
      </c>
      <c r="BH368" s="160">
        <f>IF(N368="sníž. přenesená",J368,0)</f>
        <v>0</v>
      </c>
      <c r="BI368" s="160">
        <f>IF(N368="nulová",J368,0)</f>
        <v>0</v>
      </c>
      <c r="BJ368" s="4" t="s">
        <v>74</v>
      </c>
      <c r="BK368" s="160">
        <f>ROUND(I368*H368,2)</f>
        <v>0</v>
      </c>
      <c r="BL368" s="4" t="s">
        <v>131</v>
      </c>
      <c r="BM368" s="159" t="s">
        <v>780</v>
      </c>
    </row>
    <row r="369" ht="20.25" customHeight="1">
      <c r="A369" s="136"/>
      <c r="B369" s="137"/>
      <c r="C369" s="136"/>
      <c r="D369" s="138" t="s">
        <v>68</v>
      </c>
      <c r="E369" s="146" t="s">
        <v>781</v>
      </c>
      <c r="F369" s="146" t="s">
        <v>782</v>
      </c>
      <c r="G369" s="136"/>
      <c r="H369" s="136"/>
      <c r="I369" s="136"/>
      <c r="J369" s="147">
        <f>BK369</f>
        <v>0</v>
      </c>
      <c r="K369" s="136"/>
      <c r="L369" s="137"/>
      <c r="M369" s="141"/>
      <c r="N369" s="136"/>
      <c r="O369" s="136"/>
      <c r="P369" s="142">
        <f>SUM(P370:P389)</f>
        <v>0</v>
      </c>
      <c r="Q369" s="136"/>
      <c r="R369" s="142">
        <f>SUM(R370:R389)</f>
        <v>0.199682147</v>
      </c>
      <c r="S369" s="136"/>
      <c r="T369" s="143">
        <f>SUM(T370:T389)</f>
        <v>0</v>
      </c>
      <c r="U369" s="136"/>
      <c r="V369" s="136"/>
      <c r="W369" s="136"/>
      <c r="X369" s="136"/>
      <c r="Y369" s="136"/>
      <c r="Z369" s="136"/>
      <c r="AA369" s="136"/>
      <c r="AB369" s="136"/>
      <c r="AC369" s="136"/>
      <c r="AD369" s="136"/>
      <c r="AE369" s="136"/>
      <c r="AF369" s="136"/>
      <c r="AG369" s="136"/>
      <c r="AH369" s="136"/>
      <c r="AI369" s="136"/>
      <c r="AJ369" s="136"/>
      <c r="AK369" s="136"/>
      <c r="AL369" s="136"/>
      <c r="AM369" s="136"/>
      <c r="AN369" s="136"/>
      <c r="AO369" s="136"/>
      <c r="AP369" s="136"/>
      <c r="AQ369" s="136"/>
      <c r="AR369" s="138" t="s">
        <v>78</v>
      </c>
      <c r="AS369" s="136"/>
      <c r="AT369" s="144" t="s">
        <v>68</v>
      </c>
      <c r="AU369" s="144" t="s">
        <v>78</v>
      </c>
      <c r="AV369" s="136"/>
      <c r="AW369" s="136"/>
      <c r="AX369" s="136"/>
      <c r="AY369" s="138" t="s">
        <v>124</v>
      </c>
      <c r="AZ369" s="136"/>
      <c r="BA369" s="136"/>
      <c r="BB369" s="136"/>
      <c r="BC369" s="136"/>
      <c r="BD369" s="136"/>
      <c r="BE369" s="136"/>
      <c r="BF369" s="136"/>
      <c r="BG369" s="136"/>
      <c r="BH369" s="136"/>
      <c r="BI369" s="136"/>
      <c r="BJ369" s="136"/>
      <c r="BK369" s="145">
        <f>SUM(BK370:BK389)</f>
        <v>0</v>
      </c>
      <c r="BL369" s="136"/>
      <c r="BM369" s="136"/>
    </row>
    <row r="370" ht="37.5" customHeight="1">
      <c r="A370" s="21"/>
      <c r="B370" s="22"/>
      <c r="C370" s="148" t="s">
        <v>783</v>
      </c>
      <c r="D370" s="148" t="s">
        <v>127</v>
      </c>
      <c r="E370" s="149" t="s">
        <v>784</v>
      </c>
      <c r="F370" s="150" t="s">
        <v>785</v>
      </c>
      <c r="G370" s="151" t="s">
        <v>89</v>
      </c>
      <c r="H370" s="152">
        <v>20.39</v>
      </c>
      <c r="I370" s="153"/>
      <c r="J370" s="154">
        <f>ROUND(I370*H370,2)</f>
        <v>0</v>
      </c>
      <c r="K370" s="150" t="s">
        <v>130</v>
      </c>
      <c r="L370" s="22"/>
      <c r="M370" s="155" t="s">
        <v>3</v>
      </c>
      <c r="N370" s="156" t="s">
        <v>40</v>
      </c>
      <c r="O370" s="21"/>
      <c r="P370" s="157">
        <f>O370*H370</f>
        <v>0</v>
      </c>
      <c r="Q370" s="157">
        <v>0.0</v>
      </c>
      <c r="R370" s="157">
        <f>Q370*H370</f>
        <v>0</v>
      </c>
      <c r="S370" s="157">
        <v>0.0</v>
      </c>
      <c r="T370" s="158">
        <f>S370*H370</f>
        <v>0</v>
      </c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159" t="s">
        <v>131</v>
      </c>
      <c r="AS370" s="21"/>
      <c r="AT370" s="159" t="s">
        <v>127</v>
      </c>
      <c r="AU370" s="159" t="s">
        <v>81</v>
      </c>
      <c r="AV370" s="21"/>
      <c r="AW370" s="21"/>
      <c r="AX370" s="21"/>
      <c r="AY370" s="4" t="s">
        <v>124</v>
      </c>
      <c r="AZ370" s="21"/>
      <c r="BA370" s="21"/>
      <c r="BB370" s="21"/>
      <c r="BC370" s="21"/>
      <c r="BD370" s="21"/>
      <c r="BE370" s="160">
        <f>IF(N370="základní",J370,0)</f>
        <v>0</v>
      </c>
      <c r="BF370" s="160">
        <f>IF(N370="snížená",J370,0)</f>
        <v>0</v>
      </c>
      <c r="BG370" s="160">
        <f>IF(N370="zákl. přenesená",J370,0)</f>
        <v>0</v>
      </c>
      <c r="BH370" s="160">
        <f>IF(N370="sníž. přenesená",J370,0)</f>
        <v>0</v>
      </c>
      <c r="BI370" s="160">
        <f>IF(N370="nulová",J370,0)</f>
        <v>0</v>
      </c>
      <c r="BJ370" s="4" t="s">
        <v>74</v>
      </c>
      <c r="BK370" s="160">
        <f>ROUND(I370*H370,2)</f>
        <v>0</v>
      </c>
      <c r="BL370" s="4" t="s">
        <v>131</v>
      </c>
      <c r="BM370" s="159" t="s">
        <v>786</v>
      </c>
    </row>
    <row r="371" ht="15.75" customHeight="1">
      <c r="A371" s="21"/>
      <c r="B371" s="22"/>
      <c r="C371" s="21"/>
      <c r="D371" s="161" t="s">
        <v>133</v>
      </c>
      <c r="E371" s="21"/>
      <c r="F371" s="162" t="s">
        <v>787</v>
      </c>
      <c r="G371" s="21"/>
      <c r="H371" s="21"/>
      <c r="I371" s="21"/>
      <c r="J371" s="21"/>
      <c r="K371" s="21"/>
      <c r="L371" s="22"/>
      <c r="M371" s="163"/>
      <c r="N371" s="21"/>
      <c r="O371" s="21"/>
      <c r="P371" s="21"/>
      <c r="Q371" s="21"/>
      <c r="R371" s="21"/>
      <c r="S371" s="21"/>
      <c r="T371" s="58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4" t="s">
        <v>133</v>
      </c>
      <c r="AU371" s="4" t="s">
        <v>81</v>
      </c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</row>
    <row r="372" ht="15.75" customHeight="1">
      <c r="A372" s="166"/>
      <c r="B372" s="167"/>
      <c r="C372" s="166"/>
      <c r="D372" s="164" t="s">
        <v>137</v>
      </c>
      <c r="E372" s="168" t="s">
        <v>3</v>
      </c>
      <c r="F372" s="169" t="s">
        <v>336</v>
      </c>
      <c r="G372" s="166"/>
      <c r="H372" s="170">
        <v>20.39</v>
      </c>
      <c r="I372" s="166"/>
      <c r="J372" s="166"/>
      <c r="K372" s="166"/>
      <c r="L372" s="167"/>
      <c r="M372" s="171"/>
      <c r="N372" s="166"/>
      <c r="O372" s="166"/>
      <c r="P372" s="166"/>
      <c r="Q372" s="166"/>
      <c r="R372" s="166"/>
      <c r="S372" s="166"/>
      <c r="T372" s="172"/>
      <c r="U372" s="166"/>
      <c r="V372" s="166"/>
      <c r="W372" s="166"/>
      <c r="X372" s="166"/>
      <c r="Y372" s="166"/>
      <c r="Z372" s="166"/>
      <c r="AA372" s="166"/>
      <c r="AB372" s="166"/>
      <c r="AC372" s="166"/>
      <c r="AD372" s="166"/>
      <c r="AE372" s="166"/>
      <c r="AF372" s="166"/>
      <c r="AG372" s="166"/>
      <c r="AH372" s="166"/>
      <c r="AI372" s="166"/>
      <c r="AJ372" s="166"/>
      <c r="AK372" s="166"/>
      <c r="AL372" s="166"/>
      <c r="AM372" s="166"/>
      <c r="AN372" s="166"/>
      <c r="AO372" s="166"/>
      <c r="AP372" s="166"/>
      <c r="AQ372" s="166"/>
      <c r="AR372" s="166"/>
      <c r="AS372" s="166"/>
      <c r="AT372" s="168" t="s">
        <v>137</v>
      </c>
      <c r="AU372" s="168" t="s">
        <v>81</v>
      </c>
      <c r="AV372" s="166" t="s">
        <v>78</v>
      </c>
      <c r="AW372" s="166" t="s">
        <v>31</v>
      </c>
      <c r="AX372" s="166" t="s">
        <v>69</v>
      </c>
      <c r="AY372" s="168" t="s">
        <v>124</v>
      </c>
      <c r="AZ372" s="166"/>
      <c r="BA372" s="166"/>
      <c r="BB372" s="166"/>
      <c r="BC372" s="166"/>
      <c r="BD372" s="166"/>
      <c r="BE372" s="166"/>
      <c r="BF372" s="166"/>
      <c r="BG372" s="166"/>
      <c r="BH372" s="166"/>
      <c r="BI372" s="166"/>
      <c r="BJ372" s="166"/>
      <c r="BK372" s="166"/>
      <c r="BL372" s="166"/>
      <c r="BM372" s="166"/>
    </row>
    <row r="373" ht="15.75" customHeight="1">
      <c r="A373" s="173"/>
      <c r="B373" s="174"/>
      <c r="C373" s="173"/>
      <c r="D373" s="164" t="s">
        <v>137</v>
      </c>
      <c r="E373" s="175" t="s">
        <v>3</v>
      </c>
      <c r="F373" s="176" t="s">
        <v>156</v>
      </c>
      <c r="G373" s="173"/>
      <c r="H373" s="177">
        <v>20.39</v>
      </c>
      <c r="I373" s="173"/>
      <c r="J373" s="173"/>
      <c r="K373" s="173"/>
      <c r="L373" s="174"/>
      <c r="M373" s="178"/>
      <c r="N373" s="173"/>
      <c r="O373" s="173"/>
      <c r="P373" s="173"/>
      <c r="Q373" s="173"/>
      <c r="R373" s="173"/>
      <c r="S373" s="173"/>
      <c r="T373" s="179"/>
      <c r="U373" s="173"/>
      <c r="V373" s="173"/>
      <c r="W373" s="173"/>
      <c r="X373" s="173"/>
      <c r="Y373" s="173"/>
      <c r="Z373" s="173"/>
      <c r="AA373" s="173"/>
      <c r="AB373" s="173"/>
      <c r="AC373" s="173"/>
      <c r="AD373" s="173"/>
      <c r="AE373" s="173"/>
      <c r="AF373" s="173"/>
      <c r="AG373" s="173"/>
      <c r="AH373" s="173"/>
      <c r="AI373" s="173"/>
      <c r="AJ373" s="173"/>
      <c r="AK373" s="173"/>
      <c r="AL373" s="173"/>
      <c r="AM373" s="173"/>
      <c r="AN373" s="173"/>
      <c r="AO373" s="173"/>
      <c r="AP373" s="173"/>
      <c r="AQ373" s="173"/>
      <c r="AR373" s="173"/>
      <c r="AS373" s="173"/>
      <c r="AT373" s="175" t="s">
        <v>137</v>
      </c>
      <c r="AU373" s="175" t="s">
        <v>81</v>
      </c>
      <c r="AV373" s="173" t="s">
        <v>149</v>
      </c>
      <c r="AW373" s="173" t="s">
        <v>31</v>
      </c>
      <c r="AX373" s="173" t="s">
        <v>74</v>
      </c>
      <c r="AY373" s="175" t="s">
        <v>124</v>
      </c>
      <c r="AZ373" s="173"/>
      <c r="BA373" s="173"/>
      <c r="BB373" s="173"/>
      <c r="BC373" s="173"/>
      <c r="BD373" s="173"/>
      <c r="BE373" s="173"/>
      <c r="BF373" s="173"/>
      <c r="BG373" s="173"/>
      <c r="BH373" s="173"/>
      <c r="BI373" s="173"/>
      <c r="BJ373" s="173"/>
      <c r="BK373" s="173"/>
      <c r="BL373" s="173"/>
      <c r="BM373" s="173"/>
    </row>
    <row r="374" ht="24.0" customHeight="1">
      <c r="A374" s="21"/>
      <c r="B374" s="22"/>
      <c r="C374" s="191" t="s">
        <v>788</v>
      </c>
      <c r="D374" s="191" t="s">
        <v>427</v>
      </c>
      <c r="E374" s="192" t="s">
        <v>789</v>
      </c>
      <c r="F374" s="193" t="s">
        <v>790</v>
      </c>
      <c r="G374" s="194" t="s">
        <v>89</v>
      </c>
      <c r="H374" s="195">
        <v>22.429</v>
      </c>
      <c r="I374" s="196"/>
      <c r="J374" s="197">
        <f>ROUND(I374*H374,2)</f>
        <v>0</v>
      </c>
      <c r="K374" s="193" t="s">
        <v>130</v>
      </c>
      <c r="L374" s="198"/>
      <c r="M374" s="199" t="s">
        <v>3</v>
      </c>
      <c r="N374" s="200" t="s">
        <v>40</v>
      </c>
      <c r="O374" s="21"/>
      <c r="P374" s="157">
        <f>O374*H374</f>
        <v>0</v>
      </c>
      <c r="Q374" s="157">
        <v>0.00735</v>
      </c>
      <c r="R374" s="157">
        <f>Q374*H374</f>
        <v>0.16485315</v>
      </c>
      <c r="S374" s="157">
        <v>0.0</v>
      </c>
      <c r="T374" s="158">
        <f>S374*H374</f>
        <v>0</v>
      </c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159" t="s">
        <v>430</v>
      </c>
      <c r="AS374" s="21"/>
      <c r="AT374" s="159" t="s">
        <v>427</v>
      </c>
      <c r="AU374" s="159" t="s">
        <v>81</v>
      </c>
      <c r="AV374" s="21"/>
      <c r="AW374" s="21"/>
      <c r="AX374" s="21"/>
      <c r="AY374" s="4" t="s">
        <v>124</v>
      </c>
      <c r="AZ374" s="21"/>
      <c r="BA374" s="21"/>
      <c r="BB374" s="21"/>
      <c r="BC374" s="21"/>
      <c r="BD374" s="21"/>
      <c r="BE374" s="160">
        <f>IF(N374="základní",J374,0)</f>
        <v>0</v>
      </c>
      <c r="BF374" s="160">
        <f>IF(N374="snížená",J374,0)</f>
        <v>0</v>
      </c>
      <c r="BG374" s="160">
        <f>IF(N374="zákl. přenesená",J374,0)</f>
        <v>0</v>
      </c>
      <c r="BH374" s="160">
        <f>IF(N374="sníž. přenesená",J374,0)</f>
        <v>0</v>
      </c>
      <c r="BI374" s="160">
        <f>IF(N374="nulová",J374,0)</f>
        <v>0</v>
      </c>
      <c r="BJ374" s="4" t="s">
        <v>74</v>
      </c>
      <c r="BK374" s="160">
        <f>ROUND(I374*H374,2)</f>
        <v>0</v>
      </c>
      <c r="BL374" s="4" t="s">
        <v>131</v>
      </c>
      <c r="BM374" s="159" t="s">
        <v>791</v>
      </c>
    </row>
    <row r="375" ht="15.75" customHeight="1">
      <c r="A375" s="166"/>
      <c r="B375" s="167"/>
      <c r="C375" s="166"/>
      <c r="D375" s="164" t="s">
        <v>137</v>
      </c>
      <c r="E375" s="166"/>
      <c r="F375" s="169" t="s">
        <v>792</v>
      </c>
      <c r="G375" s="166"/>
      <c r="H375" s="170">
        <v>22.429</v>
      </c>
      <c r="I375" s="166"/>
      <c r="J375" s="166"/>
      <c r="K375" s="166"/>
      <c r="L375" s="167"/>
      <c r="M375" s="171"/>
      <c r="N375" s="166"/>
      <c r="O375" s="166"/>
      <c r="P375" s="166"/>
      <c r="Q375" s="166"/>
      <c r="R375" s="166"/>
      <c r="S375" s="166"/>
      <c r="T375" s="172"/>
      <c r="U375" s="166"/>
      <c r="V375" s="166"/>
      <c r="W375" s="166"/>
      <c r="X375" s="166"/>
      <c r="Y375" s="166"/>
      <c r="Z375" s="166"/>
      <c r="AA375" s="166"/>
      <c r="AB375" s="166"/>
      <c r="AC375" s="166"/>
      <c r="AD375" s="166"/>
      <c r="AE375" s="166"/>
      <c r="AF375" s="166"/>
      <c r="AG375" s="166"/>
      <c r="AH375" s="166"/>
      <c r="AI375" s="166"/>
      <c r="AJ375" s="166"/>
      <c r="AK375" s="166"/>
      <c r="AL375" s="166"/>
      <c r="AM375" s="166"/>
      <c r="AN375" s="166"/>
      <c r="AO375" s="166"/>
      <c r="AP375" s="166"/>
      <c r="AQ375" s="166"/>
      <c r="AR375" s="166"/>
      <c r="AS375" s="166"/>
      <c r="AT375" s="168" t="s">
        <v>137</v>
      </c>
      <c r="AU375" s="168" t="s">
        <v>81</v>
      </c>
      <c r="AV375" s="166" t="s">
        <v>78</v>
      </c>
      <c r="AW375" s="166" t="s">
        <v>4</v>
      </c>
      <c r="AX375" s="166" t="s">
        <v>74</v>
      </c>
      <c r="AY375" s="168" t="s">
        <v>124</v>
      </c>
      <c r="AZ375" s="166"/>
      <c r="BA375" s="166"/>
      <c r="BB375" s="166"/>
      <c r="BC375" s="166"/>
      <c r="BD375" s="166"/>
      <c r="BE375" s="166"/>
      <c r="BF375" s="166"/>
      <c r="BG375" s="166"/>
      <c r="BH375" s="166"/>
      <c r="BI375" s="166"/>
      <c r="BJ375" s="166"/>
      <c r="BK375" s="166"/>
      <c r="BL375" s="166"/>
      <c r="BM375" s="166"/>
    </row>
    <row r="376" ht="24.0" customHeight="1">
      <c r="A376" s="21"/>
      <c r="B376" s="22"/>
      <c r="C376" s="148" t="s">
        <v>793</v>
      </c>
      <c r="D376" s="148" t="s">
        <v>127</v>
      </c>
      <c r="E376" s="149" t="s">
        <v>794</v>
      </c>
      <c r="F376" s="150" t="s">
        <v>795</v>
      </c>
      <c r="G376" s="151" t="s">
        <v>140</v>
      </c>
      <c r="H376" s="152">
        <v>20.39</v>
      </c>
      <c r="I376" s="153"/>
      <c r="J376" s="154">
        <f>ROUND(I376*H376,2)</f>
        <v>0</v>
      </c>
      <c r="K376" s="150" t="s">
        <v>130</v>
      </c>
      <c r="L376" s="22"/>
      <c r="M376" s="155" t="s">
        <v>3</v>
      </c>
      <c r="N376" s="156" t="s">
        <v>40</v>
      </c>
      <c r="O376" s="21"/>
      <c r="P376" s="157">
        <f>O376*H376</f>
        <v>0</v>
      </c>
      <c r="Q376" s="157">
        <v>2.694E-5</v>
      </c>
      <c r="R376" s="157">
        <f>Q376*H376</f>
        <v>0.0005493066</v>
      </c>
      <c r="S376" s="157">
        <v>0.0</v>
      </c>
      <c r="T376" s="158">
        <f>S376*H376</f>
        <v>0</v>
      </c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159" t="s">
        <v>131</v>
      </c>
      <c r="AS376" s="21"/>
      <c r="AT376" s="159" t="s">
        <v>127</v>
      </c>
      <c r="AU376" s="159" t="s">
        <v>81</v>
      </c>
      <c r="AV376" s="21"/>
      <c r="AW376" s="21"/>
      <c r="AX376" s="21"/>
      <c r="AY376" s="4" t="s">
        <v>124</v>
      </c>
      <c r="AZ376" s="21"/>
      <c r="BA376" s="21"/>
      <c r="BB376" s="21"/>
      <c r="BC376" s="21"/>
      <c r="BD376" s="21"/>
      <c r="BE376" s="160">
        <f>IF(N376="základní",J376,0)</f>
        <v>0</v>
      </c>
      <c r="BF376" s="160">
        <f>IF(N376="snížená",J376,0)</f>
        <v>0</v>
      </c>
      <c r="BG376" s="160">
        <f>IF(N376="zákl. přenesená",J376,0)</f>
        <v>0</v>
      </c>
      <c r="BH376" s="160">
        <f>IF(N376="sníž. přenesená",J376,0)</f>
        <v>0</v>
      </c>
      <c r="BI376" s="160">
        <f>IF(N376="nulová",J376,0)</f>
        <v>0</v>
      </c>
      <c r="BJ376" s="4" t="s">
        <v>74</v>
      </c>
      <c r="BK376" s="160">
        <f>ROUND(I376*H376,2)</f>
        <v>0</v>
      </c>
      <c r="BL376" s="4" t="s">
        <v>131</v>
      </c>
      <c r="BM376" s="159" t="s">
        <v>796</v>
      </c>
    </row>
    <row r="377" ht="15.75" customHeight="1">
      <c r="A377" s="21"/>
      <c r="B377" s="22"/>
      <c r="C377" s="21"/>
      <c r="D377" s="161" t="s">
        <v>133</v>
      </c>
      <c r="E377" s="21"/>
      <c r="F377" s="162" t="s">
        <v>797</v>
      </c>
      <c r="G377" s="21"/>
      <c r="H377" s="21"/>
      <c r="I377" s="21"/>
      <c r="J377" s="21"/>
      <c r="K377" s="21"/>
      <c r="L377" s="22"/>
      <c r="M377" s="163"/>
      <c r="N377" s="21"/>
      <c r="O377" s="21"/>
      <c r="P377" s="21"/>
      <c r="Q377" s="21"/>
      <c r="R377" s="21"/>
      <c r="S377" s="21"/>
      <c r="T377" s="58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4" t="s">
        <v>133</v>
      </c>
      <c r="AU377" s="4" t="s">
        <v>81</v>
      </c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</row>
    <row r="378" ht="15.75" customHeight="1">
      <c r="A378" s="166"/>
      <c r="B378" s="167"/>
      <c r="C378" s="166"/>
      <c r="D378" s="164" t="s">
        <v>137</v>
      </c>
      <c r="E378" s="168" t="s">
        <v>3</v>
      </c>
      <c r="F378" s="169" t="s">
        <v>336</v>
      </c>
      <c r="G378" s="166"/>
      <c r="H378" s="170">
        <v>20.39</v>
      </c>
      <c r="I378" s="166"/>
      <c r="J378" s="166"/>
      <c r="K378" s="166"/>
      <c r="L378" s="167"/>
      <c r="M378" s="171"/>
      <c r="N378" s="166"/>
      <c r="O378" s="166"/>
      <c r="P378" s="166"/>
      <c r="Q378" s="166"/>
      <c r="R378" s="166"/>
      <c r="S378" s="166"/>
      <c r="T378" s="172"/>
      <c r="U378" s="166"/>
      <c r="V378" s="166"/>
      <c r="W378" s="166"/>
      <c r="X378" s="166"/>
      <c r="Y378" s="166"/>
      <c r="Z378" s="166"/>
      <c r="AA378" s="166"/>
      <c r="AB378" s="166"/>
      <c r="AC378" s="166"/>
      <c r="AD378" s="166"/>
      <c r="AE378" s="166"/>
      <c r="AF378" s="166"/>
      <c r="AG378" s="166"/>
      <c r="AH378" s="166"/>
      <c r="AI378" s="166"/>
      <c r="AJ378" s="166"/>
      <c r="AK378" s="166"/>
      <c r="AL378" s="166"/>
      <c r="AM378" s="166"/>
      <c r="AN378" s="166"/>
      <c r="AO378" s="166"/>
      <c r="AP378" s="166"/>
      <c r="AQ378" s="166"/>
      <c r="AR378" s="166"/>
      <c r="AS378" s="166"/>
      <c r="AT378" s="168" t="s">
        <v>137</v>
      </c>
      <c r="AU378" s="168" t="s">
        <v>81</v>
      </c>
      <c r="AV378" s="166" t="s">
        <v>78</v>
      </c>
      <c r="AW378" s="166" t="s">
        <v>31</v>
      </c>
      <c r="AX378" s="166" t="s">
        <v>69</v>
      </c>
      <c r="AY378" s="168" t="s">
        <v>124</v>
      </c>
      <c r="AZ378" s="166"/>
      <c r="BA378" s="166"/>
      <c r="BB378" s="166"/>
      <c r="BC378" s="166"/>
      <c r="BD378" s="166"/>
      <c r="BE378" s="166"/>
      <c r="BF378" s="166"/>
      <c r="BG378" s="166"/>
      <c r="BH378" s="166"/>
      <c r="BI378" s="166"/>
      <c r="BJ378" s="166"/>
      <c r="BK378" s="166"/>
      <c r="BL378" s="166"/>
      <c r="BM378" s="166"/>
    </row>
    <row r="379" ht="15.75" customHeight="1">
      <c r="A379" s="173"/>
      <c r="B379" s="174"/>
      <c r="C379" s="173"/>
      <c r="D379" s="164" t="s">
        <v>137</v>
      </c>
      <c r="E379" s="175" t="s">
        <v>3</v>
      </c>
      <c r="F379" s="176" t="s">
        <v>156</v>
      </c>
      <c r="G379" s="173"/>
      <c r="H379" s="177">
        <v>20.39</v>
      </c>
      <c r="I379" s="173"/>
      <c r="J379" s="173"/>
      <c r="K379" s="173"/>
      <c r="L379" s="174"/>
      <c r="M379" s="178"/>
      <c r="N379" s="173"/>
      <c r="O379" s="173"/>
      <c r="P379" s="173"/>
      <c r="Q379" s="173"/>
      <c r="R379" s="173"/>
      <c r="S379" s="173"/>
      <c r="T379" s="179"/>
      <c r="U379" s="173"/>
      <c r="V379" s="173"/>
      <c r="W379" s="173"/>
      <c r="X379" s="173"/>
      <c r="Y379" s="173"/>
      <c r="Z379" s="173"/>
      <c r="AA379" s="173"/>
      <c r="AB379" s="173"/>
      <c r="AC379" s="173"/>
      <c r="AD379" s="173"/>
      <c r="AE379" s="173"/>
      <c r="AF379" s="173"/>
      <c r="AG379" s="173"/>
      <c r="AH379" s="173"/>
      <c r="AI379" s="173"/>
      <c r="AJ379" s="173"/>
      <c r="AK379" s="173"/>
      <c r="AL379" s="173"/>
      <c r="AM379" s="173"/>
      <c r="AN379" s="173"/>
      <c r="AO379" s="173"/>
      <c r="AP379" s="173"/>
      <c r="AQ379" s="173"/>
      <c r="AR379" s="173"/>
      <c r="AS379" s="173"/>
      <c r="AT379" s="175" t="s">
        <v>137</v>
      </c>
      <c r="AU379" s="175" t="s">
        <v>81</v>
      </c>
      <c r="AV379" s="173" t="s">
        <v>149</v>
      </c>
      <c r="AW379" s="173" t="s">
        <v>31</v>
      </c>
      <c r="AX379" s="173" t="s">
        <v>74</v>
      </c>
      <c r="AY379" s="175" t="s">
        <v>124</v>
      </c>
      <c r="AZ379" s="173"/>
      <c r="BA379" s="173"/>
      <c r="BB379" s="173"/>
      <c r="BC379" s="173"/>
      <c r="BD379" s="173"/>
      <c r="BE379" s="173"/>
      <c r="BF379" s="173"/>
      <c r="BG379" s="173"/>
      <c r="BH379" s="173"/>
      <c r="BI379" s="173"/>
      <c r="BJ379" s="173"/>
      <c r="BK379" s="173"/>
      <c r="BL379" s="173"/>
      <c r="BM379" s="173"/>
    </row>
    <row r="380" ht="24.0" customHeight="1">
      <c r="A380" s="21"/>
      <c r="B380" s="22"/>
      <c r="C380" s="191" t="s">
        <v>798</v>
      </c>
      <c r="D380" s="191" t="s">
        <v>427</v>
      </c>
      <c r="E380" s="192" t="s">
        <v>799</v>
      </c>
      <c r="F380" s="193" t="s">
        <v>800</v>
      </c>
      <c r="G380" s="194" t="s">
        <v>575</v>
      </c>
      <c r="H380" s="195">
        <v>0.054</v>
      </c>
      <c r="I380" s="196"/>
      <c r="J380" s="197">
        <f>ROUND(I380*H380,2)</f>
        <v>0</v>
      </c>
      <c r="K380" s="193" t="s">
        <v>130</v>
      </c>
      <c r="L380" s="198"/>
      <c r="M380" s="199" t="s">
        <v>3</v>
      </c>
      <c r="N380" s="200" t="s">
        <v>40</v>
      </c>
      <c r="O380" s="21"/>
      <c r="P380" s="157">
        <f>O380*H380</f>
        <v>0</v>
      </c>
      <c r="Q380" s="157">
        <v>0.44</v>
      </c>
      <c r="R380" s="157">
        <f>Q380*H380</f>
        <v>0.02376</v>
      </c>
      <c r="S380" s="157">
        <v>0.0</v>
      </c>
      <c r="T380" s="158">
        <f>S380*H380</f>
        <v>0</v>
      </c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159" t="s">
        <v>430</v>
      </c>
      <c r="AS380" s="21"/>
      <c r="AT380" s="159" t="s">
        <v>427</v>
      </c>
      <c r="AU380" s="159" t="s">
        <v>81</v>
      </c>
      <c r="AV380" s="21"/>
      <c r="AW380" s="21"/>
      <c r="AX380" s="21"/>
      <c r="AY380" s="4" t="s">
        <v>124</v>
      </c>
      <c r="AZ380" s="21"/>
      <c r="BA380" s="21"/>
      <c r="BB380" s="21"/>
      <c r="BC380" s="21"/>
      <c r="BD380" s="21"/>
      <c r="BE380" s="160">
        <f>IF(N380="základní",J380,0)</f>
        <v>0</v>
      </c>
      <c r="BF380" s="160">
        <f>IF(N380="snížená",J380,0)</f>
        <v>0</v>
      </c>
      <c r="BG380" s="160">
        <f>IF(N380="zákl. přenesená",J380,0)</f>
        <v>0</v>
      </c>
      <c r="BH380" s="160">
        <f>IF(N380="sníž. přenesená",J380,0)</f>
        <v>0</v>
      </c>
      <c r="BI380" s="160">
        <f>IF(N380="nulová",J380,0)</f>
        <v>0</v>
      </c>
      <c r="BJ380" s="4" t="s">
        <v>74</v>
      </c>
      <c r="BK380" s="160">
        <f>ROUND(I380*H380,2)</f>
        <v>0</v>
      </c>
      <c r="BL380" s="4" t="s">
        <v>131</v>
      </c>
      <c r="BM380" s="159" t="s">
        <v>801</v>
      </c>
    </row>
    <row r="381" ht="15.75" customHeight="1">
      <c r="A381" s="166"/>
      <c r="B381" s="167"/>
      <c r="C381" s="166"/>
      <c r="D381" s="164" t="s">
        <v>137</v>
      </c>
      <c r="E381" s="166"/>
      <c r="F381" s="169" t="s">
        <v>802</v>
      </c>
      <c r="G381" s="166"/>
      <c r="H381" s="170">
        <v>0.054</v>
      </c>
      <c r="I381" s="166"/>
      <c r="J381" s="166"/>
      <c r="K381" s="166"/>
      <c r="L381" s="167"/>
      <c r="M381" s="171"/>
      <c r="N381" s="166"/>
      <c r="O381" s="166"/>
      <c r="P381" s="166"/>
      <c r="Q381" s="166"/>
      <c r="R381" s="166"/>
      <c r="S381" s="166"/>
      <c r="T381" s="172"/>
      <c r="U381" s="166"/>
      <c r="V381" s="166"/>
      <c r="W381" s="166"/>
      <c r="X381" s="166"/>
      <c r="Y381" s="166"/>
      <c r="Z381" s="166"/>
      <c r="AA381" s="166"/>
      <c r="AB381" s="166"/>
      <c r="AC381" s="166"/>
      <c r="AD381" s="166"/>
      <c r="AE381" s="166"/>
      <c r="AF381" s="166"/>
      <c r="AG381" s="166"/>
      <c r="AH381" s="166"/>
      <c r="AI381" s="166"/>
      <c r="AJ381" s="166"/>
      <c r="AK381" s="166"/>
      <c r="AL381" s="166"/>
      <c r="AM381" s="166"/>
      <c r="AN381" s="166"/>
      <c r="AO381" s="166"/>
      <c r="AP381" s="166"/>
      <c r="AQ381" s="166"/>
      <c r="AR381" s="166"/>
      <c r="AS381" s="166"/>
      <c r="AT381" s="168" t="s">
        <v>137</v>
      </c>
      <c r="AU381" s="168" t="s">
        <v>81</v>
      </c>
      <c r="AV381" s="166" t="s">
        <v>78</v>
      </c>
      <c r="AW381" s="166" t="s">
        <v>4</v>
      </c>
      <c r="AX381" s="166" t="s">
        <v>74</v>
      </c>
      <c r="AY381" s="168" t="s">
        <v>124</v>
      </c>
      <c r="AZ381" s="166"/>
      <c r="BA381" s="166"/>
      <c r="BB381" s="166"/>
      <c r="BC381" s="166"/>
      <c r="BD381" s="166"/>
      <c r="BE381" s="166"/>
      <c r="BF381" s="166"/>
      <c r="BG381" s="166"/>
      <c r="BH381" s="166"/>
      <c r="BI381" s="166"/>
      <c r="BJ381" s="166"/>
      <c r="BK381" s="166"/>
      <c r="BL381" s="166"/>
      <c r="BM381" s="166"/>
    </row>
    <row r="382" ht="24.0" customHeight="1">
      <c r="A382" s="21"/>
      <c r="B382" s="22"/>
      <c r="C382" s="148" t="s">
        <v>803</v>
      </c>
      <c r="D382" s="148" t="s">
        <v>127</v>
      </c>
      <c r="E382" s="149" t="s">
        <v>804</v>
      </c>
      <c r="F382" s="150" t="s">
        <v>805</v>
      </c>
      <c r="G382" s="151" t="s">
        <v>89</v>
      </c>
      <c r="H382" s="152">
        <v>20.39</v>
      </c>
      <c r="I382" s="153"/>
      <c r="J382" s="154">
        <f>ROUND(I382*H382,2)</f>
        <v>0</v>
      </c>
      <c r="K382" s="150" t="s">
        <v>130</v>
      </c>
      <c r="L382" s="22"/>
      <c r="M382" s="155" t="s">
        <v>3</v>
      </c>
      <c r="N382" s="156" t="s">
        <v>40</v>
      </c>
      <c r="O382" s="21"/>
      <c r="P382" s="157">
        <f>O382*H382</f>
        <v>0</v>
      </c>
      <c r="Q382" s="157">
        <v>1.81924E-4</v>
      </c>
      <c r="R382" s="157">
        <f>Q382*H382</f>
        <v>0.00370943036</v>
      </c>
      <c r="S382" s="157">
        <v>0.0</v>
      </c>
      <c r="T382" s="158">
        <f>S382*H382</f>
        <v>0</v>
      </c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159" t="s">
        <v>131</v>
      </c>
      <c r="AS382" s="21"/>
      <c r="AT382" s="159" t="s">
        <v>127</v>
      </c>
      <c r="AU382" s="159" t="s">
        <v>81</v>
      </c>
      <c r="AV382" s="21"/>
      <c r="AW382" s="21"/>
      <c r="AX382" s="21"/>
      <c r="AY382" s="4" t="s">
        <v>124</v>
      </c>
      <c r="AZ382" s="21"/>
      <c r="BA382" s="21"/>
      <c r="BB382" s="21"/>
      <c r="BC382" s="21"/>
      <c r="BD382" s="21"/>
      <c r="BE382" s="160">
        <f>IF(N382="základní",J382,0)</f>
        <v>0</v>
      </c>
      <c r="BF382" s="160">
        <f>IF(N382="snížená",J382,0)</f>
        <v>0</v>
      </c>
      <c r="BG382" s="160">
        <f>IF(N382="zákl. přenesená",J382,0)</f>
        <v>0</v>
      </c>
      <c r="BH382" s="160">
        <f>IF(N382="sníž. přenesená",J382,0)</f>
        <v>0</v>
      </c>
      <c r="BI382" s="160">
        <f>IF(N382="nulová",J382,0)</f>
        <v>0</v>
      </c>
      <c r="BJ382" s="4" t="s">
        <v>74</v>
      </c>
      <c r="BK382" s="160">
        <f>ROUND(I382*H382,2)</f>
        <v>0</v>
      </c>
      <c r="BL382" s="4" t="s">
        <v>131</v>
      </c>
      <c r="BM382" s="159" t="s">
        <v>806</v>
      </c>
    </row>
    <row r="383" ht="15.75" customHeight="1">
      <c r="A383" s="21"/>
      <c r="B383" s="22"/>
      <c r="C383" s="21"/>
      <c r="D383" s="161" t="s">
        <v>133</v>
      </c>
      <c r="E383" s="21"/>
      <c r="F383" s="162" t="s">
        <v>807</v>
      </c>
      <c r="G383" s="21"/>
      <c r="H383" s="21"/>
      <c r="I383" s="21"/>
      <c r="J383" s="21"/>
      <c r="K383" s="21"/>
      <c r="L383" s="22"/>
      <c r="M383" s="163"/>
      <c r="N383" s="21"/>
      <c r="O383" s="21"/>
      <c r="P383" s="21"/>
      <c r="Q383" s="21"/>
      <c r="R383" s="21"/>
      <c r="S383" s="21"/>
      <c r="T383" s="58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4" t="s">
        <v>133</v>
      </c>
      <c r="AU383" s="4" t="s">
        <v>81</v>
      </c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</row>
    <row r="384" ht="15.75" customHeight="1">
      <c r="A384" s="166"/>
      <c r="B384" s="167"/>
      <c r="C384" s="166"/>
      <c r="D384" s="164" t="s">
        <v>137</v>
      </c>
      <c r="E384" s="168" t="s">
        <v>3</v>
      </c>
      <c r="F384" s="169" t="s">
        <v>336</v>
      </c>
      <c r="G384" s="166"/>
      <c r="H384" s="170">
        <v>20.39</v>
      </c>
      <c r="I384" s="166"/>
      <c r="J384" s="166"/>
      <c r="K384" s="166"/>
      <c r="L384" s="167"/>
      <c r="M384" s="171"/>
      <c r="N384" s="166"/>
      <c r="O384" s="166"/>
      <c r="P384" s="166"/>
      <c r="Q384" s="166"/>
      <c r="R384" s="166"/>
      <c r="S384" s="166"/>
      <c r="T384" s="172"/>
      <c r="U384" s="166"/>
      <c r="V384" s="166"/>
      <c r="W384" s="166"/>
      <c r="X384" s="166"/>
      <c r="Y384" s="166"/>
      <c r="Z384" s="166"/>
      <c r="AA384" s="166"/>
      <c r="AB384" s="166"/>
      <c r="AC384" s="166"/>
      <c r="AD384" s="166"/>
      <c r="AE384" s="166"/>
      <c r="AF384" s="166"/>
      <c r="AG384" s="166"/>
      <c r="AH384" s="166"/>
      <c r="AI384" s="166"/>
      <c r="AJ384" s="166"/>
      <c r="AK384" s="166"/>
      <c r="AL384" s="166"/>
      <c r="AM384" s="166"/>
      <c r="AN384" s="166"/>
      <c r="AO384" s="166"/>
      <c r="AP384" s="166"/>
      <c r="AQ384" s="166"/>
      <c r="AR384" s="166"/>
      <c r="AS384" s="166"/>
      <c r="AT384" s="168" t="s">
        <v>137</v>
      </c>
      <c r="AU384" s="168" t="s">
        <v>81</v>
      </c>
      <c r="AV384" s="166" t="s">
        <v>78</v>
      </c>
      <c r="AW384" s="166" t="s">
        <v>31</v>
      </c>
      <c r="AX384" s="166" t="s">
        <v>69</v>
      </c>
      <c r="AY384" s="168" t="s">
        <v>124</v>
      </c>
      <c r="AZ384" s="166"/>
      <c r="BA384" s="166"/>
      <c r="BB384" s="166"/>
      <c r="BC384" s="166"/>
      <c r="BD384" s="166"/>
      <c r="BE384" s="166"/>
      <c r="BF384" s="166"/>
      <c r="BG384" s="166"/>
      <c r="BH384" s="166"/>
      <c r="BI384" s="166"/>
      <c r="BJ384" s="166"/>
      <c r="BK384" s="166"/>
      <c r="BL384" s="166"/>
      <c r="BM384" s="166"/>
    </row>
    <row r="385" ht="15.75" customHeight="1">
      <c r="A385" s="173"/>
      <c r="B385" s="174"/>
      <c r="C385" s="173"/>
      <c r="D385" s="164" t="s">
        <v>137</v>
      </c>
      <c r="E385" s="175" t="s">
        <v>3</v>
      </c>
      <c r="F385" s="176" t="s">
        <v>156</v>
      </c>
      <c r="G385" s="173"/>
      <c r="H385" s="177">
        <v>20.39</v>
      </c>
      <c r="I385" s="173"/>
      <c r="J385" s="173"/>
      <c r="K385" s="173"/>
      <c r="L385" s="174"/>
      <c r="M385" s="178"/>
      <c r="N385" s="173"/>
      <c r="O385" s="173"/>
      <c r="P385" s="173"/>
      <c r="Q385" s="173"/>
      <c r="R385" s="173"/>
      <c r="S385" s="173"/>
      <c r="T385" s="179"/>
      <c r="U385" s="173"/>
      <c r="V385" s="173"/>
      <c r="W385" s="173"/>
      <c r="X385" s="173"/>
      <c r="Y385" s="173"/>
      <c r="Z385" s="173"/>
      <c r="AA385" s="173"/>
      <c r="AB385" s="173"/>
      <c r="AC385" s="173"/>
      <c r="AD385" s="173"/>
      <c r="AE385" s="173"/>
      <c r="AF385" s="173"/>
      <c r="AG385" s="173"/>
      <c r="AH385" s="173"/>
      <c r="AI385" s="173"/>
      <c r="AJ385" s="173"/>
      <c r="AK385" s="173"/>
      <c r="AL385" s="173"/>
      <c r="AM385" s="173"/>
      <c r="AN385" s="173"/>
      <c r="AO385" s="173"/>
      <c r="AP385" s="173"/>
      <c r="AQ385" s="173"/>
      <c r="AR385" s="173"/>
      <c r="AS385" s="173"/>
      <c r="AT385" s="175" t="s">
        <v>137</v>
      </c>
      <c r="AU385" s="175" t="s">
        <v>81</v>
      </c>
      <c r="AV385" s="173" t="s">
        <v>149</v>
      </c>
      <c r="AW385" s="173" t="s">
        <v>31</v>
      </c>
      <c r="AX385" s="173" t="s">
        <v>74</v>
      </c>
      <c r="AY385" s="175" t="s">
        <v>124</v>
      </c>
      <c r="AZ385" s="173"/>
      <c r="BA385" s="173"/>
      <c r="BB385" s="173"/>
      <c r="BC385" s="173"/>
      <c r="BD385" s="173"/>
      <c r="BE385" s="173"/>
      <c r="BF385" s="173"/>
      <c r="BG385" s="173"/>
      <c r="BH385" s="173"/>
      <c r="BI385" s="173"/>
      <c r="BJ385" s="173"/>
      <c r="BK385" s="173"/>
      <c r="BL385" s="173"/>
      <c r="BM385" s="173"/>
    </row>
    <row r="386" ht="24.0" customHeight="1">
      <c r="A386" s="21"/>
      <c r="B386" s="22"/>
      <c r="C386" s="148" t="s">
        <v>808</v>
      </c>
      <c r="D386" s="148" t="s">
        <v>127</v>
      </c>
      <c r="E386" s="149" t="s">
        <v>809</v>
      </c>
      <c r="F386" s="150" t="s">
        <v>810</v>
      </c>
      <c r="G386" s="151" t="s">
        <v>89</v>
      </c>
      <c r="H386" s="152">
        <v>20.39</v>
      </c>
      <c r="I386" s="153"/>
      <c r="J386" s="154">
        <f>ROUND(I386*H386,2)</f>
        <v>0</v>
      </c>
      <c r="K386" s="150" t="s">
        <v>130</v>
      </c>
      <c r="L386" s="22"/>
      <c r="M386" s="155" t="s">
        <v>3</v>
      </c>
      <c r="N386" s="156" t="s">
        <v>40</v>
      </c>
      <c r="O386" s="21"/>
      <c r="P386" s="157">
        <f>O386*H386</f>
        <v>0</v>
      </c>
      <c r="Q386" s="157">
        <v>3.34E-4</v>
      </c>
      <c r="R386" s="157">
        <f>Q386*H386</f>
        <v>0.00681026</v>
      </c>
      <c r="S386" s="157">
        <v>0.0</v>
      </c>
      <c r="T386" s="158">
        <f>S386*H386</f>
        <v>0</v>
      </c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159" t="s">
        <v>131</v>
      </c>
      <c r="AS386" s="21"/>
      <c r="AT386" s="159" t="s">
        <v>127</v>
      </c>
      <c r="AU386" s="159" t="s">
        <v>81</v>
      </c>
      <c r="AV386" s="21"/>
      <c r="AW386" s="21"/>
      <c r="AX386" s="21"/>
      <c r="AY386" s="4" t="s">
        <v>124</v>
      </c>
      <c r="AZ386" s="21"/>
      <c r="BA386" s="21"/>
      <c r="BB386" s="21"/>
      <c r="BC386" s="21"/>
      <c r="BD386" s="21"/>
      <c r="BE386" s="160">
        <f>IF(N386="základní",J386,0)</f>
        <v>0</v>
      </c>
      <c r="BF386" s="160">
        <f>IF(N386="snížená",J386,0)</f>
        <v>0</v>
      </c>
      <c r="BG386" s="160">
        <f>IF(N386="zákl. přenesená",J386,0)</f>
        <v>0</v>
      </c>
      <c r="BH386" s="160">
        <f>IF(N386="sníž. přenesená",J386,0)</f>
        <v>0</v>
      </c>
      <c r="BI386" s="160">
        <f>IF(N386="nulová",J386,0)</f>
        <v>0</v>
      </c>
      <c r="BJ386" s="4" t="s">
        <v>74</v>
      </c>
      <c r="BK386" s="160">
        <f>ROUND(I386*H386,2)</f>
        <v>0</v>
      </c>
      <c r="BL386" s="4" t="s">
        <v>131</v>
      </c>
      <c r="BM386" s="159" t="s">
        <v>811</v>
      </c>
    </row>
    <row r="387" ht="15.75" customHeight="1">
      <c r="A387" s="21"/>
      <c r="B387" s="22"/>
      <c r="C387" s="21"/>
      <c r="D387" s="161" t="s">
        <v>133</v>
      </c>
      <c r="E387" s="21"/>
      <c r="F387" s="162" t="s">
        <v>812</v>
      </c>
      <c r="G387" s="21"/>
      <c r="H387" s="21"/>
      <c r="I387" s="21"/>
      <c r="J387" s="21"/>
      <c r="K387" s="21"/>
      <c r="L387" s="22"/>
      <c r="M387" s="163"/>
      <c r="N387" s="21"/>
      <c r="O387" s="21"/>
      <c r="P387" s="21"/>
      <c r="Q387" s="21"/>
      <c r="R387" s="21"/>
      <c r="S387" s="21"/>
      <c r="T387" s="58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4" t="s">
        <v>133</v>
      </c>
      <c r="AU387" s="4" t="s">
        <v>81</v>
      </c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</row>
    <row r="388" ht="15.75" customHeight="1">
      <c r="A388" s="166"/>
      <c r="B388" s="167"/>
      <c r="C388" s="166"/>
      <c r="D388" s="164" t="s">
        <v>137</v>
      </c>
      <c r="E388" s="168" t="s">
        <v>3</v>
      </c>
      <c r="F388" s="169" t="s">
        <v>336</v>
      </c>
      <c r="G388" s="166"/>
      <c r="H388" s="170">
        <v>20.39</v>
      </c>
      <c r="I388" s="166"/>
      <c r="J388" s="166"/>
      <c r="K388" s="166"/>
      <c r="L388" s="167"/>
      <c r="M388" s="171"/>
      <c r="N388" s="166"/>
      <c r="O388" s="166"/>
      <c r="P388" s="166"/>
      <c r="Q388" s="166"/>
      <c r="R388" s="166"/>
      <c r="S388" s="166"/>
      <c r="T388" s="172"/>
      <c r="U388" s="166"/>
      <c r="V388" s="166"/>
      <c r="W388" s="166"/>
      <c r="X388" s="166"/>
      <c r="Y388" s="166"/>
      <c r="Z388" s="166"/>
      <c r="AA388" s="166"/>
      <c r="AB388" s="166"/>
      <c r="AC388" s="166"/>
      <c r="AD388" s="166"/>
      <c r="AE388" s="166"/>
      <c r="AF388" s="166"/>
      <c r="AG388" s="166"/>
      <c r="AH388" s="166"/>
      <c r="AI388" s="166"/>
      <c r="AJ388" s="166"/>
      <c r="AK388" s="166"/>
      <c r="AL388" s="166"/>
      <c r="AM388" s="166"/>
      <c r="AN388" s="166"/>
      <c r="AO388" s="166"/>
      <c r="AP388" s="166"/>
      <c r="AQ388" s="166"/>
      <c r="AR388" s="166"/>
      <c r="AS388" s="166"/>
      <c r="AT388" s="168" t="s">
        <v>137</v>
      </c>
      <c r="AU388" s="168" t="s">
        <v>81</v>
      </c>
      <c r="AV388" s="166" t="s">
        <v>78</v>
      </c>
      <c r="AW388" s="166" t="s">
        <v>31</v>
      </c>
      <c r="AX388" s="166" t="s">
        <v>69</v>
      </c>
      <c r="AY388" s="168" t="s">
        <v>124</v>
      </c>
      <c r="AZ388" s="166"/>
      <c r="BA388" s="166"/>
      <c r="BB388" s="166"/>
      <c r="BC388" s="166"/>
      <c r="BD388" s="166"/>
      <c r="BE388" s="166"/>
      <c r="BF388" s="166"/>
      <c r="BG388" s="166"/>
      <c r="BH388" s="166"/>
      <c r="BI388" s="166"/>
      <c r="BJ388" s="166"/>
      <c r="BK388" s="166"/>
      <c r="BL388" s="166"/>
      <c r="BM388" s="166"/>
    </row>
    <row r="389" ht="15.75" customHeight="1">
      <c r="A389" s="173"/>
      <c r="B389" s="174"/>
      <c r="C389" s="173"/>
      <c r="D389" s="164" t="s">
        <v>137</v>
      </c>
      <c r="E389" s="175" t="s">
        <v>3</v>
      </c>
      <c r="F389" s="176" t="s">
        <v>156</v>
      </c>
      <c r="G389" s="173"/>
      <c r="H389" s="177">
        <v>20.39</v>
      </c>
      <c r="I389" s="173"/>
      <c r="J389" s="173"/>
      <c r="K389" s="173"/>
      <c r="L389" s="174"/>
      <c r="M389" s="178"/>
      <c r="N389" s="173"/>
      <c r="O389" s="173"/>
      <c r="P389" s="173"/>
      <c r="Q389" s="173"/>
      <c r="R389" s="173"/>
      <c r="S389" s="173"/>
      <c r="T389" s="179"/>
      <c r="U389" s="173"/>
      <c r="V389" s="173"/>
      <c r="W389" s="173"/>
      <c r="X389" s="173"/>
      <c r="Y389" s="173"/>
      <c r="Z389" s="173"/>
      <c r="AA389" s="173"/>
      <c r="AB389" s="173"/>
      <c r="AC389" s="173"/>
      <c r="AD389" s="173"/>
      <c r="AE389" s="173"/>
      <c r="AF389" s="173"/>
      <c r="AG389" s="173"/>
      <c r="AH389" s="173"/>
      <c r="AI389" s="173"/>
      <c r="AJ389" s="173"/>
      <c r="AK389" s="173"/>
      <c r="AL389" s="173"/>
      <c r="AM389" s="173"/>
      <c r="AN389" s="173"/>
      <c r="AO389" s="173"/>
      <c r="AP389" s="173"/>
      <c r="AQ389" s="173"/>
      <c r="AR389" s="173"/>
      <c r="AS389" s="173"/>
      <c r="AT389" s="175" t="s">
        <v>137</v>
      </c>
      <c r="AU389" s="175" t="s">
        <v>81</v>
      </c>
      <c r="AV389" s="173" t="s">
        <v>149</v>
      </c>
      <c r="AW389" s="173" t="s">
        <v>31</v>
      </c>
      <c r="AX389" s="173" t="s">
        <v>74</v>
      </c>
      <c r="AY389" s="175" t="s">
        <v>124</v>
      </c>
      <c r="AZ389" s="173"/>
      <c r="BA389" s="173"/>
      <c r="BB389" s="173"/>
      <c r="BC389" s="173"/>
      <c r="BD389" s="173"/>
      <c r="BE389" s="173"/>
      <c r="BF389" s="173"/>
      <c r="BG389" s="173"/>
      <c r="BH389" s="173"/>
      <c r="BI389" s="173"/>
      <c r="BJ389" s="173"/>
      <c r="BK389" s="173"/>
      <c r="BL389" s="173"/>
      <c r="BM389" s="173"/>
    </row>
    <row r="390" ht="22.5" customHeight="1">
      <c r="A390" s="136"/>
      <c r="B390" s="137"/>
      <c r="C390" s="136"/>
      <c r="D390" s="138" t="s">
        <v>68</v>
      </c>
      <c r="E390" s="146" t="s">
        <v>813</v>
      </c>
      <c r="F390" s="146" t="s">
        <v>814</v>
      </c>
      <c r="G390" s="136"/>
      <c r="H390" s="136"/>
      <c r="I390" s="136"/>
      <c r="J390" s="147">
        <f>BK390</f>
        <v>0</v>
      </c>
      <c r="K390" s="136"/>
      <c r="L390" s="137"/>
      <c r="M390" s="141"/>
      <c r="N390" s="136"/>
      <c r="O390" s="136"/>
      <c r="P390" s="142">
        <f>P391+P392+P393</f>
        <v>0</v>
      </c>
      <c r="Q390" s="136"/>
      <c r="R390" s="142">
        <f>R391+R392+R393</f>
        <v>0.244042</v>
      </c>
      <c r="S390" s="136"/>
      <c r="T390" s="143">
        <f>T391+T392+T393</f>
        <v>0.0001</v>
      </c>
      <c r="U390" s="136"/>
      <c r="V390" s="136"/>
      <c r="W390" s="136"/>
      <c r="X390" s="136"/>
      <c r="Y390" s="136"/>
      <c r="Z390" s="136"/>
      <c r="AA390" s="136"/>
      <c r="AB390" s="136"/>
      <c r="AC390" s="136"/>
      <c r="AD390" s="136"/>
      <c r="AE390" s="136"/>
      <c r="AF390" s="136"/>
      <c r="AG390" s="136"/>
      <c r="AH390" s="136"/>
      <c r="AI390" s="136"/>
      <c r="AJ390" s="136"/>
      <c r="AK390" s="136"/>
      <c r="AL390" s="136"/>
      <c r="AM390" s="136"/>
      <c r="AN390" s="136"/>
      <c r="AO390" s="136"/>
      <c r="AP390" s="136"/>
      <c r="AQ390" s="136"/>
      <c r="AR390" s="138" t="s">
        <v>78</v>
      </c>
      <c r="AS390" s="136"/>
      <c r="AT390" s="144" t="s">
        <v>68</v>
      </c>
      <c r="AU390" s="144" t="s">
        <v>74</v>
      </c>
      <c r="AV390" s="136"/>
      <c r="AW390" s="136"/>
      <c r="AX390" s="136"/>
      <c r="AY390" s="138" t="s">
        <v>124</v>
      </c>
      <c r="AZ390" s="136"/>
      <c r="BA390" s="136"/>
      <c r="BB390" s="136"/>
      <c r="BC390" s="136"/>
      <c r="BD390" s="136"/>
      <c r="BE390" s="136"/>
      <c r="BF390" s="136"/>
      <c r="BG390" s="136"/>
      <c r="BH390" s="136"/>
      <c r="BI390" s="136"/>
      <c r="BJ390" s="136"/>
      <c r="BK390" s="145">
        <f>BK391+BK392+BK393</f>
        <v>0</v>
      </c>
      <c r="BL390" s="136"/>
      <c r="BM390" s="136"/>
    </row>
    <row r="391" ht="75.75" customHeight="1">
      <c r="A391" s="21"/>
      <c r="B391" s="22"/>
      <c r="C391" s="148" t="s">
        <v>815</v>
      </c>
      <c r="D391" s="148" t="s">
        <v>127</v>
      </c>
      <c r="E391" s="149" t="s">
        <v>816</v>
      </c>
      <c r="F391" s="150" t="s">
        <v>817</v>
      </c>
      <c r="G391" s="151" t="s">
        <v>260</v>
      </c>
      <c r="H391" s="152">
        <v>0.244</v>
      </c>
      <c r="I391" s="153"/>
      <c r="J391" s="154">
        <f>ROUND(I391*H391,2)</f>
        <v>0</v>
      </c>
      <c r="K391" s="150" t="s">
        <v>130</v>
      </c>
      <c r="L391" s="22"/>
      <c r="M391" s="155" t="s">
        <v>3</v>
      </c>
      <c r="N391" s="156" t="s">
        <v>40</v>
      </c>
      <c r="O391" s="21"/>
      <c r="P391" s="157">
        <f>O391*H391</f>
        <v>0</v>
      </c>
      <c r="Q391" s="157">
        <v>0.0</v>
      </c>
      <c r="R391" s="157">
        <f>Q391*H391</f>
        <v>0</v>
      </c>
      <c r="S391" s="157">
        <v>0.0</v>
      </c>
      <c r="T391" s="158">
        <f>S391*H391</f>
        <v>0</v>
      </c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159" t="s">
        <v>131</v>
      </c>
      <c r="AS391" s="21"/>
      <c r="AT391" s="159" t="s">
        <v>127</v>
      </c>
      <c r="AU391" s="159" t="s">
        <v>78</v>
      </c>
      <c r="AV391" s="21"/>
      <c r="AW391" s="21"/>
      <c r="AX391" s="21"/>
      <c r="AY391" s="4" t="s">
        <v>124</v>
      </c>
      <c r="AZ391" s="21"/>
      <c r="BA391" s="21"/>
      <c r="BB391" s="21"/>
      <c r="BC391" s="21"/>
      <c r="BD391" s="21"/>
      <c r="BE391" s="160">
        <f>IF(N391="základní",J391,0)</f>
        <v>0</v>
      </c>
      <c r="BF391" s="160">
        <f>IF(N391="snížená",J391,0)</f>
        <v>0</v>
      </c>
      <c r="BG391" s="160">
        <f>IF(N391="zákl. přenesená",J391,0)</f>
        <v>0</v>
      </c>
      <c r="BH391" s="160">
        <f>IF(N391="sníž. přenesená",J391,0)</f>
        <v>0</v>
      </c>
      <c r="BI391" s="160">
        <f>IF(N391="nulová",J391,0)</f>
        <v>0</v>
      </c>
      <c r="BJ391" s="4" t="s">
        <v>74</v>
      </c>
      <c r="BK391" s="160">
        <f>ROUND(I391*H391,2)</f>
        <v>0</v>
      </c>
      <c r="BL391" s="4" t="s">
        <v>131</v>
      </c>
      <c r="BM391" s="159" t="s">
        <v>818</v>
      </c>
    </row>
    <row r="392" ht="15.75" customHeight="1">
      <c r="A392" s="21"/>
      <c r="B392" s="22"/>
      <c r="C392" s="21"/>
      <c r="D392" s="161" t="s">
        <v>133</v>
      </c>
      <c r="E392" s="21"/>
      <c r="F392" s="162" t="s">
        <v>819</v>
      </c>
      <c r="G392" s="21"/>
      <c r="H392" s="21"/>
      <c r="I392" s="21"/>
      <c r="J392" s="21"/>
      <c r="K392" s="21"/>
      <c r="L392" s="22"/>
      <c r="M392" s="163"/>
      <c r="N392" s="21"/>
      <c r="O392" s="21"/>
      <c r="P392" s="21"/>
      <c r="Q392" s="21"/>
      <c r="R392" s="21"/>
      <c r="S392" s="21"/>
      <c r="T392" s="58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4" t="s">
        <v>133</v>
      </c>
      <c r="AU392" s="4" t="s">
        <v>78</v>
      </c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</row>
    <row r="393" ht="20.25" customHeight="1">
      <c r="A393" s="136"/>
      <c r="B393" s="137"/>
      <c r="C393" s="136"/>
      <c r="D393" s="138" t="s">
        <v>68</v>
      </c>
      <c r="E393" s="146" t="s">
        <v>820</v>
      </c>
      <c r="F393" s="146" t="s">
        <v>821</v>
      </c>
      <c r="G393" s="136"/>
      <c r="H393" s="136"/>
      <c r="I393" s="136"/>
      <c r="J393" s="147">
        <f>BK393</f>
        <v>0</v>
      </c>
      <c r="K393" s="136"/>
      <c r="L393" s="137"/>
      <c r="M393" s="141"/>
      <c r="N393" s="136"/>
      <c r="O393" s="136"/>
      <c r="P393" s="142">
        <f>SUM(P394:P403)</f>
        <v>0</v>
      </c>
      <c r="Q393" s="136"/>
      <c r="R393" s="142">
        <f>SUM(R394:R403)</f>
        <v>0.244042</v>
      </c>
      <c r="S393" s="136"/>
      <c r="T393" s="143">
        <f>SUM(T394:T403)</f>
        <v>0.0001</v>
      </c>
      <c r="U393" s="136"/>
      <c r="V393" s="136"/>
      <c r="W393" s="136"/>
      <c r="X393" s="136"/>
      <c r="Y393" s="136"/>
      <c r="Z393" s="136"/>
      <c r="AA393" s="136"/>
      <c r="AB393" s="136"/>
      <c r="AC393" s="136"/>
      <c r="AD393" s="136"/>
      <c r="AE393" s="136"/>
      <c r="AF393" s="136"/>
      <c r="AG393" s="136"/>
      <c r="AH393" s="136"/>
      <c r="AI393" s="136"/>
      <c r="AJ393" s="136"/>
      <c r="AK393" s="136"/>
      <c r="AL393" s="136"/>
      <c r="AM393" s="136"/>
      <c r="AN393" s="136"/>
      <c r="AO393" s="136"/>
      <c r="AP393" s="136"/>
      <c r="AQ393" s="136"/>
      <c r="AR393" s="138" t="s">
        <v>78</v>
      </c>
      <c r="AS393" s="136"/>
      <c r="AT393" s="144" t="s">
        <v>68</v>
      </c>
      <c r="AU393" s="144" t="s">
        <v>78</v>
      </c>
      <c r="AV393" s="136"/>
      <c r="AW393" s="136"/>
      <c r="AX393" s="136"/>
      <c r="AY393" s="138" t="s">
        <v>124</v>
      </c>
      <c r="AZ393" s="136"/>
      <c r="BA393" s="136"/>
      <c r="BB393" s="136"/>
      <c r="BC393" s="136"/>
      <c r="BD393" s="136"/>
      <c r="BE393" s="136"/>
      <c r="BF393" s="136"/>
      <c r="BG393" s="136"/>
      <c r="BH393" s="136"/>
      <c r="BI393" s="136"/>
      <c r="BJ393" s="136"/>
      <c r="BK393" s="145">
        <f>SUM(BK394:BK403)</f>
        <v>0</v>
      </c>
      <c r="BL393" s="136"/>
      <c r="BM393" s="136"/>
    </row>
    <row r="394" ht="37.5" customHeight="1">
      <c r="A394" s="21"/>
      <c r="B394" s="22"/>
      <c r="C394" s="148" t="s">
        <v>822</v>
      </c>
      <c r="D394" s="148" t="s">
        <v>127</v>
      </c>
      <c r="E394" s="149" t="s">
        <v>823</v>
      </c>
      <c r="F394" s="150" t="s">
        <v>824</v>
      </c>
      <c r="G394" s="151" t="s">
        <v>140</v>
      </c>
      <c r="H394" s="152">
        <v>44.0</v>
      </c>
      <c r="I394" s="153"/>
      <c r="J394" s="154">
        <f>ROUND(I394*H394,2)</f>
        <v>0</v>
      </c>
      <c r="K394" s="150" t="s">
        <v>130</v>
      </c>
      <c r="L394" s="22"/>
      <c r="M394" s="155" t="s">
        <v>3</v>
      </c>
      <c r="N394" s="156" t="s">
        <v>40</v>
      </c>
      <c r="O394" s="21"/>
      <c r="P394" s="157">
        <f>O394*H394</f>
        <v>0</v>
      </c>
      <c r="Q394" s="157">
        <v>0.005543</v>
      </c>
      <c r="R394" s="157">
        <f>Q394*H394</f>
        <v>0.243892</v>
      </c>
      <c r="S394" s="157">
        <v>0.0</v>
      </c>
      <c r="T394" s="158">
        <f>S394*H394</f>
        <v>0</v>
      </c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159" t="s">
        <v>131</v>
      </c>
      <c r="AS394" s="21"/>
      <c r="AT394" s="159" t="s">
        <v>127</v>
      </c>
      <c r="AU394" s="159" t="s">
        <v>81</v>
      </c>
      <c r="AV394" s="21"/>
      <c r="AW394" s="21"/>
      <c r="AX394" s="21"/>
      <c r="AY394" s="4" t="s">
        <v>124</v>
      </c>
      <c r="AZ394" s="21"/>
      <c r="BA394" s="21"/>
      <c r="BB394" s="21"/>
      <c r="BC394" s="21"/>
      <c r="BD394" s="21"/>
      <c r="BE394" s="160">
        <f>IF(N394="základní",J394,0)</f>
        <v>0</v>
      </c>
      <c r="BF394" s="160">
        <f>IF(N394="snížená",J394,0)</f>
        <v>0</v>
      </c>
      <c r="BG394" s="160">
        <f>IF(N394="zákl. přenesená",J394,0)</f>
        <v>0</v>
      </c>
      <c r="BH394" s="160">
        <f>IF(N394="sníž. přenesená",J394,0)</f>
        <v>0</v>
      </c>
      <c r="BI394" s="160">
        <f>IF(N394="nulová",J394,0)</f>
        <v>0</v>
      </c>
      <c r="BJ394" s="4" t="s">
        <v>74</v>
      </c>
      <c r="BK394" s="160">
        <f>ROUND(I394*H394,2)</f>
        <v>0</v>
      </c>
      <c r="BL394" s="4" t="s">
        <v>131</v>
      </c>
      <c r="BM394" s="159" t="s">
        <v>825</v>
      </c>
    </row>
    <row r="395" ht="15.75" customHeight="1">
      <c r="A395" s="21"/>
      <c r="B395" s="22"/>
      <c r="C395" s="21"/>
      <c r="D395" s="161" t="s">
        <v>133</v>
      </c>
      <c r="E395" s="21"/>
      <c r="F395" s="162" t="s">
        <v>826</v>
      </c>
      <c r="G395" s="21"/>
      <c r="H395" s="21"/>
      <c r="I395" s="21"/>
      <c r="J395" s="21"/>
      <c r="K395" s="21"/>
      <c r="L395" s="22"/>
      <c r="M395" s="163"/>
      <c r="N395" s="21"/>
      <c r="O395" s="21"/>
      <c r="P395" s="21"/>
      <c r="Q395" s="21"/>
      <c r="R395" s="21"/>
      <c r="S395" s="21"/>
      <c r="T395" s="58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4" t="s">
        <v>133</v>
      </c>
      <c r="AU395" s="4" t="s">
        <v>81</v>
      </c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</row>
    <row r="396" ht="15.75" customHeight="1">
      <c r="A396" s="166"/>
      <c r="B396" s="167"/>
      <c r="C396" s="166"/>
      <c r="D396" s="164" t="s">
        <v>137</v>
      </c>
      <c r="E396" s="168" t="s">
        <v>3</v>
      </c>
      <c r="F396" s="169" t="s">
        <v>827</v>
      </c>
      <c r="G396" s="166"/>
      <c r="H396" s="170">
        <v>27.44</v>
      </c>
      <c r="I396" s="166"/>
      <c r="J396" s="166"/>
      <c r="K396" s="166"/>
      <c r="L396" s="167"/>
      <c r="M396" s="171"/>
      <c r="N396" s="166"/>
      <c r="O396" s="166"/>
      <c r="P396" s="166"/>
      <c r="Q396" s="166"/>
      <c r="R396" s="166"/>
      <c r="S396" s="166"/>
      <c r="T396" s="172"/>
      <c r="U396" s="166"/>
      <c r="V396" s="166"/>
      <c r="W396" s="166"/>
      <c r="X396" s="166"/>
      <c r="Y396" s="166"/>
      <c r="Z396" s="166"/>
      <c r="AA396" s="166"/>
      <c r="AB396" s="166"/>
      <c r="AC396" s="166"/>
      <c r="AD396" s="166"/>
      <c r="AE396" s="166"/>
      <c r="AF396" s="166"/>
      <c r="AG396" s="166"/>
      <c r="AH396" s="166"/>
      <c r="AI396" s="166"/>
      <c r="AJ396" s="166"/>
      <c r="AK396" s="166"/>
      <c r="AL396" s="166"/>
      <c r="AM396" s="166"/>
      <c r="AN396" s="166"/>
      <c r="AO396" s="166"/>
      <c r="AP396" s="166"/>
      <c r="AQ396" s="166"/>
      <c r="AR396" s="166"/>
      <c r="AS396" s="166"/>
      <c r="AT396" s="168" t="s">
        <v>137</v>
      </c>
      <c r="AU396" s="168" t="s">
        <v>81</v>
      </c>
      <c r="AV396" s="166" t="s">
        <v>78</v>
      </c>
      <c r="AW396" s="166" t="s">
        <v>31</v>
      </c>
      <c r="AX396" s="166" t="s">
        <v>69</v>
      </c>
      <c r="AY396" s="168" t="s">
        <v>124</v>
      </c>
      <c r="AZ396" s="166"/>
      <c r="BA396" s="166"/>
      <c r="BB396" s="166"/>
      <c r="BC396" s="166"/>
      <c r="BD396" s="166"/>
      <c r="BE396" s="166"/>
      <c r="BF396" s="166"/>
      <c r="BG396" s="166"/>
      <c r="BH396" s="166"/>
      <c r="BI396" s="166"/>
      <c r="BJ396" s="166"/>
      <c r="BK396" s="166"/>
      <c r="BL396" s="166"/>
      <c r="BM396" s="166"/>
    </row>
    <row r="397" ht="15.75" customHeight="1">
      <c r="A397" s="166"/>
      <c r="B397" s="167"/>
      <c r="C397" s="166"/>
      <c r="D397" s="164" t="s">
        <v>137</v>
      </c>
      <c r="E397" s="168" t="s">
        <v>3</v>
      </c>
      <c r="F397" s="169" t="s">
        <v>828</v>
      </c>
      <c r="G397" s="166"/>
      <c r="H397" s="170">
        <v>4.36</v>
      </c>
      <c r="I397" s="166"/>
      <c r="J397" s="166"/>
      <c r="K397" s="166"/>
      <c r="L397" s="167"/>
      <c r="M397" s="171"/>
      <c r="N397" s="166"/>
      <c r="O397" s="166"/>
      <c r="P397" s="166"/>
      <c r="Q397" s="166"/>
      <c r="R397" s="166"/>
      <c r="S397" s="166"/>
      <c r="T397" s="172"/>
      <c r="U397" s="166"/>
      <c r="V397" s="166"/>
      <c r="W397" s="166"/>
      <c r="X397" s="166"/>
      <c r="Y397" s="166"/>
      <c r="Z397" s="166"/>
      <c r="AA397" s="166"/>
      <c r="AB397" s="166"/>
      <c r="AC397" s="166"/>
      <c r="AD397" s="166"/>
      <c r="AE397" s="166"/>
      <c r="AF397" s="166"/>
      <c r="AG397" s="166"/>
      <c r="AH397" s="166"/>
      <c r="AI397" s="166"/>
      <c r="AJ397" s="166"/>
      <c r="AK397" s="166"/>
      <c r="AL397" s="166"/>
      <c r="AM397" s="166"/>
      <c r="AN397" s="166"/>
      <c r="AO397" s="166"/>
      <c r="AP397" s="166"/>
      <c r="AQ397" s="166"/>
      <c r="AR397" s="166"/>
      <c r="AS397" s="166"/>
      <c r="AT397" s="168" t="s">
        <v>137</v>
      </c>
      <c r="AU397" s="168" t="s">
        <v>81</v>
      </c>
      <c r="AV397" s="166" t="s">
        <v>78</v>
      </c>
      <c r="AW397" s="166" t="s">
        <v>31</v>
      </c>
      <c r="AX397" s="166" t="s">
        <v>69</v>
      </c>
      <c r="AY397" s="168" t="s">
        <v>124</v>
      </c>
      <c r="AZ397" s="166"/>
      <c r="BA397" s="166"/>
      <c r="BB397" s="166"/>
      <c r="BC397" s="166"/>
      <c r="BD397" s="166"/>
      <c r="BE397" s="166"/>
      <c r="BF397" s="166"/>
      <c r="BG397" s="166"/>
      <c r="BH397" s="166"/>
      <c r="BI397" s="166"/>
      <c r="BJ397" s="166"/>
      <c r="BK397" s="166"/>
      <c r="BL397" s="166"/>
      <c r="BM397" s="166"/>
    </row>
    <row r="398" ht="15.75" customHeight="1">
      <c r="A398" s="166"/>
      <c r="B398" s="167"/>
      <c r="C398" s="166"/>
      <c r="D398" s="164" t="s">
        <v>137</v>
      </c>
      <c r="E398" s="168" t="s">
        <v>3</v>
      </c>
      <c r="F398" s="169" t="s">
        <v>829</v>
      </c>
      <c r="G398" s="166"/>
      <c r="H398" s="170">
        <v>4.36</v>
      </c>
      <c r="I398" s="166"/>
      <c r="J398" s="166"/>
      <c r="K398" s="166"/>
      <c r="L398" s="167"/>
      <c r="M398" s="171"/>
      <c r="N398" s="166"/>
      <c r="O398" s="166"/>
      <c r="P398" s="166"/>
      <c r="Q398" s="166"/>
      <c r="R398" s="166"/>
      <c r="S398" s="166"/>
      <c r="T398" s="172"/>
      <c r="U398" s="166"/>
      <c r="V398" s="166"/>
      <c r="W398" s="166"/>
      <c r="X398" s="166"/>
      <c r="Y398" s="166"/>
      <c r="Z398" s="166"/>
      <c r="AA398" s="166"/>
      <c r="AB398" s="166"/>
      <c r="AC398" s="166"/>
      <c r="AD398" s="166"/>
      <c r="AE398" s="166"/>
      <c r="AF398" s="166"/>
      <c r="AG398" s="166"/>
      <c r="AH398" s="166"/>
      <c r="AI398" s="166"/>
      <c r="AJ398" s="166"/>
      <c r="AK398" s="166"/>
      <c r="AL398" s="166"/>
      <c r="AM398" s="166"/>
      <c r="AN398" s="166"/>
      <c r="AO398" s="166"/>
      <c r="AP398" s="166"/>
      <c r="AQ398" s="166"/>
      <c r="AR398" s="166"/>
      <c r="AS398" s="166"/>
      <c r="AT398" s="168" t="s">
        <v>137</v>
      </c>
      <c r="AU398" s="168" t="s">
        <v>81</v>
      </c>
      <c r="AV398" s="166" t="s">
        <v>78</v>
      </c>
      <c r="AW398" s="166" t="s">
        <v>31</v>
      </c>
      <c r="AX398" s="166" t="s">
        <v>69</v>
      </c>
      <c r="AY398" s="168" t="s">
        <v>124</v>
      </c>
      <c r="AZ398" s="166"/>
      <c r="BA398" s="166"/>
      <c r="BB398" s="166"/>
      <c r="BC398" s="166"/>
      <c r="BD398" s="166"/>
      <c r="BE398" s="166"/>
      <c r="BF398" s="166"/>
      <c r="BG398" s="166"/>
      <c r="BH398" s="166"/>
      <c r="BI398" s="166"/>
      <c r="BJ398" s="166"/>
      <c r="BK398" s="166"/>
      <c r="BL398" s="166"/>
      <c r="BM398" s="166"/>
    </row>
    <row r="399" ht="15.75" customHeight="1">
      <c r="A399" s="166"/>
      <c r="B399" s="167"/>
      <c r="C399" s="166"/>
      <c r="D399" s="164" t="s">
        <v>137</v>
      </c>
      <c r="E399" s="168" t="s">
        <v>3</v>
      </c>
      <c r="F399" s="169" t="s">
        <v>830</v>
      </c>
      <c r="G399" s="166"/>
      <c r="H399" s="170">
        <v>7.84</v>
      </c>
      <c r="I399" s="166"/>
      <c r="J399" s="166"/>
      <c r="K399" s="166"/>
      <c r="L399" s="167"/>
      <c r="M399" s="171"/>
      <c r="N399" s="166"/>
      <c r="O399" s="166"/>
      <c r="P399" s="166"/>
      <c r="Q399" s="166"/>
      <c r="R399" s="166"/>
      <c r="S399" s="166"/>
      <c r="T399" s="172"/>
      <c r="U399" s="166"/>
      <c r="V399" s="166"/>
      <c r="W399" s="166"/>
      <c r="X399" s="166"/>
      <c r="Y399" s="166"/>
      <c r="Z399" s="166"/>
      <c r="AA399" s="166"/>
      <c r="AB399" s="166"/>
      <c r="AC399" s="166"/>
      <c r="AD399" s="166"/>
      <c r="AE399" s="166"/>
      <c r="AF399" s="166"/>
      <c r="AG399" s="166"/>
      <c r="AH399" s="166"/>
      <c r="AI399" s="166"/>
      <c r="AJ399" s="166"/>
      <c r="AK399" s="166"/>
      <c r="AL399" s="166"/>
      <c r="AM399" s="166"/>
      <c r="AN399" s="166"/>
      <c r="AO399" s="166"/>
      <c r="AP399" s="166"/>
      <c r="AQ399" s="166"/>
      <c r="AR399" s="166"/>
      <c r="AS399" s="166"/>
      <c r="AT399" s="168" t="s">
        <v>137</v>
      </c>
      <c r="AU399" s="168" t="s">
        <v>81</v>
      </c>
      <c r="AV399" s="166" t="s">
        <v>78</v>
      </c>
      <c r="AW399" s="166" t="s">
        <v>31</v>
      </c>
      <c r="AX399" s="166" t="s">
        <v>69</v>
      </c>
      <c r="AY399" s="168" t="s">
        <v>124</v>
      </c>
      <c r="AZ399" s="166"/>
      <c r="BA399" s="166"/>
      <c r="BB399" s="166"/>
      <c r="BC399" s="166"/>
      <c r="BD399" s="166"/>
      <c r="BE399" s="166"/>
      <c r="BF399" s="166"/>
      <c r="BG399" s="166"/>
      <c r="BH399" s="166"/>
      <c r="BI399" s="166"/>
      <c r="BJ399" s="166"/>
      <c r="BK399" s="166"/>
      <c r="BL399" s="166"/>
      <c r="BM399" s="166"/>
    </row>
    <row r="400" ht="15.75" customHeight="1">
      <c r="A400" s="173"/>
      <c r="B400" s="174"/>
      <c r="C400" s="173"/>
      <c r="D400" s="164" t="s">
        <v>137</v>
      </c>
      <c r="E400" s="175" t="s">
        <v>3</v>
      </c>
      <c r="F400" s="176" t="s">
        <v>156</v>
      </c>
      <c r="G400" s="173"/>
      <c r="H400" s="177">
        <v>44.0</v>
      </c>
      <c r="I400" s="173"/>
      <c r="J400" s="173"/>
      <c r="K400" s="173"/>
      <c r="L400" s="174"/>
      <c r="M400" s="178"/>
      <c r="N400" s="173"/>
      <c r="O400" s="173"/>
      <c r="P400" s="173"/>
      <c r="Q400" s="173"/>
      <c r="R400" s="173"/>
      <c r="S400" s="173"/>
      <c r="T400" s="179"/>
      <c r="U400" s="173"/>
      <c r="V400" s="173"/>
      <c r="W400" s="173"/>
      <c r="X400" s="173"/>
      <c r="Y400" s="173"/>
      <c r="Z400" s="173"/>
      <c r="AA400" s="173"/>
      <c r="AB400" s="173"/>
      <c r="AC400" s="173"/>
      <c r="AD400" s="173"/>
      <c r="AE400" s="173"/>
      <c r="AF400" s="173"/>
      <c r="AG400" s="173"/>
      <c r="AH400" s="173"/>
      <c r="AI400" s="173"/>
      <c r="AJ400" s="173"/>
      <c r="AK400" s="173"/>
      <c r="AL400" s="173"/>
      <c r="AM400" s="173"/>
      <c r="AN400" s="173"/>
      <c r="AO400" s="173"/>
      <c r="AP400" s="173"/>
      <c r="AQ400" s="173"/>
      <c r="AR400" s="173"/>
      <c r="AS400" s="173"/>
      <c r="AT400" s="175" t="s">
        <v>137</v>
      </c>
      <c r="AU400" s="175" t="s">
        <v>81</v>
      </c>
      <c r="AV400" s="173" t="s">
        <v>149</v>
      </c>
      <c r="AW400" s="173" t="s">
        <v>31</v>
      </c>
      <c r="AX400" s="173" t="s">
        <v>74</v>
      </c>
      <c r="AY400" s="175" t="s">
        <v>124</v>
      </c>
      <c r="AZ400" s="173"/>
      <c r="BA400" s="173"/>
      <c r="BB400" s="173"/>
      <c r="BC400" s="173"/>
      <c r="BD400" s="173"/>
      <c r="BE400" s="173"/>
      <c r="BF400" s="173"/>
      <c r="BG400" s="173"/>
      <c r="BH400" s="173"/>
      <c r="BI400" s="173"/>
      <c r="BJ400" s="173"/>
      <c r="BK400" s="173"/>
      <c r="BL400" s="173"/>
      <c r="BM400" s="173"/>
    </row>
    <row r="401" ht="33.0" customHeight="1">
      <c r="A401" s="21"/>
      <c r="B401" s="22"/>
      <c r="C401" s="148" t="s">
        <v>831</v>
      </c>
      <c r="D401" s="148" t="s">
        <v>127</v>
      </c>
      <c r="E401" s="149" t="s">
        <v>832</v>
      </c>
      <c r="F401" s="150" t="s">
        <v>833</v>
      </c>
      <c r="G401" s="151" t="s">
        <v>180</v>
      </c>
      <c r="H401" s="152">
        <v>5.0</v>
      </c>
      <c r="I401" s="153"/>
      <c r="J401" s="154">
        <f>ROUND(I401*H401,2)</f>
        <v>0</v>
      </c>
      <c r="K401" s="150" t="s">
        <v>130</v>
      </c>
      <c r="L401" s="22"/>
      <c r="M401" s="155" t="s">
        <v>3</v>
      </c>
      <c r="N401" s="156" t="s">
        <v>40</v>
      </c>
      <c r="O401" s="21"/>
      <c r="P401" s="157">
        <f>O401*H401</f>
        <v>0</v>
      </c>
      <c r="Q401" s="157">
        <v>3.0E-5</v>
      </c>
      <c r="R401" s="157">
        <f>Q401*H401</f>
        <v>0.00015</v>
      </c>
      <c r="S401" s="157">
        <v>2.0E-5</v>
      </c>
      <c r="T401" s="158">
        <f>S401*H401</f>
        <v>0.0001</v>
      </c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159" t="s">
        <v>131</v>
      </c>
      <c r="AS401" s="21"/>
      <c r="AT401" s="159" t="s">
        <v>127</v>
      </c>
      <c r="AU401" s="159" t="s">
        <v>81</v>
      </c>
      <c r="AV401" s="21"/>
      <c r="AW401" s="21"/>
      <c r="AX401" s="21"/>
      <c r="AY401" s="4" t="s">
        <v>124</v>
      </c>
      <c r="AZ401" s="21"/>
      <c r="BA401" s="21"/>
      <c r="BB401" s="21"/>
      <c r="BC401" s="21"/>
      <c r="BD401" s="21"/>
      <c r="BE401" s="160">
        <f>IF(N401="základní",J401,0)</f>
        <v>0</v>
      </c>
      <c r="BF401" s="160">
        <f>IF(N401="snížená",J401,0)</f>
        <v>0</v>
      </c>
      <c r="BG401" s="160">
        <f>IF(N401="zákl. přenesená",J401,0)</f>
        <v>0</v>
      </c>
      <c r="BH401" s="160">
        <f>IF(N401="sníž. přenesená",J401,0)</f>
        <v>0</v>
      </c>
      <c r="BI401" s="160">
        <f>IF(N401="nulová",J401,0)</f>
        <v>0</v>
      </c>
      <c r="BJ401" s="4" t="s">
        <v>74</v>
      </c>
      <c r="BK401" s="160">
        <f>ROUND(I401*H401,2)</f>
        <v>0</v>
      </c>
      <c r="BL401" s="4" t="s">
        <v>131</v>
      </c>
      <c r="BM401" s="159" t="s">
        <v>834</v>
      </c>
    </row>
    <row r="402" ht="15.75" customHeight="1">
      <c r="A402" s="21"/>
      <c r="B402" s="22"/>
      <c r="C402" s="21"/>
      <c r="D402" s="161" t="s">
        <v>133</v>
      </c>
      <c r="E402" s="21"/>
      <c r="F402" s="162" t="s">
        <v>835</v>
      </c>
      <c r="G402" s="21"/>
      <c r="H402" s="21"/>
      <c r="I402" s="21"/>
      <c r="J402" s="21"/>
      <c r="K402" s="21"/>
      <c r="L402" s="22"/>
      <c r="M402" s="163"/>
      <c r="N402" s="21"/>
      <c r="O402" s="21"/>
      <c r="P402" s="21"/>
      <c r="Q402" s="21"/>
      <c r="R402" s="21"/>
      <c r="S402" s="21"/>
      <c r="T402" s="58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4" t="s">
        <v>133</v>
      </c>
      <c r="AU402" s="4" t="s">
        <v>81</v>
      </c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</row>
    <row r="403" ht="15.75" customHeight="1">
      <c r="A403" s="166"/>
      <c r="B403" s="167"/>
      <c r="C403" s="166"/>
      <c r="D403" s="164" t="s">
        <v>137</v>
      </c>
      <c r="E403" s="168" t="s">
        <v>3</v>
      </c>
      <c r="F403" s="169" t="s">
        <v>836</v>
      </c>
      <c r="G403" s="166"/>
      <c r="H403" s="170">
        <v>5.0</v>
      </c>
      <c r="I403" s="166"/>
      <c r="J403" s="166"/>
      <c r="K403" s="166"/>
      <c r="L403" s="167"/>
      <c r="M403" s="171"/>
      <c r="N403" s="166"/>
      <c r="O403" s="166"/>
      <c r="P403" s="166"/>
      <c r="Q403" s="166"/>
      <c r="R403" s="166"/>
      <c r="S403" s="166"/>
      <c r="T403" s="172"/>
      <c r="U403" s="166"/>
      <c r="V403" s="166"/>
      <c r="W403" s="166"/>
      <c r="X403" s="166"/>
      <c r="Y403" s="166"/>
      <c r="Z403" s="166"/>
      <c r="AA403" s="166"/>
      <c r="AB403" s="166"/>
      <c r="AC403" s="166"/>
      <c r="AD403" s="166"/>
      <c r="AE403" s="166"/>
      <c r="AF403" s="166"/>
      <c r="AG403" s="166"/>
      <c r="AH403" s="166"/>
      <c r="AI403" s="166"/>
      <c r="AJ403" s="166"/>
      <c r="AK403" s="166"/>
      <c r="AL403" s="166"/>
      <c r="AM403" s="166"/>
      <c r="AN403" s="166"/>
      <c r="AO403" s="166"/>
      <c r="AP403" s="166"/>
      <c r="AQ403" s="166"/>
      <c r="AR403" s="166"/>
      <c r="AS403" s="166"/>
      <c r="AT403" s="168" t="s">
        <v>137</v>
      </c>
      <c r="AU403" s="168" t="s">
        <v>81</v>
      </c>
      <c r="AV403" s="166" t="s">
        <v>78</v>
      </c>
      <c r="AW403" s="166" t="s">
        <v>31</v>
      </c>
      <c r="AX403" s="166" t="s">
        <v>74</v>
      </c>
      <c r="AY403" s="168" t="s">
        <v>124</v>
      </c>
      <c r="AZ403" s="166"/>
      <c r="BA403" s="166"/>
      <c r="BB403" s="166"/>
      <c r="BC403" s="166"/>
      <c r="BD403" s="166"/>
      <c r="BE403" s="166"/>
      <c r="BF403" s="166"/>
      <c r="BG403" s="166"/>
      <c r="BH403" s="166"/>
      <c r="BI403" s="166"/>
      <c r="BJ403" s="166"/>
      <c r="BK403" s="166"/>
      <c r="BL403" s="166"/>
      <c r="BM403" s="166"/>
    </row>
    <row r="404" ht="22.5" customHeight="1">
      <c r="A404" s="136"/>
      <c r="B404" s="137"/>
      <c r="C404" s="136"/>
      <c r="D404" s="138" t="s">
        <v>68</v>
      </c>
      <c r="E404" s="146" t="s">
        <v>837</v>
      </c>
      <c r="F404" s="146" t="s">
        <v>838</v>
      </c>
      <c r="G404" s="136"/>
      <c r="H404" s="136"/>
      <c r="I404" s="136"/>
      <c r="J404" s="147">
        <f>BK404</f>
        <v>0</v>
      </c>
      <c r="K404" s="136"/>
      <c r="L404" s="137"/>
      <c r="M404" s="141"/>
      <c r="N404" s="136"/>
      <c r="O404" s="136"/>
      <c r="P404" s="142">
        <f>P405+P406+P407+P433</f>
        <v>0</v>
      </c>
      <c r="Q404" s="136"/>
      <c r="R404" s="142">
        <f>R405+R406+R407+R433</f>
        <v>0.31883944</v>
      </c>
      <c r="S404" s="136"/>
      <c r="T404" s="143">
        <f>T405+T406+T407+T433</f>
        <v>0</v>
      </c>
      <c r="U404" s="136"/>
      <c r="V404" s="136"/>
      <c r="W404" s="136"/>
      <c r="X404" s="136"/>
      <c r="Y404" s="136"/>
      <c r="Z404" s="136"/>
      <c r="AA404" s="136"/>
      <c r="AB404" s="136"/>
      <c r="AC404" s="136"/>
      <c r="AD404" s="136"/>
      <c r="AE404" s="136"/>
      <c r="AF404" s="136"/>
      <c r="AG404" s="136"/>
      <c r="AH404" s="136"/>
      <c r="AI404" s="136"/>
      <c r="AJ404" s="136"/>
      <c r="AK404" s="136"/>
      <c r="AL404" s="136"/>
      <c r="AM404" s="136"/>
      <c r="AN404" s="136"/>
      <c r="AO404" s="136"/>
      <c r="AP404" s="136"/>
      <c r="AQ404" s="136"/>
      <c r="AR404" s="138" t="s">
        <v>78</v>
      </c>
      <c r="AS404" s="136"/>
      <c r="AT404" s="144" t="s">
        <v>68</v>
      </c>
      <c r="AU404" s="144" t="s">
        <v>74</v>
      </c>
      <c r="AV404" s="136"/>
      <c r="AW404" s="136"/>
      <c r="AX404" s="136"/>
      <c r="AY404" s="138" t="s">
        <v>124</v>
      </c>
      <c r="AZ404" s="136"/>
      <c r="BA404" s="136"/>
      <c r="BB404" s="136"/>
      <c r="BC404" s="136"/>
      <c r="BD404" s="136"/>
      <c r="BE404" s="136"/>
      <c r="BF404" s="136"/>
      <c r="BG404" s="136"/>
      <c r="BH404" s="136"/>
      <c r="BI404" s="136"/>
      <c r="BJ404" s="136"/>
      <c r="BK404" s="145">
        <f>BK405+BK406+BK407+BK433</f>
        <v>0</v>
      </c>
      <c r="BL404" s="136"/>
      <c r="BM404" s="136"/>
    </row>
    <row r="405" ht="48.75" customHeight="1">
      <c r="A405" s="21"/>
      <c r="B405" s="22"/>
      <c r="C405" s="148" t="s">
        <v>839</v>
      </c>
      <c r="D405" s="148" t="s">
        <v>127</v>
      </c>
      <c r="E405" s="149" t="s">
        <v>840</v>
      </c>
      <c r="F405" s="150" t="s">
        <v>841</v>
      </c>
      <c r="G405" s="151" t="s">
        <v>260</v>
      </c>
      <c r="H405" s="152">
        <v>0.319</v>
      </c>
      <c r="I405" s="153"/>
      <c r="J405" s="154">
        <f>ROUND(I405*H405,2)</f>
        <v>0</v>
      </c>
      <c r="K405" s="150" t="s">
        <v>130</v>
      </c>
      <c r="L405" s="22"/>
      <c r="M405" s="155" t="s">
        <v>3</v>
      </c>
      <c r="N405" s="156" t="s">
        <v>40</v>
      </c>
      <c r="O405" s="21"/>
      <c r="P405" s="157">
        <f>O405*H405</f>
        <v>0</v>
      </c>
      <c r="Q405" s="157">
        <v>0.0</v>
      </c>
      <c r="R405" s="157">
        <f>Q405*H405</f>
        <v>0</v>
      </c>
      <c r="S405" s="157">
        <v>0.0</v>
      </c>
      <c r="T405" s="158">
        <f>S405*H405</f>
        <v>0</v>
      </c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159" t="s">
        <v>131</v>
      </c>
      <c r="AS405" s="21"/>
      <c r="AT405" s="159" t="s">
        <v>127</v>
      </c>
      <c r="AU405" s="159" t="s">
        <v>78</v>
      </c>
      <c r="AV405" s="21"/>
      <c r="AW405" s="21"/>
      <c r="AX405" s="21"/>
      <c r="AY405" s="4" t="s">
        <v>124</v>
      </c>
      <c r="AZ405" s="21"/>
      <c r="BA405" s="21"/>
      <c r="BB405" s="21"/>
      <c r="BC405" s="21"/>
      <c r="BD405" s="21"/>
      <c r="BE405" s="160">
        <f>IF(N405="základní",J405,0)</f>
        <v>0</v>
      </c>
      <c r="BF405" s="160">
        <f>IF(N405="snížená",J405,0)</f>
        <v>0</v>
      </c>
      <c r="BG405" s="160">
        <f>IF(N405="zákl. přenesená",J405,0)</f>
        <v>0</v>
      </c>
      <c r="BH405" s="160">
        <f>IF(N405="sníž. přenesená",J405,0)</f>
        <v>0</v>
      </c>
      <c r="BI405" s="160">
        <f>IF(N405="nulová",J405,0)</f>
        <v>0</v>
      </c>
      <c r="BJ405" s="4" t="s">
        <v>74</v>
      </c>
      <c r="BK405" s="160">
        <f>ROUND(I405*H405,2)</f>
        <v>0</v>
      </c>
      <c r="BL405" s="4" t="s">
        <v>131</v>
      </c>
      <c r="BM405" s="159" t="s">
        <v>842</v>
      </c>
    </row>
    <row r="406" ht="15.75" customHeight="1">
      <c r="A406" s="21"/>
      <c r="B406" s="22"/>
      <c r="C406" s="21"/>
      <c r="D406" s="161" t="s">
        <v>133</v>
      </c>
      <c r="E406" s="21"/>
      <c r="F406" s="162" t="s">
        <v>843</v>
      </c>
      <c r="G406" s="21"/>
      <c r="H406" s="21"/>
      <c r="I406" s="21"/>
      <c r="J406" s="21"/>
      <c r="K406" s="21"/>
      <c r="L406" s="22"/>
      <c r="M406" s="163"/>
      <c r="N406" s="21"/>
      <c r="O406" s="21"/>
      <c r="P406" s="21"/>
      <c r="Q406" s="21"/>
      <c r="R406" s="21"/>
      <c r="S406" s="21"/>
      <c r="T406" s="58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4" t="s">
        <v>133</v>
      </c>
      <c r="AU406" s="4" t="s">
        <v>78</v>
      </c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</row>
    <row r="407" ht="20.25" customHeight="1">
      <c r="A407" s="136"/>
      <c r="B407" s="137"/>
      <c r="C407" s="136"/>
      <c r="D407" s="138" t="s">
        <v>68</v>
      </c>
      <c r="E407" s="146" t="s">
        <v>844</v>
      </c>
      <c r="F407" s="146" t="s">
        <v>845</v>
      </c>
      <c r="G407" s="136"/>
      <c r="H407" s="136"/>
      <c r="I407" s="136"/>
      <c r="J407" s="147">
        <f>BK407</f>
        <v>0</v>
      </c>
      <c r="K407" s="136"/>
      <c r="L407" s="137"/>
      <c r="M407" s="141"/>
      <c r="N407" s="136"/>
      <c r="O407" s="136"/>
      <c r="P407" s="142">
        <f>SUM(P408:P432)</f>
        <v>0</v>
      </c>
      <c r="Q407" s="136"/>
      <c r="R407" s="142">
        <f>SUM(R408:R432)</f>
        <v>0.20751044</v>
      </c>
      <c r="S407" s="136"/>
      <c r="T407" s="143">
        <f>SUM(T408:T432)</f>
        <v>0</v>
      </c>
      <c r="U407" s="136"/>
      <c r="V407" s="136"/>
      <c r="W407" s="136"/>
      <c r="X407" s="136"/>
      <c r="Y407" s="136"/>
      <c r="Z407" s="136"/>
      <c r="AA407" s="136"/>
      <c r="AB407" s="136"/>
      <c r="AC407" s="136"/>
      <c r="AD407" s="136"/>
      <c r="AE407" s="136"/>
      <c r="AF407" s="136"/>
      <c r="AG407" s="136"/>
      <c r="AH407" s="136"/>
      <c r="AI407" s="136"/>
      <c r="AJ407" s="136"/>
      <c r="AK407" s="136"/>
      <c r="AL407" s="136"/>
      <c r="AM407" s="136"/>
      <c r="AN407" s="136"/>
      <c r="AO407" s="136"/>
      <c r="AP407" s="136"/>
      <c r="AQ407" s="136"/>
      <c r="AR407" s="138" t="s">
        <v>78</v>
      </c>
      <c r="AS407" s="136"/>
      <c r="AT407" s="144" t="s">
        <v>68</v>
      </c>
      <c r="AU407" s="144" t="s">
        <v>78</v>
      </c>
      <c r="AV407" s="136"/>
      <c r="AW407" s="136"/>
      <c r="AX407" s="136"/>
      <c r="AY407" s="138" t="s">
        <v>124</v>
      </c>
      <c r="AZ407" s="136"/>
      <c r="BA407" s="136"/>
      <c r="BB407" s="136"/>
      <c r="BC407" s="136"/>
      <c r="BD407" s="136"/>
      <c r="BE407" s="136"/>
      <c r="BF407" s="136"/>
      <c r="BG407" s="136"/>
      <c r="BH407" s="136"/>
      <c r="BI407" s="136"/>
      <c r="BJ407" s="136"/>
      <c r="BK407" s="145">
        <f>SUM(BK408:BK432)</f>
        <v>0</v>
      </c>
      <c r="BL407" s="136"/>
      <c r="BM407" s="136"/>
    </row>
    <row r="408" ht="33.0" customHeight="1">
      <c r="A408" s="21"/>
      <c r="B408" s="22"/>
      <c r="C408" s="148" t="s">
        <v>846</v>
      </c>
      <c r="D408" s="148" t="s">
        <v>127</v>
      </c>
      <c r="E408" s="149" t="s">
        <v>847</v>
      </c>
      <c r="F408" s="150" t="s">
        <v>848</v>
      </c>
      <c r="G408" s="151" t="s">
        <v>140</v>
      </c>
      <c r="H408" s="152">
        <v>30.8</v>
      </c>
      <c r="I408" s="153"/>
      <c r="J408" s="154">
        <f>ROUND(I408*H408,2)</f>
        <v>0</v>
      </c>
      <c r="K408" s="150" t="s">
        <v>130</v>
      </c>
      <c r="L408" s="22"/>
      <c r="M408" s="155" t="s">
        <v>3</v>
      </c>
      <c r="N408" s="156" t="s">
        <v>40</v>
      </c>
      <c r="O408" s="21"/>
      <c r="P408" s="157">
        <f>O408*H408</f>
        <v>0</v>
      </c>
      <c r="Q408" s="157">
        <v>0.00148</v>
      </c>
      <c r="R408" s="157">
        <f>Q408*H408</f>
        <v>0.045584</v>
      </c>
      <c r="S408" s="157">
        <v>0.0</v>
      </c>
      <c r="T408" s="158">
        <f>S408*H408</f>
        <v>0</v>
      </c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159" t="s">
        <v>131</v>
      </c>
      <c r="AS408" s="21"/>
      <c r="AT408" s="159" t="s">
        <v>127</v>
      </c>
      <c r="AU408" s="159" t="s">
        <v>81</v>
      </c>
      <c r="AV408" s="21"/>
      <c r="AW408" s="21"/>
      <c r="AX408" s="21"/>
      <c r="AY408" s="4" t="s">
        <v>124</v>
      </c>
      <c r="AZ408" s="21"/>
      <c r="BA408" s="21"/>
      <c r="BB408" s="21"/>
      <c r="BC408" s="21"/>
      <c r="BD408" s="21"/>
      <c r="BE408" s="160">
        <f>IF(N408="základní",J408,0)</f>
        <v>0</v>
      </c>
      <c r="BF408" s="160">
        <f>IF(N408="snížená",J408,0)</f>
        <v>0</v>
      </c>
      <c r="BG408" s="160">
        <f>IF(N408="zákl. přenesená",J408,0)</f>
        <v>0</v>
      </c>
      <c r="BH408" s="160">
        <f>IF(N408="sníž. přenesená",J408,0)</f>
        <v>0</v>
      </c>
      <c r="BI408" s="160">
        <f>IF(N408="nulová",J408,0)</f>
        <v>0</v>
      </c>
      <c r="BJ408" s="4" t="s">
        <v>74</v>
      </c>
      <c r="BK408" s="160">
        <f>ROUND(I408*H408,2)</f>
        <v>0</v>
      </c>
      <c r="BL408" s="4" t="s">
        <v>131</v>
      </c>
      <c r="BM408" s="159" t="s">
        <v>849</v>
      </c>
    </row>
    <row r="409" ht="15.75" customHeight="1">
      <c r="A409" s="21"/>
      <c r="B409" s="22"/>
      <c r="C409" s="21"/>
      <c r="D409" s="161" t="s">
        <v>133</v>
      </c>
      <c r="E409" s="21"/>
      <c r="F409" s="162" t="s">
        <v>850</v>
      </c>
      <c r="G409" s="21"/>
      <c r="H409" s="21"/>
      <c r="I409" s="21"/>
      <c r="J409" s="21"/>
      <c r="K409" s="21"/>
      <c r="L409" s="22"/>
      <c r="M409" s="163"/>
      <c r="N409" s="21"/>
      <c r="O409" s="21"/>
      <c r="P409" s="21"/>
      <c r="Q409" s="21"/>
      <c r="R409" s="21"/>
      <c r="S409" s="21"/>
      <c r="T409" s="58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4" t="s">
        <v>133</v>
      </c>
      <c r="AU409" s="4" t="s">
        <v>81</v>
      </c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  <c r="BJ409" s="21"/>
      <c r="BK409" s="21"/>
      <c r="BL409" s="21"/>
      <c r="BM409" s="21"/>
    </row>
    <row r="410" ht="15.75" customHeight="1">
      <c r="A410" s="166"/>
      <c r="B410" s="167"/>
      <c r="C410" s="166"/>
      <c r="D410" s="164" t="s">
        <v>137</v>
      </c>
      <c r="E410" s="168" t="s">
        <v>3</v>
      </c>
      <c r="F410" s="169" t="s">
        <v>851</v>
      </c>
      <c r="G410" s="166"/>
      <c r="H410" s="170">
        <v>30.8</v>
      </c>
      <c r="I410" s="166"/>
      <c r="J410" s="166"/>
      <c r="K410" s="166"/>
      <c r="L410" s="167"/>
      <c r="M410" s="171"/>
      <c r="N410" s="166"/>
      <c r="O410" s="166"/>
      <c r="P410" s="166"/>
      <c r="Q410" s="166"/>
      <c r="R410" s="166"/>
      <c r="S410" s="166"/>
      <c r="T410" s="172"/>
      <c r="U410" s="166"/>
      <c r="V410" s="166"/>
      <c r="W410" s="166"/>
      <c r="X410" s="166"/>
      <c r="Y410" s="166"/>
      <c r="Z410" s="166"/>
      <c r="AA410" s="166"/>
      <c r="AB410" s="166"/>
      <c r="AC410" s="166"/>
      <c r="AD410" s="166"/>
      <c r="AE410" s="166"/>
      <c r="AF410" s="166"/>
      <c r="AG410" s="166"/>
      <c r="AH410" s="166"/>
      <c r="AI410" s="166"/>
      <c r="AJ410" s="166"/>
      <c r="AK410" s="166"/>
      <c r="AL410" s="166"/>
      <c r="AM410" s="166"/>
      <c r="AN410" s="166"/>
      <c r="AO410" s="166"/>
      <c r="AP410" s="166"/>
      <c r="AQ410" s="166"/>
      <c r="AR410" s="166"/>
      <c r="AS410" s="166"/>
      <c r="AT410" s="168" t="s">
        <v>137</v>
      </c>
      <c r="AU410" s="168" t="s">
        <v>81</v>
      </c>
      <c r="AV410" s="166" t="s">
        <v>78</v>
      </c>
      <c r="AW410" s="166" t="s">
        <v>31</v>
      </c>
      <c r="AX410" s="166" t="s">
        <v>69</v>
      </c>
      <c r="AY410" s="168" t="s">
        <v>124</v>
      </c>
      <c r="AZ410" s="166"/>
      <c r="BA410" s="166"/>
      <c r="BB410" s="166"/>
      <c r="BC410" s="166"/>
      <c r="BD410" s="166"/>
      <c r="BE410" s="166"/>
      <c r="BF410" s="166"/>
      <c r="BG410" s="166"/>
      <c r="BH410" s="166"/>
      <c r="BI410" s="166"/>
      <c r="BJ410" s="166"/>
      <c r="BK410" s="166"/>
      <c r="BL410" s="166"/>
      <c r="BM410" s="166"/>
    </row>
    <row r="411" ht="15.75" customHeight="1">
      <c r="A411" s="173"/>
      <c r="B411" s="174"/>
      <c r="C411" s="173"/>
      <c r="D411" s="164" t="s">
        <v>137</v>
      </c>
      <c r="E411" s="175" t="s">
        <v>3</v>
      </c>
      <c r="F411" s="176" t="s">
        <v>156</v>
      </c>
      <c r="G411" s="173"/>
      <c r="H411" s="177">
        <v>30.8</v>
      </c>
      <c r="I411" s="173"/>
      <c r="J411" s="173"/>
      <c r="K411" s="173"/>
      <c r="L411" s="174"/>
      <c r="M411" s="178"/>
      <c r="N411" s="173"/>
      <c r="O411" s="173"/>
      <c r="P411" s="173"/>
      <c r="Q411" s="173"/>
      <c r="R411" s="173"/>
      <c r="S411" s="173"/>
      <c r="T411" s="179"/>
      <c r="U411" s="173"/>
      <c r="V411" s="173"/>
      <c r="W411" s="173"/>
      <c r="X411" s="173"/>
      <c r="Y411" s="173"/>
      <c r="Z411" s="173"/>
      <c r="AA411" s="173"/>
      <c r="AB411" s="173"/>
      <c r="AC411" s="173"/>
      <c r="AD411" s="173"/>
      <c r="AE411" s="173"/>
      <c r="AF411" s="173"/>
      <c r="AG411" s="173"/>
      <c r="AH411" s="173"/>
      <c r="AI411" s="173"/>
      <c r="AJ411" s="173"/>
      <c r="AK411" s="173"/>
      <c r="AL411" s="173"/>
      <c r="AM411" s="173"/>
      <c r="AN411" s="173"/>
      <c r="AO411" s="173"/>
      <c r="AP411" s="173"/>
      <c r="AQ411" s="173"/>
      <c r="AR411" s="173"/>
      <c r="AS411" s="173"/>
      <c r="AT411" s="175" t="s">
        <v>137</v>
      </c>
      <c r="AU411" s="175" t="s">
        <v>81</v>
      </c>
      <c r="AV411" s="173" t="s">
        <v>149</v>
      </c>
      <c r="AW411" s="173" t="s">
        <v>31</v>
      </c>
      <c r="AX411" s="173" t="s">
        <v>74</v>
      </c>
      <c r="AY411" s="175" t="s">
        <v>124</v>
      </c>
      <c r="AZ411" s="173"/>
      <c r="BA411" s="173"/>
      <c r="BB411" s="173"/>
      <c r="BC411" s="173"/>
      <c r="BD411" s="173"/>
      <c r="BE411" s="173"/>
      <c r="BF411" s="173"/>
      <c r="BG411" s="173"/>
      <c r="BH411" s="173"/>
      <c r="BI411" s="173"/>
      <c r="BJ411" s="173"/>
      <c r="BK411" s="173"/>
      <c r="BL411" s="173"/>
      <c r="BM411" s="173"/>
    </row>
    <row r="412" ht="33.0" customHeight="1">
      <c r="A412" s="21"/>
      <c r="B412" s="22"/>
      <c r="C412" s="148" t="s">
        <v>852</v>
      </c>
      <c r="D412" s="148" t="s">
        <v>127</v>
      </c>
      <c r="E412" s="149" t="s">
        <v>853</v>
      </c>
      <c r="F412" s="150" t="s">
        <v>854</v>
      </c>
      <c r="G412" s="151" t="s">
        <v>89</v>
      </c>
      <c r="H412" s="152">
        <v>4.0</v>
      </c>
      <c r="I412" s="153"/>
      <c r="J412" s="154">
        <f>ROUND(I412*H412,2)</f>
        <v>0</v>
      </c>
      <c r="K412" s="150" t="s">
        <v>130</v>
      </c>
      <c r="L412" s="22"/>
      <c r="M412" s="155" t="s">
        <v>3</v>
      </c>
      <c r="N412" s="156" t="s">
        <v>40</v>
      </c>
      <c r="O412" s="21"/>
      <c r="P412" s="157">
        <f>O412*H412</f>
        <v>0</v>
      </c>
      <c r="Q412" s="157">
        <v>0.00584</v>
      </c>
      <c r="R412" s="157">
        <f>Q412*H412</f>
        <v>0.02336</v>
      </c>
      <c r="S412" s="157">
        <v>0.0</v>
      </c>
      <c r="T412" s="158">
        <f>S412*H412</f>
        <v>0</v>
      </c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159" t="s">
        <v>131</v>
      </c>
      <c r="AS412" s="21"/>
      <c r="AT412" s="159" t="s">
        <v>127</v>
      </c>
      <c r="AU412" s="159" t="s">
        <v>81</v>
      </c>
      <c r="AV412" s="21"/>
      <c r="AW412" s="21"/>
      <c r="AX412" s="21"/>
      <c r="AY412" s="4" t="s">
        <v>124</v>
      </c>
      <c r="AZ412" s="21"/>
      <c r="BA412" s="21"/>
      <c r="BB412" s="21"/>
      <c r="BC412" s="21"/>
      <c r="BD412" s="21"/>
      <c r="BE412" s="160">
        <f>IF(N412="základní",J412,0)</f>
        <v>0</v>
      </c>
      <c r="BF412" s="160">
        <f>IF(N412="snížená",J412,0)</f>
        <v>0</v>
      </c>
      <c r="BG412" s="160">
        <f>IF(N412="zákl. přenesená",J412,0)</f>
        <v>0</v>
      </c>
      <c r="BH412" s="160">
        <f>IF(N412="sníž. přenesená",J412,0)</f>
        <v>0</v>
      </c>
      <c r="BI412" s="160">
        <f>IF(N412="nulová",J412,0)</f>
        <v>0</v>
      </c>
      <c r="BJ412" s="4" t="s">
        <v>74</v>
      </c>
      <c r="BK412" s="160">
        <f>ROUND(I412*H412,2)</f>
        <v>0</v>
      </c>
      <c r="BL412" s="4" t="s">
        <v>131</v>
      </c>
      <c r="BM412" s="159" t="s">
        <v>855</v>
      </c>
    </row>
    <row r="413" ht="15.75" customHeight="1">
      <c r="A413" s="21"/>
      <c r="B413" s="22"/>
      <c r="C413" s="21"/>
      <c r="D413" s="161" t="s">
        <v>133</v>
      </c>
      <c r="E413" s="21"/>
      <c r="F413" s="162" t="s">
        <v>856</v>
      </c>
      <c r="G413" s="21"/>
      <c r="H413" s="21"/>
      <c r="I413" s="21"/>
      <c r="J413" s="21"/>
      <c r="K413" s="21"/>
      <c r="L413" s="22"/>
      <c r="M413" s="163"/>
      <c r="N413" s="21"/>
      <c r="O413" s="21"/>
      <c r="P413" s="21"/>
      <c r="Q413" s="21"/>
      <c r="R413" s="21"/>
      <c r="S413" s="21"/>
      <c r="T413" s="58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4" t="s">
        <v>133</v>
      </c>
      <c r="AU413" s="4" t="s">
        <v>81</v>
      </c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  <c r="BJ413" s="21"/>
      <c r="BK413" s="21"/>
      <c r="BL413" s="21"/>
      <c r="BM413" s="21"/>
    </row>
    <row r="414" ht="15.75" customHeight="1">
      <c r="A414" s="166"/>
      <c r="B414" s="167"/>
      <c r="C414" s="166"/>
      <c r="D414" s="164" t="s">
        <v>137</v>
      </c>
      <c r="E414" s="168" t="s">
        <v>3</v>
      </c>
      <c r="F414" s="169" t="s">
        <v>857</v>
      </c>
      <c r="G414" s="166"/>
      <c r="H414" s="170">
        <v>4.0</v>
      </c>
      <c r="I414" s="166"/>
      <c r="J414" s="166"/>
      <c r="K414" s="166"/>
      <c r="L414" s="167"/>
      <c r="M414" s="171"/>
      <c r="N414" s="166"/>
      <c r="O414" s="166"/>
      <c r="P414" s="166"/>
      <c r="Q414" s="166"/>
      <c r="R414" s="166"/>
      <c r="S414" s="166"/>
      <c r="T414" s="172"/>
      <c r="U414" s="166"/>
      <c r="V414" s="166"/>
      <c r="W414" s="166"/>
      <c r="X414" s="166"/>
      <c r="Y414" s="166"/>
      <c r="Z414" s="166"/>
      <c r="AA414" s="166"/>
      <c r="AB414" s="166"/>
      <c r="AC414" s="166"/>
      <c r="AD414" s="166"/>
      <c r="AE414" s="166"/>
      <c r="AF414" s="166"/>
      <c r="AG414" s="166"/>
      <c r="AH414" s="166"/>
      <c r="AI414" s="166"/>
      <c r="AJ414" s="166"/>
      <c r="AK414" s="166"/>
      <c r="AL414" s="166"/>
      <c r="AM414" s="166"/>
      <c r="AN414" s="166"/>
      <c r="AO414" s="166"/>
      <c r="AP414" s="166"/>
      <c r="AQ414" s="166"/>
      <c r="AR414" s="166"/>
      <c r="AS414" s="166"/>
      <c r="AT414" s="168" t="s">
        <v>137</v>
      </c>
      <c r="AU414" s="168" t="s">
        <v>81</v>
      </c>
      <c r="AV414" s="166" t="s">
        <v>78</v>
      </c>
      <c r="AW414" s="166" t="s">
        <v>31</v>
      </c>
      <c r="AX414" s="166" t="s">
        <v>74</v>
      </c>
      <c r="AY414" s="168" t="s">
        <v>124</v>
      </c>
      <c r="AZ414" s="166"/>
      <c r="BA414" s="166"/>
      <c r="BB414" s="166"/>
      <c r="BC414" s="166"/>
      <c r="BD414" s="166"/>
      <c r="BE414" s="166"/>
      <c r="BF414" s="166"/>
      <c r="BG414" s="166"/>
      <c r="BH414" s="166"/>
      <c r="BI414" s="166"/>
      <c r="BJ414" s="166"/>
      <c r="BK414" s="166"/>
      <c r="BL414" s="166"/>
      <c r="BM414" s="166"/>
    </row>
    <row r="415" ht="37.5" customHeight="1">
      <c r="A415" s="21"/>
      <c r="B415" s="22"/>
      <c r="C415" s="148" t="s">
        <v>858</v>
      </c>
      <c r="D415" s="148" t="s">
        <v>127</v>
      </c>
      <c r="E415" s="149" t="s">
        <v>859</v>
      </c>
      <c r="F415" s="150" t="s">
        <v>860</v>
      </c>
      <c r="G415" s="151" t="s">
        <v>140</v>
      </c>
      <c r="H415" s="152">
        <v>40.526</v>
      </c>
      <c r="I415" s="153"/>
      <c r="J415" s="154">
        <f>ROUND(I415*H415,2)</f>
        <v>0</v>
      </c>
      <c r="K415" s="150" t="s">
        <v>130</v>
      </c>
      <c r="L415" s="22"/>
      <c r="M415" s="155" t="s">
        <v>3</v>
      </c>
      <c r="N415" s="156" t="s">
        <v>40</v>
      </c>
      <c r="O415" s="21"/>
      <c r="P415" s="157">
        <f>O415*H415</f>
        <v>0</v>
      </c>
      <c r="Q415" s="157">
        <v>0.00294</v>
      </c>
      <c r="R415" s="157">
        <f>Q415*H415</f>
        <v>0.11914644</v>
      </c>
      <c r="S415" s="157">
        <v>0.0</v>
      </c>
      <c r="T415" s="158">
        <f>S415*H415</f>
        <v>0</v>
      </c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159" t="s">
        <v>131</v>
      </c>
      <c r="AS415" s="21"/>
      <c r="AT415" s="159" t="s">
        <v>127</v>
      </c>
      <c r="AU415" s="159" t="s">
        <v>81</v>
      </c>
      <c r="AV415" s="21"/>
      <c r="AW415" s="21"/>
      <c r="AX415" s="21"/>
      <c r="AY415" s="4" t="s">
        <v>124</v>
      </c>
      <c r="AZ415" s="21"/>
      <c r="BA415" s="21"/>
      <c r="BB415" s="21"/>
      <c r="BC415" s="21"/>
      <c r="BD415" s="21"/>
      <c r="BE415" s="160">
        <f>IF(N415="základní",J415,0)</f>
        <v>0</v>
      </c>
      <c r="BF415" s="160">
        <f>IF(N415="snížená",J415,0)</f>
        <v>0</v>
      </c>
      <c r="BG415" s="160">
        <f>IF(N415="zákl. přenesená",J415,0)</f>
        <v>0</v>
      </c>
      <c r="BH415" s="160">
        <f>IF(N415="sníž. přenesená",J415,0)</f>
        <v>0</v>
      </c>
      <c r="BI415" s="160">
        <f>IF(N415="nulová",J415,0)</f>
        <v>0</v>
      </c>
      <c r="BJ415" s="4" t="s">
        <v>74</v>
      </c>
      <c r="BK415" s="160">
        <f>ROUND(I415*H415,2)</f>
        <v>0</v>
      </c>
      <c r="BL415" s="4" t="s">
        <v>131</v>
      </c>
      <c r="BM415" s="159" t="s">
        <v>861</v>
      </c>
    </row>
    <row r="416" ht="15.75" customHeight="1">
      <c r="A416" s="21"/>
      <c r="B416" s="22"/>
      <c r="C416" s="21"/>
      <c r="D416" s="161" t="s">
        <v>133</v>
      </c>
      <c r="E416" s="21"/>
      <c r="F416" s="162" t="s">
        <v>862</v>
      </c>
      <c r="G416" s="21"/>
      <c r="H416" s="21"/>
      <c r="I416" s="21"/>
      <c r="J416" s="21"/>
      <c r="K416" s="21"/>
      <c r="L416" s="22"/>
      <c r="M416" s="163"/>
      <c r="N416" s="21"/>
      <c r="O416" s="21"/>
      <c r="P416" s="21"/>
      <c r="Q416" s="21"/>
      <c r="R416" s="21"/>
      <c r="S416" s="21"/>
      <c r="T416" s="58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4" t="s">
        <v>133</v>
      </c>
      <c r="AU416" s="4" t="s">
        <v>81</v>
      </c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  <c r="BJ416" s="21"/>
      <c r="BK416" s="21"/>
      <c r="BL416" s="21"/>
      <c r="BM416" s="21"/>
    </row>
    <row r="417" ht="15.75" customHeight="1">
      <c r="A417" s="180"/>
      <c r="B417" s="181"/>
      <c r="C417" s="180"/>
      <c r="D417" s="164" t="s">
        <v>137</v>
      </c>
      <c r="E417" s="182" t="s">
        <v>3</v>
      </c>
      <c r="F417" s="183" t="s">
        <v>863</v>
      </c>
      <c r="G417" s="180"/>
      <c r="H417" s="182" t="s">
        <v>3</v>
      </c>
      <c r="I417" s="180"/>
      <c r="J417" s="180"/>
      <c r="K417" s="180"/>
      <c r="L417" s="181"/>
      <c r="M417" s="184"/>
      <c r="N417" s="180"/>
      <c r="O417" s="180"/>
      <c r="P417" s="180"/>
      <c r="Q417" s="180"/>
      <c r="R417" s="180"/>
      <c r="S417" s="180"/>
      <c r="T417" s="185"/>
      <c r="U417" s="180"/>
      <c r="V417" s="180"/>
      <c r="W417" s="180"/>
      <c r="X417" s="180"/>
      <c r="Y417" s="180"/>
      <c r="Z417" s="180"/>
      <c r="AA417" s="180"/>
      <c r="AB417" s="180"/>
      <c r="AC417" s="180"/>
      <c r="AD417" s="180"/>
      <c r="AE417" s="180"/>
      <c r="AF417" s="180"/>
      <c r="AG417" s="180"/>
      <c r="AH417" s="180"/>
      <c r="AI417" s="180"/>
      <c r="AJ417" s="180"/>
      <c r="AK417" s="180"/>
      <c r="AL417" s="180"/>
      <c r="AM417" s="180"/>
      <c r="AN417" s="180"/>
      <c r="AO417" s="180"/>
      <c r="AP417" s="180"/>
      <c r="AQ417" s="180"/>
      <c r="AR417" s="180"/>
      <c r="AS417" s="180"/>
      <c r="AT417" s="182" t="s">
        <v>137</v>
      </c>
      <c r="AU417" s="182" t="s">
        <v>81</v>
      </c>
      <c r="AV417" s="180" t="s">
        <v>74</v>
      </c>
      <c r="AW417" s="180" t="s">
        <v>31</v>
      </c>
      <c r="AX417" s="180" t="s">
        <v>69</v>
      </c>
      <c r="AY417" s="182" t="s">
        <v>124</v>
      </c>
      <c r="AZ417" s="180"/>
      <c r="BA417" s="180"/>
      <c r="BB417" s="180"/>
      <c r="BC417" s="180"/>
      <c r="BD417" s="180"/>
      <c r="BE417" s="180"/>
      <c r="BF417" s="180"/>
      <c r="BG417" s="180"/>
      <c r="BH417" s="180"/>
      <c r="BI417" s="180"/>
      <c r="BJ417" s="180"/>
      <c r="BK417" s="180"/>
      <c r="BL417" s="180"/>
      <c r="BM417" s="180"/>
    </row>
    <row r="418" ht="15.75" customHeight="1">
      <c r="A418" s="166"/>
      <c r="B418" s="167"/>
      <c r="C418" s="166"/>
      <c r="D418" s="164" t="s">
        <v>137</v>
      </c>
      <c r="E418" s="168" t="s">
        <v>3</v>
      </c>
      <c r="F418" s="169" t="s">
        <v>864</v>
      </c>
      <c r="G418" s="166"/>
      <c r="H418" s="170">
        <v>9.93</v>
      </c>
      <c r="I418" s="166"/>
      <c r="J418" s="166"/>
      <c r="K418" s="166"/>
      <c r="L418" s="167"/>
      <c r="M418" s="171"/>
      <c r="N418" s="166"/>
      <c r="O418" s="166"/>
      <c r="P418" s="166"/>
      <c r="Q418" s="166"/>
      <c r="R418" s="166"/>
      <c r="S418" s="166"/>
      <c r="T418" s="172"/>
      <c r="U418" s="166"/>
      <c r="V418" s="166"/>
      <c r="W418" s="166"/>
      <c r="X418" s="166"/>
      <c r="Y418" s="166"/>
      <c r="Z418" s="166"/>
      <c r="AA418" s="166"/>
      <c r="AB418" s="166"/>
      <c r="AC418" s="166"/>
      <c r="AD418" s="166"/>
      <c r="AE418" s="166"/>
      <c r="AF418" s="166"/>
      <c r="AG418" s="166"/>
      <c r="AH418" s="166"/>
      <c r="AI418" s="166"/>
      <c r="AJ418" s="166"/>
      <c r="AK418" s="166"/>
      <c r="AL418" s="166"/>
      <c r="AM418" s="166"/>
      <c r="AN418" s="166"/>
      <c r="AO418" s="166"/>
      <c r="AP418" s="166"/>
      <c r="AQ418" s="166"/>
      <c r="AR418" s="166"/>
      <c r="AS418" s="166"/>
      <c r="AT418" s="168" t="s">
        <v>137</v>
      </c>
      <c r="AU418" s="168" t="s">
        <v>81</v>
      </c>
      <c r="AV418" s="166" t="s">
        <v>78</v>
      </c>
      <c r="AW418" s="166" t="s">
        <v>31</v>
      </c>
      <c r="AX418" s="166" t="s">
        <v>69</v>
      </c>
      <c r="AY418" s="168" t="s">
        <v>124</v>
      </c>
      <c r="AZ418" s="166"/>
      <c r="BA418" s="166"/>
      <c r="BB418" s="166"/>
      <c r="BC418" s="166"/>
      <c r="BD418" s="166"/>
      <c r="BE418" s="166"/>
      <c r="BF418" s="166"/>
      <c r="BG418" s="166"/>
      <c r="BH418" s="166"/>
      <c r="BI418" s="166"/>
      <c r="BJ418" s="166"/>
      <c r="BK418" s="166"/>
      <c r="BL418" s="166"/>
      <c r="BM418" s="166"/>
    </row>
    <row r="419" ht="15.75" customHeight="1">
      <c r="A419" s="166"/>
      <c r="B419" s="167"/>
      <c r="C419" s="166"/>
      <c r="D419" s="164" t="s">
        <v>137</v>
      </c>
      <c r="E419" s="168" t="s">
        <v>3</v>
      </c>
      <c r="F419" s="169" t="s">
        <v>865</v>
      </c>
      <c r="G419" s="166"/>
      <c r="H419" s="170">
        <v>13.528</v>
      </c>
      <c r="I419" s="166"/>
      <c r="J419" s="166"/>
      <c r="K419" s="166"/>
      <c r="L419" s="167"/>
      <c r="M419" s="171"/>
      <c r="N419" s="166"/>
      <c r="O419" s="166"/>
      <c r="P419" s="166"/>
      <c r="Q419" s="166"/>
      <c r="R419" s="166"/>
      <c r="S419" s="166"/>
      <c r="T419" s="172"/>
      <c r="U419" s="166"/>
      <c r="V419" s="166"/>
      <c r="W419" s="166"/>
      <c r="X419" s="166"/>
      <c r="Y419" s="166"/>
      <c r="Z419" s="166"/>
      <c r="AA419" s="166"/>
      <c r="AB419" s="166"/>
      <c r="AC419" s="166"/>
      <c r="AD419" s="166"/>
      <c r="AE419" s="166"/>
      <c r="AF419" s="166"/>
      <c r="AG419" s="166"/>
      <c r="AH419" s="166"/>
      <c r="AI419" s="166"/>
      <c r="AJ419" s="166"/>
      <c r="AK419" s="166"/>
      <c r="AL419" s="166"/>
      <c r="AM419" s="166"/>
      <c r="AN419" s="166"/>
      <c r="AO419" s="166"/>
      <c r="AP419" s="166"/>
      <c r="AQ419" s="166"/>
      <c r="AR419" s="166"/>
      <c r="AS419" s="166"/>
      <c r="AT419" s="168" t="s">
        <v>137</v>
      </c>
      <c r="AU419" s="168" t="s">
        <v>81</v>
      </c>
      <c r="AV419" s="166" t="s">
        <v>78</v>
      </c>
      <c r="AW419" s="166" t="s">
        <v>31</v>
      </c>
      <c r="AX419" s="166" t="s">
        <v>69</v>
      </c>
      <c r="AY419" s="168" t="s">
        <v>124</v>
      </c>
      <c r="AZ419" s="166"/>
      <c r="BA419" s="166"/>
      <c r="BB419" s="166"/>
      <c r="BC419" s="166"/>
      <c r="BD419" s="166"/>
      <c r="BE419" s="166"/>
      <c r="BF419" s="166"/>
      <c r="BG419" s="166"/>
      <c r="BH419" s="166"/>
      <c r="BI419" s="166"/>
      <c r="BJ419" s="166"/>
      <c r="BK419" s="166"/>
      <c r="BL419" s="166"/>
      <c r="BM419" s="166"/>
    </row>
    <row r="420" ht="15.75" customHeight="1">
      <c r="A420" s="166"/>
      <c r="B420" s="167"/>
      <c r="C420" s="166"/>
      <c r="D420" s="164" t="s">
        <v>137</v>
      </c>
      <c r="E420" s="168" t="s">
        <v>3</v>
      </c>
      <c r="F420" s="169" t="s">
        <v>866</v>
      </c>
      <c r="G420" s="166"/>
      <c r="H420" s="170">
        <v>17.068</v>
      </c>
      <c r="I420" s="166"/>
      <c r="J420" s="166"/>
      <c r="K420" s="166"/>
      <c r="L420" s="167"/>
      <c r="M420" s="171"/>
      <c r="N420" s="166"/>
      <c r="O420" s="166"/>
      <c r="P420" s="166"/>
      <c r="Q420" s="166"/>
      <c r="R420" s="166"/>
      <c r="S420" s="166"/>
      <c r="T420" s="172"/>
      <c r="U420" s="166"/>
      <c r="V420" s="166"/>
      <c r="W420" s="166"/>
      <c r="X420" s="166"/>
      <c r="Y420" s="166"/>
      <c r="Z420" s="166"/>
      <c r="AA420" s="166"/>
      <c r="AB420" s="166"/>
      <c r="AC420" s="166"/>
      <c r="AD420" s="166"/>
      <c r="AE420" s="166"/>
      <c r="AF420" s="166"/>
      <c r="AG420" s="166"/>
      <c r="AH420" s="166"/>
      <c r="AI420" s="166"/>
      <c r="AJ420" s="166"/>
      <c r="AK420" s="166"/>
      <c r="AL420" s="166"/>
      <c r="AM420" s="166"/>
      <c r="AN420" s="166"/>
      <c r="AO420" s="166"/>
      <c r="AP420" s="166"/>
      <c r="AQ420" s="166"/>
      <c r="AR420" s="166"/>
      <c r="AS420" s="166"/>
      <c r="AT420" s="168" t="s">
        <v>137</v>
      </c>
      <c r="AU420" s="168" t="s">
        <v>81</v>
      </c>
      <c r="AV420" s="166" t="s">
        <v>78</v>
      </c>
      <c r="AW420" s="166" t="s">
        <v>31</v>
      </c>
      <c r="AX420" s="166" t="s">
        <v>69</v>
      </c>
      <c r="AY420" s="168" t="s">
        <v>124</v>
      </c>
      <c r="AZ420" s="166"/>
      <c r="BA420" s="166"/>
      <c r="BB420" s="166"/>
      <c r="BC420" s="166"/>
      <c r="BD420" s="166"/>
      <c r="BE420" s="166"/>
      <c r="BF420" s="166"/>
      <c r="BG420" s="166"/>
      <c r="BH420" s="166"/>
      <c r="BI420" s="166"/>
      <c r="BJ420" s="166"/>
      <c r="BK420" s="166"/>
      <c r="BL420" s="166"/>
      <c r="BM420" s="166"/>
    </row>
    <row r="421" ht="15.75" customHeight="1">
      <c r="A421" s="173"/>
      <c r="B421" s="174"/>
      <c r="C421" s="173"/>
      <c r="D421" s="164" t="s">
        <v>137</v>
      </c>
      <c r="E421" s="175" t="s">
        <v>3</v>
      </c>
      <c r="F421" s="176" t="s">
        <v>156</v>
      </c>
      <c r="G421" s="173"/>
      <c r="H421" s="177">
        <v>40.525999999999996</v>
      </c>
      <c r="I421" s="173"/>
      <c r="J421" s="173"/>
      <c r="K421" s="173"/>
      <c r="L421" s="174"/>
      <c r="M421" s="178"/>
      <c r="N421" s="173"/>
      <c r="O421" s="173"/>
      <c r="P421" s="173"/>
      <c r="Q421" s="173"/>
      <c r="R421" s="173"/>
      <c r="S421" s="173"/>
      <c r="T421" s="179"/>
      <c r="U421" s="173"/>
      <c r="V421" s="173"/>
      <c r="W421" s="173"/>
      <c r="X421" s="173"/>
      <c r="Y421" s="173"/>
      <c r="Z421" s="173"/>
      <c r="AA421" s="173"/>
      <c r="AB421" s="173"/>
      <c r="AC421" s="173"/>
      <c r="AD421" s="173"/>
      <c r="AE421" s="173"/>
      <c r="AF421" s="173"/>
      <c r="AG421" s="173"/>
      <c r="AH421" s="173"/>
      <c r="AI421" s="173"/>
      <c r="AJ421" s="173"/>
      <c r="AK421" s="173"/>
      <c r="AL421" s="173"/>
      <c r="AM421" s="173"/>
      <c r="AN421" s="173"/>
      <c r="AO421" s="173"/>
      <c r="AP421" s="173"/>
      <c r="AQ421" s="173"/>
      <c r="AR421" s="173"/>
      <c r="AS421" s="173"/>
      <c r="AT421" s="175" t="s">
        <v>137</v>
      </c>
      <c r="AU421" s="175" t="s">
        <v>81</v>
      </c>
      <c r="AV421" s="173" t="s">
        <v>149</v>
      </c>
      <c r="AW421" s="173" t="s">
        <v>31</v>
      </c>
      <c r="AX421" s="173" t="s">
        <v>74</v>
      </c>
      <c r="AY421" s="175" t="s">
        <v>124</v>
      </c>
      <c r="AZ421" s="173"/>
      <c r="BA421" s="173"/>
      <c r="BB421" s="173"/>
      <c r="BC421" s="173"/>
      <c r="BD421" s="173"/>
      <c r="BE421" s="173"/>
      <c r="BF421" s="173"/>
      <c r="BG421" s="173"/>
      <c r="BH421" s="173"/>
      <c r="BI421" s="173"/>
      <c r="BJ421" s="173"/>
      <c r="BK421" s="173"/>
      <c r="BL421" s="173"/>
      <c r="BM421" s="173"/>
    </row>
    <row r="422" ht="48.75" customHeight="1">
      <c r="A422" s="21"/>
      <c r="B422" s="22"/>
      <c r="C422" s="148" t="s">
        <v>867</v>
      </c>
      <c r="D422" s="148" t="s">
        <v>127</v>
      </c>
      <c r="E422" s="149" t="s">
        <v>868</v>
      </c>
      <c r="F422" s="150" t="s">
        <v>869</v>
      </c>
      <c r="G422" s="151" t="s">
        <v>180</v>
      </c>
      <c r="H422" s="152">
        <v>2.0</v>
      </c>
      <c r="I422" s="153"/>
      <c r="J422" s="154">
        <f>ROUND(I422*H422,2)</f>
        <v>0</v>
      </c>
      <c r="K422" s="150" t="s">
        <v>130</v>
      </c>
      <c r="L422" s="22"/>
      <c r="M422" s="155" t="s">
        <v>3</v>
      </c>
      <c r="N422" s="156" t="s">
        <v>40</v>
      </c>
      <c r="O422" s="21"/>
      <c r="P422" s="157">
        <f>O422*H422</f>
        <v>0</v>
      </c>
      <c r="Q422" s="157">
        <v>0.00462</v>
      </c>
      <c r="R422" s="157">
        <f>Q422*H422</f>
        <v>0.00924</v>
      </c>
      <c r="S422" s="157">
        <v>0.0</v>
      </c>
      <c r="T422" s="158">
        <f>S422*H422</f>
        <v>0</v>
      </c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159" t="s">
        <v>131</v>
      </c>
      <c r="AS422" s="21"/>
      <c r="AT422" s="159" t="s">
        <v>127</v>
      </c>
      <c r="AU422" s="159" t="s">
        <v>81</v>
      </c>
      <c r="AV422" s="21"/>
      <c r="AW422" s="21"/>
      <c r="AX422" s="21"/>
      <c r="AY422" s="4" t="s">
        <v>124</v>
      </c>
      <c r="AZ422" s="21"/>
      <c r="BA422" s="21"/>
      <c r="BB422" s="21"/>
      <c r="BC422" s="21"/>
      <c r="BD422" s="21"/>
      <c r="BE422" s="160">
        <f>IF(N422="základní",J422,0)</f>
        <v>0</v>
      </c>
      <c r="BF422" s="160">
        <f>IF(N422="snížená",J422,0)</f>
        <v>0</v>
      </c>
      <c r="BG422" s="160">
        <f>IF(N422="zákl. přenesená",J422,0)</f>
        <v>0</v>
      </c>
      <c r="BH422" s="160">
        <f>IF(N422="sníž. přenesená",J422,0)</f>
        <v>0</v>
      </c>
      <c r="BI422" s="160">
        <f>IF(N422="nulová",J422,0)</f>
        <v>0</v>
      </c>
      <c r="BJ422" s="4" t="s">
        <v>74</v>
      </c>
      <c r="BK422" s="160">
        <f>ROUND(I422*H422,2)</f>
        <v>0</v>
      </c>
      <c r="BL422" s="4" t="s">
        <v>131</v>
      </c>
      <c r="BM422" s="159" t="s">
        <v>870</v>
      </c>
    </row>
    <row r="423" ht="15.75" customHeight="1">
      <c r="A423" s="21"/>
      <c r="B423" s="22"/>
      <c r="C423" s="21"/>
      <c r="D423" s="161" t="s">
        <v>133</v>
      </c>
      <c r="E423" s="21"/>
      <c r="F423" s="162" t="s">
        <v>871</v>
      </c>
      <c r="G423" s="21"/>
      <c r="H423" s="21"/>
      <c r="I423" s="21"/>
      <c r="J423" s="21"/>
      <c r="K423" s="21"/>
      <c r="L423" s="22"/>
      <c r="M423" s="163"/>
      <c r="N423" s="21"/>
      <c r="O423" s="21"/>
      <c r="P423" s="21"/>
      <c r="Q423" s="21"/>
      <c r="R423" s="21"/>
      <c r="S423" s="21"/>
      <c r="T423" s="58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4" t="s">
        <v>133</v>
      </c>
      <c r="AU423" s="4" t="s">
        <v>81</v>
      </c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</row>
    <row r="424" ht="15.75" customHeight="1">
      <c r="A424" s="166"/>
      <c r="B424" s="167"/>
      <c r="C424" s="166"/>
      <c r="D424" s="164" t="s">
        <v>137</v>
      </c>
      <c r="E424" s="168" t="s">
        <v>3</v>
      </c>
      <c r="F424" s="169" t="s">
        <v>872</v>
      </c>
      <c r="G424" s="166"/>
      <c r="H424" s="170">
        <v>2.0</v>
      </c>
      <c r="I424" s="166"/>
      <c r="J424" s="166"/>
      <c r="K424" s="166"/>
      <c r="L424" s="167"/>
      <c r="M424" s="171"/>
      <c r="N424" s="166"/>
      <c r="O424" s="166"/>
      <c r="P424" s="166"/>
      <c r="Q424" s="166"/>
      <c r="R424" s="166"/>
      <c r="S424" s="166"/>
      <c r="T424" s="172"/>
      <c r="U424" s="166"/>
      <c r="V424" s="166"/>
      <c r="W424" s="166"/>
      <c r="X424" s="166"/>
      <c r="Y424" s="166"/>
      <c r="Z424" s="166"/>
      <c r="AA424" s="166"/>
      <c r="AB424" s="166"/>
      <c r="AC424" s="166"/>
      <c r="AD424" s="166"/>
      <c r="AE424" s="166"/>
      <c r="AF424" s="166"/>
      <c r="AG424" s="166"/>
      <c r="AH424" s="166"/>
      <c r="AI424" s="166"/>
      <c r="AJ424" s="166"/>
      <c r="AK424" s="166"/>
      <c r="AL424" s="166"/>
      <c r="AM424" s="166"/>
      <c r="AN424" s="166"/>
      <c r="AO424" s="166"/>
      <c r="AP424" s="166"/>
      <c r="AQ424" s="166"/>
      <c r="AR424" s="166"/>
      <c r="AS424" s="166"/>
      <c r="AT424" s="168" t="s">
        <v>137</v>
      </c>
      <c r="AU424" s="168" t="s">
        <v>81</v>
      </c>
      <c r="AV424" s="166" t="s">
        <v>78</v>
      </c>
      <c r="AW424" s="166" t="s">
        <v>31</v>
      </c>
      <c r="AX424" s="166" t="s">
        <v>74</v>
      </c>
      <c r="AY424" s="168" t="s">
        <v>124</v>
      </c>
      <c r="AZ424" s="166"/>
      <c r="BA424" s="166"/>
      <c r="BB424" s="166"/>
      <c r="BC424" s="166"/>
      <c r="BD424" s="166"/>
      <c r="BE424" s="166"/>
      <c r="BF424" s="166"/>
      <c r="BG424" s="166"/>
      <c r="BH424" s="166"/>
      <c r="BI424" s="166"/>
      <c r="BJ424" s="166"/>
      <c r="BK424" s="166"/>
      <c r="BL424" s="166"/>
      <c r="BM424" s="166"/>
    </row>
    <row r="425" ht="44.25" customHeight="1">
      <c r="A425" s="21"/>
      <c r="B425" s="22"/>
      <c r="C425" s="148" t="s">
        <v>873</v>
      </c>
      <c r="D425" s="148" t="s">
        <v>127</v>
      </c>
      <c r="E425" s="149" t="s">
        <v>874</v>
      </c>
      <c r="F425" s="150" t="s">
        <v>875</v>
      </c>
      <c r="G425" s="151" t="s">
        <v>140</v>
      </c>
      <c r="H425" s="152">
        <v>2.0</v>
      </c>
      <c r="I425" s="153"/>
      <c r="J425" s="154">
        <f>ROUND(I425*H425,2)</f>
        <v>0</v>
      </c>
      <c r="K425" s="150" t="s">
        <v>130</v>
      </c>
      <c r="L425" s="22"/>
      <c r="M425" s="155" t="s">
        <v>3</v>
      </c>
      <c r="N425" s="156" t="s">
        <v>40</v>
      </c>
      <c r="O425" s="21"/>
      <c r="P425" s="157">
        <f>O425*H425</f>
        <v>0</v>
      </c>
      <c r="Q425" s="157">
        <v>0.00289</v>
      </c>
      <c r="R425" s="157">
        <f>Q425*H425</f>
        <v>0.00578</v>
      </c>
      <c r="S425" s="157">
        <v>0.0</v>
      </c>
      <c r="T425" s="158">
        <f>S425*H425</f>
        <v>0</v>
      </c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159" t="s">
        <v>131</v>
      </c>
      <c r="AS425" s="21"/>
      <c r="AT425" s="159" t="s">
        <v>127</v>
      </c>
      <c r="AU425" s="159" t="s">
        <v>81</v>
      </c>
      <c r="AV425" s="21"/>
      <c r="AW425" s="21"/>
      <c r="AX425" s="21"/>
      <c r="AY425" s="4" t="s">
        <v>124</v>
      </c>
      <c r="AZ425" s="21"/>
      <c r="BA425" s="21"/>
      <c r="BB425" s="21"/>
      <c r="BC425" s="21"/>
      <c r="BD425" s="21"/>
      <c r="BE425" s="160">
        <f>IF(N425="základní",J425,0)</f>
        <v>0</v>
      </c>
      <c r="BF425" s="160">
        <f>IF(N425="snížená",J425,0)</f>
        <v>0</v>
      </c>
      <c r="BG425" s="160">
        <f>IF(N425="zákl. přenesená",J425,0)</f>
        <v>0</v>
      </c>
      <c r="BH425" s="160">
        <f>IF(N425="sníž. přenesená",J425,0)</f>
        <v>0</v>
      </c>
      <c r="BI425" s="160">
        <f>IF(N425="nulová",J425,0)</f>
        <v>0</v>
      </c>
      <c r="BJ425" s="4" t="s">
        <v>74</v>
      </c>
      <c r="BK425" s="160">
        <f>ROUND(I425*H425,2)</f>
        <v>0</v>
      </c>
      <c r="BL425" s="4" t="s">
        <v>131</v>
      </c>
      <c r="BM425" s="159" t="s">
        <v>876</v>
      </c>
    </row>
    <row r="426" ht="15.75" customHeight="1">
      <c r="A426" s="21"/>
      <c r="B426" s="22"/>
      <c r="C426" s="21"/>
      <c r="D426" s="161" t="s">
        <v>133</v>
      </c>
      <c r="E426" s="21"/>
      <c r="F426" s="162" t="s">
        <v>877</v>
      </c>
      <c r="G426" s="21"/>
      <c r="H426" s="21"/>
      <c r="I426" s="21"/>
      <c r="J426" s="21"/>
      <c r="K426" s="21"/>
      <c r="L426" s="22"/>
      <c r="M426" s="163"/>
      <c r="N426" s="21"/>
      <c r="O426" s="21"/>
      <c r="P426" s="21"/>
      <c r="Q426" s="21"/>
      <c r="R426" s="21"/>
      <c r="S426" s="21"/>
      <c r="T426" s="58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4" t="s">
        <v>133</v>
      </c>
      <c r="AU426" s="4" t="s">
        <v>81</v>
      </c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  <c r="BJ426" s="21"/>
      <c r="BK426" s="21"/>
      <c r="BL426" s="21"/>
      <c r="BM426" s="21"/>
    </row>
    <row r="427" ht="15.75" customHeight="1">
      <c r="A427" s="180"/>
      <c r="B427" s="181"/>
      <c r="C427" s="180"/>
      <c r="D427" s="164" t="s">
        <v>137</v>
      </c>
      <c r="E427" s="182" t="s">
        <v>3</v>
      </c>
      <c r="F427" s="183" t="s">
        <v>878</v>
      </c>
      <c r="G427" s="180"/>
      <c r="H427" s="182" t="s">
        <v>3</v>
      </c>
      <c r="I427" s="180"/>
      <c r="J427" s="180"/>
      <c r="K427" s="180"/>
      <c r="L427" s="181"/>
      <c r="M427" s="184"/>
      <c r="N427" s="180"/>
      <c r="O427" s="180"/>
      <c r="P427" s="180"/>
      <c r="Q427" s="180"/>
      <c r="R427" s="180"/>
      <c r="S427" s="180"/>
      <c r="T427" s="185"/>
      <c r="U427" s="180"/>
      <c r="V427" s="180"/>
      <c r="W427" s="180"/>
      <c r="X427" s="180"/>
      <c r="Y427" s="180"/>
      <c r="Z427" s="180"/>
      <c r="AA427" s="180"/>
      <c r="AB427" s="180"/>
      <c r="AC427" s="180"/>
      <c r="AD427" s="180"/>
      <c r="AE427" s="180"/>
      <c r="AF427" s="180"/>
      <c r="AG427" s="180"/>
      <c r="AH427" s="180"/>
      <c r="AI427" s="180"/>
      <c r="AJ427" s="180"/>
      <c r="AK427" s="180"/>
      <c r="AL427" s="180"/>
      <c r="AM427" s="180"/>
      <c r="AN427" s="180"/>
      <c r="AO427" s="180"/>
      <c r="AP427" s="180"/>
      <c r="AQ427" s="180"/>
      <c r="AR427" s="180"/>
      <c r="AS427" s="180"/>
      <c r="AT427" s="182" t="s">
        <v>137</v>
      </c>
      <c r="AU427" s="182" t="s">
        <v>81</v>
      </c>
      <c r="AV427" s="180" t="s">
        <v>74</v>
      </c>
      <c r="AW427" s="180" t="s">
        <v>31</v>
      </c>
      <c r="AX427" s="180" t="s">
        <v>69</v>
      </c>
      <c r="AY427" s="182" t="s">
        <v>124</v>
      </c>
      <c r="AZ427" s="180"/>
      <c r="BA427" s="180"/>
      <c r="BB427" s="180"/>
      <c r="BC427" s="180"/>
      <c r="BD427" s="180"/>
      <c r="BE427" s="180"/>
      <c r="BF427" s="180"/>
      <c r="BG427" s="180"/>
      <c r="BH427" s="180"/>
      <c r="BI427" s="180"/>
      <c r="BJ427" s="180"/>
      <c r="BK427" s="180"/>
      <c r="BL427" s="180"/>
      <c r="BM427" s="180"/>
    </row>
    <row r="428" ht="15.75" customHeight="1">
      <c r="A428" s="166"/>
      <c r="B428" s="167"/>
      <c r="C428" s="166"/>
      <c r="D428" s="164" t="s">
        <v>137</v>
      </c>
      <c r="E428" s="168" t="s">
        <v>3</v>
      </c>
      <c r="F428" s="169" t="s">
        <v>78</v>
      </c>
      <c r="G428" s="166"/>
      <c r="H428" s="170">
        <v>2.0</v>
      </c>
      <c r="I428" s="166"/>
      <c r="J428" s="166"/>
      <c r="K428" s="166"/>
      <c r="L428" s="167"/>
      <c r="M428" s="171"/>
      <c r="N428" s="166"/>
      <c r="O428" s="166"/>
      <c r="P428" s="166"/>
      <c r="Q428" s="166"/>
      <c r="R428" s="166"/>
      <c r="S428" s="166"/>
      <c r="T428" s="172"/>
      <c r="U428" s="166"/>
      <c r="V428" s="166"/>
      <c r="W428" s="166"/>
      <c r="X428" s="166"/>
      <c r="Y428" s="166"/>
      <c r="Z428" s="166"/>
      <c r="AA428" s="166"/>
      <c r="AB428" s="166"/>
      <c r="AC428" s="166"/>
      <c r="AD428" s="166"/>
      <c r="AE428" s="166"/>
      <c r="AF428" s="166"/>
      <c r="AG428" s="166"/>
      <c r="AH428" s="166"/>
      <c r="AI428" s="166"/>
      <c r="AJ428" s="166"/>
      <c r="AK428" s="166"/>
      <c r="AL428" s="166"/>
      <c r="AM428" s="166"/>
      <c r="AN428" s="166"/>
      <c r="AO428" s="166"/>
      <c r="AP428" s="166"/>
      <c r="AQ428" s="166"/>
      <c r="AR428" s="166"/>
      <c r="AS428" s="166"/>
      <c r="AT428" s="168" t="s">
        <v>137</v>
      </c>
      <c r="AU428" s="168" t="s">
        <v>81</v>
      </c>
      <c r="AV428" s="166" t="s">
        <v>78</v>
      </c>
      <c r="AW428" s="166" t="s">
        <v>31</v>
      </c>
      <c r="AX428" s="166" t="s">
        <v>74</v>
      </c>
      <c r="AY428" s="168" t="s">
        <v>124</v>
      </c>
      <c r="AZ428" s="166"/>
      <c r="BA428" s="166"/>
      <c r="BB428" s="166"/>
      <c r="BC428" s="166"/>
      <c r="BD428" s="166"/>
      <c r="BE428" s="166"/>
      <c r="BF428" s="166"/>
      <c r="BG428" s="166"/>
      <c r="BH428" s="166"/>
      <c r="BI428" s="166"/>
      <c r="BJ428" s="166"/>
      <c r="BK428" s="166"/>
      <c r="BL428" s="166"/>
      <c r="BM428" s="166"/>
    </row>
    <row r="429" ht="44.25" customHeight="1">
      <c r="A429" s="21"/>
      <c r="B429" s="22"/>
      <c r="C429" s="148" t="s">
        <v>879</v>
      </c>
      <c r="D429" s="148" t="s">
        <v>127</v>
      </c>
      <c r="E429" s="149" t="s">
        <v>880</v>
      </c>
      <c r="F429" s="150" t="s">
        <v>881</v>
      </c>
      <c r="G429" s="151" t="s">
        <v>140</v>
      </c>
      <c r="H429" s="152">
        <v>2.0</v>
      </c>
      <c r="I429" s="153"/>
      <c r="J429" s="154">
        <f>ROUND(I429*H429,2)</f>
        <v>0</v>
      </c>
      <c r="K429" s="150" t="s">
        <v>779</v>
      </c>
      <c r="L429" s="22"/>
      <c r="M429" s="155" t="s">
        <v>3</v>
      </c>
      <c r="N429" s="156" t="s">
        <v>40</v>
      </c>
      <c r="O429" s="21"/>
      <c r="P429" s="157">
        <f>O429*H429</f>
        <v>0</v>
      </c>
      <c r="Q429" s="157">
        <v>0.0022</v>
      </c>
      <c r="R429" s="157">
        <f>Q429*H429</f>
        <v>0.0044</v>
      </c>
      <c r="S429" s="157">
        <v>0.0</v>
      </c>
      <c r="T429" s="158">
        <f>S429*H429</f>
        <v>0</v>
      </c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159" t="s">
        <v>131</v>
      </c>
      <c r="AS429" s="21"/>
      <c r="AT429" s="159" t="s">
        <v>127</v>
      </c>
      <c r="AU429" s="159" t="s">
        <v>81</v>
      </c>
      <c r="AV429" s="21"/>
      <c r="AW429" s="21"/>
      <c r="AX429" s="21"/>
      <c r="AY429" s="4" t="s">
        <v>124</v>
      </c>
      <c r="AZ429" s="21"/>
      <c r="BA429" s="21"/>
      <c r="BB429" s="21"/>
      <c r="BC429" s="21"/>
      <c r="BD429" s="21"/>
      <c r="BE429" s="160">
        <f>IF(N429="základní",J429,0)</f>
        <v>0</v>
      </c>
      <c r="BF429" s="160">
        <f>IF(N429="snížená",J429,0)</f>
        <v>0</v>
      </c>
      <c r="BG429" s="160">
        <f>IF(N429="zákl. přenesená",J429,0)</f>
        <v>0</v>
      </c>
      <c r="BH429" s="160">
        <f>IF(N429="sníž. přenesená",J429,0)</f>
        <v>0</v>
      </c>
      <c r="BI429" s="160">
        <f>IF(N429="nulová",J429,0)</f>
        <v>0</v>
      </c>
      <c r="BJ429" s="4" t="s">
        <v>74</v>
      </c>
      <c r="BK429" s="160">
        <f>ROUND(I429*H429,2)</f>
        <v>0</v>
      </c>
      <c r="BL429" s="4" t="s">
        <v>131</v>
      </c>
      <c r="BM429" s="159" t="s">
        <v>882</v>
      </c>
    </row>
    <row r="430" ht="15.75" customHeight="1">
      <c r="A430" s="180"/>
      <c r="B430" s="181"/>
      <c r="C430" s="180"/>
      <c r="D430" s="164" t="s">
        <v>137</v>
      </c>
      <c r="E430" s="182" t="s">
        <v>3</v>
      </c>
      <c r="F430" s="183" t="s">
        <v>883</v>
      </c>
      <c r="G430" s="180"/>
      <c r="H430" s="182" t="s">
        <v>3</v>
      </c>
      <c r="I430" s="180"/>
      <c r="J430" s="180"/>
      <c r="K430" s="180"/>
      <c r="L430" s="181"/>
      <c r="M430" s="184"/>
      <c r="N430" s="180"/>
      <c r="O430" s="180"/>
      <c r="P430" s="180"/>
      <c r="Q430" s="180"/>
      <c r="R430" s="180"/>
      <c r="S430" s="180"/>
      <c r="T430" s="185"/>
      <c r="U430" s="180"/>
      <c r="V430" s="180"/>
      <c r="W430" s="180"/>
      <c r="X430" s="180"/>
      <c r="Y430" s="180"/>
      <c r="Z430" s="180"/>
      <c r="AA430" s="180"/>
      <c r="AB430" s="180"/>
      <c r="AC430" s="180"/>
      <c r="AD430" s="180"/>
      <c r="AE430" s="180"/>
      <c r="AF430" s="180"/>
      <c r="AG430" s="180"/>
      <c r="AH430" s="180"/>
      <c r="AI430" s="180"/>
      <c r="AJ430" s="180"/>
      <c r="AK430" s="180"/>
      <c r="AL430" s="180"/>
      <c r="AM430" s="180"/>
      <c r="AN430" s="180"/>
      <c r="AO430" s="180"/>
      <c r="AP430" s="180"/>
      <c r="AQ430" s="180"/>
      <c r="AR430" s="180"/>
      <c r="AS430" s="180"/>
      <c r="AT430" s="182" t="s">
        <v>137</v>
      </c>
      <c r="AU430" s="182" t="s">
        <v>81</v>
      </c>
      <c r="AV430" s="180" t="s">
        <v>74</v>
      </c>
      <c r="AW430" s="180" t="s">
        <v>31</v>
      </c>
      <c r="AX430" s="180" t="s">
        <v>69</v>
      </c>
      <c r="AY430" s="182" t="s">
        <v>124</v>
      </c>
      <c r="AZ430" s="180"/>
      <c r="BA430" s="180"/>
      <c r="BB430" s="180"/>
      <c r="BC430" s="180"/>
      <c r="BD430" s="180"/>
      <c r="BE430" s="180"/>
      <c r="BF430" s="180"/>
      <c r="BG430" s="180"/>
      <c r="BH430" s="180"/>
      <c r="BI430" s="180"/>
      <c r="BJ430" s="180"/>
      <c r="BK430" s="180"/>
      <c r="BL430" s="180"/>
      <c r="BM430" s="180"/>
    </row>
    <row r="431" ht="15.75" customHeight="1">
      <c r="A431" s="166"/>
      <c r="B431" s="167"/>
      <c r="C431" s="166"/>
      <c r="D431" s="164" t="s">
        <v>137</v>
      </c>
      <c r="E431" s="168" t="s">
        <v>3</v>
      </c>
      <c r="F431" s="169" t="s">
        <v>78</v>
      </c>
      <c r="G431" s="166"/>
      <c r="H431" s="170">
        <v>2.0</v>
      </c>
      <c r="I431" s="166"/>
      <c r="J431" s="166"/>
      <c r="K431" s="166"/>
      <c r="L431" s="167"/>
      <c r="M431" s="171"/>
      <c r="N431" s="166"/>
      <c r="O431" s="166"/>
      <c r="P431" s="166"/>
      <c r="Q431" s="166"/>
      <c r="R431" s="166"/>
      <c r="S431" s="166"/>
      <c r="T431" s="172"/>
      <c r="U431" s="166"/>
      <c r="V431" s="166"/>
      <c r="W431" s="166"/>
      <c r="X431" s="166"/>
      <c r="Y431" s="166"/>
      <c r="Z431" s="166"/>
      <c r="AA431" s="166"/>
      <c r="AB431" s="166"/>
      <c r="AC431" s="166"/>
      <c r="AD431" s="166"/>
      <c r="AE431" s="166"/>
      <c r="AF431" s="166"/>
      <c r="AG431" s="166"/>
      <c r="AH431" s="166"/>
      <c r="AI431" s="166"/>
      <c r="AJ431" s="166"/>
      <c r="AK431" s="166"/>
      <c r="AL431" s="166"/>
      <c r="AM431" s="166"/>
      <c r="AN431" s="166"/>
      <c r="AO431" s="166"/>
      <c r="AP431" s="166"/>
      <c r="AQ431" s="166"/>
      <c r="AR431" s="166"/>
      <c r="AS431" s="166"/>
      <c r="AT431" s="168" t="s">
        <v>137</v>
      </c>
      <c r="AU431" s="168" t="s">
        <v>81</v>
      </c>
      <c r="AV431" s="166" t="s">
        <v>78</v>
      </c>
      <c r="AW431" s="166" t="s">
        <v>31</v>
      </c>
      <c r="AX431" s="166" t="s">
        <v>74</v>
      </c>
      <c r="AY431" s="168" t="s">
        <v>124</v>
      </c>
      <c r="AZ431" s="166"/>
      <c r="BA431" s="166"/>
      <c r="BB431" s="166"/>
      <c r="BC431" s="166"/>
      <c r="BD431" s="166"/>
      <c r="BE431" s="166"/>
      <c r="BF431" s="166"/>
      <c r="BG431" s="166"/>
      <c r="BH431" s="166"/>
      <c r="BI431" s="166"/>
      <c r="BJ431" s="166"/>
      <c r="BK431" s="166"/>
      <c r="BL431" s="166"/>
      <c r="BM431" s="166"/>
    </row>
    <row r="432" ht="16.5" customHeight="1">
      <c r="A432" s="21"/>
      <c r="B432" s="22"/>
      <c r="C432" s="148" t="s">
        <v>884</v>
      </c>
      <c r="D432" s="148" t="s">
        <v>127</v>
      </c>
      <c r="E432" s="149" t="s">
        <v>885</v>
      </c>
      <c r="F432" s="150" t="s">
        <v>886</v>
      </c>
      <c r="G432" s="151" t="s">
        <v>300</v>
      </c>
      <c r="H432" s="152">
        <v>1.0</v>
      </c>
      <c r="I432" s="153"/>
      <c r="J432" s="154">
        <f>ROUND(I432*H432,2)</f>
        <v>0</v>
      </c>
      <c r="K432" s="150" t="s">
        <v>779</v>
      </c>
      <c r="L432" s="22"/>
      <c r="M432" s="155" t="s">
        <v>3</v>
      </c>
      <c r="N432" s="156" t="s">
        <v>40</v>
      </c>
      <c r="O432" s="21"/>
      <c r="P432" s="157">
        <f>O432*H432</f>
        <v>0</v>
      </c>
      <c r="Q432" s="157">
        <v>0.0</v>
      </c>
      <c r="R432" s="157">
        <f>Q432*H432</f>
        <v>0</v>
      </c>
      <c r="S432" s="157">
        <v>0.0</v>
      </c>
      <c r="T432" s="158">
        <f>S432*H432</f>
        <v>0</v>
      </c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159" t="s">
        <v>131</v>
      </c>
      <c r="AS432" s="21"/>
      <c r="AT432" s="159" t="s">
        <v>127</v>
      </c>
      <c r="AU432" s="159" t="s">
        <v>81</v>
      </c>
      <c r="AV432" s="21"/>
      <c r="AW432" s="21"/>
      <c r="AX432" s="21"/>
      <c r="AY432" s="4" t="s">
        <v>124</v>
      </c>
      <c r="AZ432" s="21"/>
      <c r="BA432" s="21"/>
      <c r="BB432" s="21"/>
      <c r="BC432" s="21"/>
      <c r="BD432" s="21"/>
      <c r="BE432" s="160">
        <f>IF(N432="základní",J432,0)</f>
        <v>0</v>
      </c>
      <c r="BF432" s="160">
        <f>IF(N432="snížená",J432,0)</f>
        <v>0</v>
      </c>
      <c r="BG432" s="160">
        <f>IF(N432="zákl. přenesená",J432,0)</f>
        <v>0</v>
      </c>
      <c r="BH432" s="160">
        <f>IF(N432="sníž. přenesená",J432,0)</f>
        <v>0</v>
      </c>
      <c r="BI432" s="160">
        <f>IF(N432="nulová",J432,0)</f>
        <v>0</v>
      </c>
      <c r="BJ432" s="4" t="s">
        <v>74</v>
      </c>
      <c r="BK432" s="160">
        <f>ROUND(I432*H432,2)</f>
        <v>0</v>
      </c>
      <c r="BL432" s="4" t="s">
        <v>131</v>
      </c>
      <c r="BM432" s="159" t="s">
        <v>887</v>
      </c>
    </row>
    <row r="433" ht="20.25" customHeight="1">
      <c r="A433" s="136"/>
      <c r="B433" s="137"/>
      <c r="C433" s="136"/>
      <c r="D433" s="138" t="s">
        <v>68</v>
      </c>
      <c r="E433" s="146" t="s">
        <v>888</v>
      </c>
      <c r="F433" s="146" t="s">
        <v>889</v>
      </c>
      <c r="G433" s="136"/>
      <c r="H433" s="136"/>
      <c r="I433" s="136"/>
      <c r="J433" s="147">
        <f>BK433</f>
        <v>0</v>
      </c>
      <c r="K433" s="136"/>
      <c r="L433" s="137"/>
      <c r="M433" s="141"/>
      <c r="N433" s="136"/>
      <c r="O433" s="136"/>
      <c r="P433" s="142">
        <f>SUM(P434:P455)</f>
        <v>0</v>
      </c>
      <c r="Q433" s="136"/>
      <c r="R433" s="142">
        <f>SUM(R434:R455)</f>
        <v>0.111329</v>
      </c>
      <c r="S433" s="136"/>
      <c r="T433" s="143">
        <f>SUM(T434:T455)</f>
        <v>0</v>
      </c>
      <c r="U433" s="136"/>
      <c r="V433" s="136"/>
      <c r="W433" s="136"/>
      <c r="X433" s="136"/>
      <c r="Y433" s="136"/>
      <c r="Z433" s="136"/>
      <c r="AA433" s="136"/>
      <c r="AB433" s="136"/>
      <c r="AC433" s="136"/>
      <c r="AD433" s="136"/>
      <c r="AE433" s="136"/>
      <c r="AF433" s="136"/>
      <c r="AG433" s="136"/>
      <c r="AH433" s="136"/>
      <c r="AI433" s="136"/>
      <c r="AJ433" s="136"/>
      <c r="AK433" s="136"/>
      <c r="AL433" s="136"/>
      <c r="AM433" s="136"/>
      <c r="AN433" s="136"/>
      <c r="AO433" s="136"/>
      <c r="AP433" s="136"/>
      <c r="AQ433" s="136"/>
      <c r="AR433" s="138" t="s">
        <v>78</v>
      </c>
      <c r="AS433" s="136"/>
      <c r="AT433" s="144" t="s">
        <v>68</v>
      </c>
      <c r="AU433" s="144" t="s">
        <v>78</v>
      </c>
      <c r="AV433" s="136"/>
      <c r="AW433" s="136"/>
      <c r="AX433" s="136"/>
      <c r="AY433" s="138" t="s">
        <v>124</v>
      </c>
      <c r="AZ433" s="136"/>
      <c r="BA433" s="136"/>
      <c r="BB433" s="136"/>
      <c r="BC433" s="136"/>
      <c r="BD433" s="136"/>
      <c r="BE433" s="136"/>
      <c r="BF433" s="136"/>
      <c r="BG433" s="136"/>
      <c r="BH433" s="136"/>
      <c r="BI433" s="136"/>
      <c r="BJ433" s="136"/>
      <c r="BK433" s="145">
        <f>SUM(BK434:BK455)</f>
        <v>0</v>
      </c>
      <c r="BL433" s="136"/>
      <c r="BM433" s="136"/>
    </row>
    <row r="434" ht="33.0" customHeight="1">
      <c r="A434" s="21"/>
      <c r="B434" s="22"/>
      <c r="C434" s="148" t="s">
        <v>890</v>
      </c>
      <c r="D434" s="148" t="s">
        <v>127</v>
      </c>
      <c r="E434" s="149" t="s">
        <v>891</v>
      </c>
      <c r="F434" s="150" t="s">
        <v>892</v>
      </c>
      <c r="G434" s="151" t="s">
        <v>140</v>
      </c>
      <c r="H434" s="152">
        <v>41.75</v>
      </c>
      <c r="I434" s="153"/>
      <c r="J434" s="154">
        <f>ROUND(I434*H434,2)</f>
        <v>0</v>
      </c>
      <c r="K434" s="150" t="s">
        <v>130</v>
      </c>
      <c r="L434" s="22"/>
      <c r="M434" s="155" t="s">
        <v>3</v>
      </c>
      <c r="N434" s="156" t="s">
        <v>40</v>
      </c>
      <c r="O434" s="21"/>
      <c r="P434" s="157">
        <f>O434*H434</f>
        <v>0</v>
      </c>
      <c r="Q434" s="157">
        <v>0.00214</v>
      </c>
      <c r="R434" s="157">
        <f>Q434*H434</f>
        <v>0.089345</v>
      </c>
      <c r="S434" s="157">
        <v>0.0</v>
      </c>
      <c r="T434" s="158">
        <f>S434*H434</f>
        <v>0</v>
      </c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159" t="s">
        <v>131</v>
      </c>
      <c r="AS434" s="21"/>
      <c r="AT434" s="159" t="s">
        <v>127</v>
      </c>
      <c r="AU434" s="159" t="s">
        <v>81</v>
      </c>
      <c r="AV434" s="21"/>
      <c r="AW434" s="21"/>
      <c r="AX434" s="21"/>
      <c r="AY434" s="4" t="s">
        <v>124</v>
      </c>
      <c r="AZ434" s="21"/>
      <c r="BA434" s="21"/>
      <c r="BB434" s="21"/>
      <c r="BC434" s="21"/>
      <c r="BD434" s="21"/>
      <c r="BE434" s="160">
        <f>IF(N434="základní",J434,0)</f>
        <v>0</v>
      </c>
      <c r="BF434" s="160">
        <f>IF(N434="snížená",J434,0)</f>
        <v>0</v>
      </c>
      <c r="BG434" s="160">
        <f>IF(N434="zákl. přenesená",J434,0)</f>
        <v>0</v>
      </c>
      <c r="BH434" s="160">
        <f>IF(N434="sníž. přenesená",J434,0)</f>
        <v>0</v>
      </c>
      <c r="BI434" s="160">
        <f>IF(N434="nulová",J434,0)</f>
        <v>0</v>
      </c>
      <c r="BJ434" s="4" t="s">
        <v>74</v>
      </c>
      <c r="BK434" s="160">
        <f>ROUND(I434*H434,2)</f>
        <v>0</v>
      </c>
      <c r="BL434" s="4" t="s">
        <v>131</v>
      </c>
      <c r="BM434" s="159" t="s">
        <v>893</v>
      </c>
    </row>
    <row r="435" ht="15.75" customHeight="1">
      <c r="A435" s="21"/>
      <c r="B435" s="22"/>
      <c r="C435" s="21"/>
      <c r="D435" s="161" t="s">
        <v>133</v>
      </c>
      <c r="E435" s="21"/>
      <c r="F435" s="162" t="s">
        <v>894</v>
      </c>
      <c r="G435" s="21"/>
      <c r="H435" s="21"/>
      <c r="I435" s="21"/>
      <c r="J435" s="21"/>
      <c r="K435" s="21"/>
      <c r="L435" s="22"/>
      <c r="M435" s="163"/>
      <c r="N435" s="21"/>
      <c r="O435" s="21"/>
      <c r="P435" s="21"/>
      <c r="Q435" s="21"/>
      <c r="R435" s="21"/>
      <c r="S435" s="21"/>
      <c r="T435" s="58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4" t="s">
        <v>133</v>
      </c>
      <c r="AU435" s="4" t="s">
        <v>81</v>
      </c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</row>
    <row r="436" ht="15.75" customHeight="1">
      <c r="A436" s="166"/>
      <c r="B436" s="167"/>
      <c r="C436" s="166"/>
      <c r="D436" s="164" t="s">
        <v>137</v>
      </c>
      <c r="E436" s="168" t="s">
        <v>3</v>
      </c>
      <c r="F436" s="169" t="s">
        <v>895</v>
      </c>
      <c r="G436" s="166"/>
      <c r="H436" s="170">
        <v>17.15</v>
      </c>
      <c r="I436" s="166"/>
      <c r="J436" s="166"/>
      <c r="K436" s="166"/>
      <c r="L436" s="167"/>
      <c r="M436" s="171"/>
      <c r="N436" s="166"/>
      <c r="O436" s="166"/>
      <c r="P436" s="166"/>
      <c r="Q436" s="166"/>
      <c r="R436" s="166"/>
      <c r="S436" s="166"/>
      <c r="T436" s="172"/>
      <c r="U436" s="166"/>
      <c r="V436" s="166"/>
      <c r="W436" s="166"/>
      <c r="X436" s="166"/>
      <c r="Y436" s="166"/>
      <c r="Z436" s="166"/>
      <c r="AA436" s="166"/>
      <c r="AB436" s="166"/>
      <c r="AC436" s="166"/>
      <c r="AD436" s="166"/>
      <c r="AE436" s="166"/>
      <c r="AF436" s="166"/>
      <c r="AG436" s="166"/>
      <c r="AH436" s="166"/>
      <c r="AI436" s="166"/>
      <c r="AJ436" s="166"/>
      <c r="AK436" s="166"/>
      <c r="AL436" s="166"/>
      <c r="AM436" s="166"/>
      <c r="AN436" s="166"/>
      <c r="AO436" s="166"/>
      <c r="AP436" s="166"/>
      <c r="AQ436" s="166"/>
      <c r="AR436" s="166"/>
      <c r="AS436" s="166"/>
      <c r="AT436" s="168" t="s">
        <v>137</v>
      </c>
      <c r="AU436" s="168" t="s">
        <v>81</v>
      </c>
      <c r="AV436" s="166" t="s">
        <v>78</v>
      </c>
      <c r="AW436" s="166" t="s">
        <v>31</v>
      </c>
      <c r="AX436" s="166" t="s">
        <v>69</v>
      </c>
      <c r="AY436" s="168" t="s">
        <v>124</v>
      </c>
      <c r="AZ436" s="166"/>
      <c r="BA436" s="166"/>
      <c r="BB436" s="166"/>
      <c r="BC436" s="166"/>
      <c r="BD436" s="166"/>
      <c r="BE436" s="166"/>
      <c r="BF436" s="166"/>
      <c r="BG436" s="166"/>
      <c r="BH436" s="166"/>
      <c r="BI436" s="166"/>
      <c r="BJ436" s="166"/>
      <c r="BK436" s="166"/>
      <c r="BL436" s="166"/>
      <c r="BM436" s="166"/>
    </row>
    <row r="437" ht="15.75" customHeight="1">
      <c r="A437" s="166"/>
      <c r="B437" s="167"/>
      <c r="C437" s="166"/>
      <c r="D437" s="164" t="s">
        <v>137</v>
      </c>
      <c r="E437" s="168" t="s">
        <v>3</v>
      </c>
      <c r="F437" s="169" t="s">
        <v>896</v>
      </c>
      <c r="G437" s="166"/>
      <c r="H437" s="170">
        <v>3.15</v>
      </c>
      <c r="I437" s="166"/>
      <c r="J437" s="166"/>
      <c r="K437" s="166"/>
      <c r="L437" s="167"/>
      <c r="M437" s="171"/>
      <c r="N437" s="166"/>
      <c r="O437" s="166"/>
      <c r="P437" s="166"/>
      <c r="Q437" s="166"/>
      <c r="R437" s="166"/>
      <c r="S437" s="166"/>
      <c r="T437" s="172"/>
      <c r="U437" s="166"/>
      <c r="V437" s="166"/>
      <c r="W437" s="166"/>
      <c r="X437" s="166"/>
      <c r="Y437" s="166"/>
      <c r="Z437" s="166"/>
      <c r="AA437" s="166"/>
      <c r="AB437" s="166"/>
      <c r="AC437" s="166"/>
      <c r="AD437" s="166"/>
      <c r="AE437" s="166"/>
      <c r="AF437" s="166"/>
      <c r="AG437" s="166"/>
      <c r="AH437" s="166"/>
      <c r="AI437" s="166"/>
      <c r="AJ437" s="166"/>
      <c r="AK437" s="166"/>
      <c r="AL437" s="166"/>
      <c r="AM437" s="166"/>
      <c r="AN437" s="166"/>
      <c r="AO437" s="166"/>
      <c r="AP437" s="166"/>
      <c r="AQ437" s="166"/>
      <c r="AR437" s="166"/>
      <c r="AS437" s="166"/>
      <c r="AT437" s="168" t="s">
        <v>137</v>
      </c>
      <c r="AU437" s="168" t="s">
        <v>81</v>
      </c>
      <c r="AV437" s="166" t="s">
        <v>78</v>
      </c>
      <c r="AW437" s="166" t="s">
        <v>31</v>
      </c>
      <c r="AX437" s="166" t="s">
        <v>69</v>
      </c>
      <c r="AY437" s="168" t="s">
        <v>124</v>
      </c>
      <c r="AZ437" s="166"/>
      <c r="BA437" s="166"/>
      <c r="BB437" s="166"/>
      <c r="BC437" s="166"/>
      <c r="BD437" s="166"/>
      <c r="BE437" s="166"/>
      <c r="BF437" s="166"/>
      <c r="BG437" s="166"/>
      <c r="BH437" s="166"/>
      <c r="BI437" s="166"/>
      <c r="BJ437" s="166"/>
      <c r="BK437" s="166"/>
      <c r="BL437" s="166"/>
      <c r="BM437" s="166"/>
    </row>
    <row r="438" ht="15.75" customHeight="1">
      <c r="A438" s="166"/>
      <c r="B438" s="167"/>
      <c r="C438" s="166"/>
      <c r="D438" s="164" t="s">
        <v>137</v>
      </c>
      <c r="E438" s="168" t="s">
        <v>3</v>
      </c>
      <c r="F438" s="169" t="s">
        <v>897</v>
      </c>
      <c r="G438" s="166"/>
      <c r="H438" s="170">
        <v>5.25</v>
      </c>
      <c r="I438" s="166"/>
      <c r="J438" s="166"/>
      <c r="K438" s="166"/>
      <c r="L438" s="167"/>
      <c r="M438" s="171"/>
      <c r="N438" s="166"/>
      <c r="O438" s="166"/>
      <c r="P438" s="166"/>
      <c r="Q438" s="166"/>
      <c r="R438" s="166"/>
      <c r="S438" s="166"/>
      <c r="T438" s="172"/>
      <c r="U438" s="166"/>
      <c r="V438" s="166"/>
      <c r="W438" s="166"/>
      <c r="X438" s="166"/>
      <c r="Y438" s="166"/>
      <c r="Z438" s="166"/>
      <c r="AA438" s="166"/>
      <c r="AB438" s="166"/>
      <c r="AC438" s="166"/>
      <c r="AD438" s="166"/>
      <c r="AE438" s="166"/>
      <c r="AF438" s="166"/>
      <c r="AG438" s="166"/>
      <c r="AH438" s="166"/>
      <c r="AI438" s="166"/>
      <c r="AJ438" s="166"/>
      <c r="AK438" s="166"/>
      <c r="AL438" s="166"/>
      <c r="AM438" s="166"/>
      <c r="AN438" s="166"/>
      <c r="AO438" s="166"/>
      <c r="AP438" s="166"/>
      <c r="AQ438" s="166"/>
      <c r="AR438" s="166"/>
      <c r="AS438" s="166"/>
      <c r="AT438" s="168" t="s">
        <v>137</v>
      </c>
      <c r="AU438" s="168" t="s">
        <v>81</v>
      </c>
      <c r="AV438" s="166" t="s">
        <v>78</v>
      </c>
      <c r="AW438" s="166" t="s">
        <v>31</v>
      </c>
      <c r="AX438" s="166" t="s">
        <v>69</v>
      </c>
      <c r="AY438" s="168" t="s">
        <v>124</v>
      </c>
      <c r="AZ438" s="166"/>
      <c r="BA438" s="166"/>
      <c r="BB438" s="166"/>
      <c r="BC438" s="166"/>
      <c r="BD438" s="166"/>
      <c r="BE438" s="166"/>
      <c r="BF438" s="166"/>
      <c r="BG438" s="166"/>
      <c r="BH438" s="166"/>
      <c r="BI438" s="166"/>
      <c r="BJ438" s="166"/>
      <c r="BK438" s="166"/>
      <c r="BL438" s="166"/>
      <c r="BM438" s="166"/>
    </row>
    <row r="439" ht="15.75" customHeight="1">
      <c r="A439" s="166"/>
      <c r="B439" s="167"/>
      <c r="C439" s="166"/>
      <c r="D439" s="164" t="s">
        <v>137</v>
      </c>
      <c r="E439" s="168" t="s">
        <v>3</v>
      </c>
      <c r="F439" s="169" t="s">
        <v>898</v>
      </c>
      <c r="G439" s="166"/>
      <c r="H439" s="170">
        <v>10.1</v>
      </c>
      <c r="I439" s="166"/>
      <c r="J439" s="166"/>
      <c r="K439" s="166"/>
      <c r="L439" s="167"/>
      <c r="M439" s="171"/>
      <c r="N439" s="166"/>
      <c r="O439" s="166"/>
      <c r="P439" s="166"/>
      <c r="Q439" s="166"/>
      <c r="R439" s="166"/>
      <c r="S439" s="166"/>
      <c r="T439" s="172"/>
      <c r="U439" s="166"/>
      <c r="V439" s="166"/>
      <c r="W439" s="166"/>
      <c r="X439" s="166"/>
      <c r="Y439" s="166"/>
      <c r="Z439" s="166"/>
      <c r="AA439" s="166"/>
      <c r="AB439" s="166"/>
      <c r="AC439" s="166"/>
      <c r="AD439" s="166"/>
      <c r="AE439" s="166"/>
      <c r="AF439" s="166"/>
      <c r="AG439" s="166"/>
      <c r="AH439" s="166"/>
      <c r="AI439" s="166"/>
      <c r="AJ439" s="166"/>
      <c r="AK439" s="166"/>
      <c r="AL439" s="166"/>
      <c r="AM439" s="166"/>
      <c r="AN439" s="166"/>
      <c r="AO439" s="166"/>
      <c r="AP439" s="166"/>
      <c r="AQ439" s="166"/>
      <c r="AR439" s="166"/>
      <c r="AS439" s="166"/>
      <c r="AT439" s="168" t="s">
        <v>137</v>
      </c>
      <c r="AU439" s="168" t="s">
        <v>81</v>
      </c>
      <c r="AV439" s="166" t="s">
        <v>78</v>
      </c>
      <c r="AW439" s="166" t="s">
        <v>31</v>
      </c>
      <c r="AX439" s="166" t="s">
        <v>69</v>
      </c>
      <c r="AY439" s="168" t="s">
        <v>124</v>
      </c>
      <c r="AZ439" s="166"/>
      <c r="BA439" s="166"/>
      <c r="BB439" s="166"/>
      <c r="BC439" s="166"/>
      <c r="BD439" s="166"/>
      <c r="BE439" s="166"/>
      <c r="BF439" s="166"/>
      <c r="BG439" s="166"/>
      <c r="BH439" s="166"/>
      <c r="BI439" s="166"/>
      <c r="BJ439" s="166"/>
      <c r="BK439" s="166"/>
      <c r="BL439" s="166"/>
      <c r="BM439" s="166"/>
    </row>
    <row r="440" ht="15.75" customHeight="1">
      <c r="A440" s="166"/>
      <c r="B440" s="167"/>
      <c r="C440" s="166"/>
      <c r="D440" s="164" t="s">
        <v>137</v>
      </c>
      <c r="E440" s="168" t="s">
        <v>3</v>
      </c>
      <c r="F440" s="169" t="s">
        <v>899</v>
      </c>
      <c r="G440" s="166"/>
      <c r="H440" s="170">
        <v>3.15</v>
      </c>
      <c r="I440" s="166"/>
      <c r="J440" s="166"/>
      <c r="K440" s="166"/>
      <c r="L440" s="167"/>
      <c r="M440" s="171"/>
      <c r="N440" s="166"/>
      <c r="O440" s="166"/>
      <c r="P440" s="166"/>
      <c r="Q440" s="166"/>
      <c r="R440" s="166"/>
      <c r="S440" s="166"/>
      <c r="T440" s="172"/>
      <c r="U440" s="166"/>
      <c r="V440" s="166"/>
      <c r="W440" s="166"/>
      <c r="X440" s="166"/>
      <c r="Y440" s="166"/>
      <c r="Z440" s="166"/>
      <c r="AA440" s="166"/>
      <c r="AB440" s="166"/>
      <c r="AC440" s="166"/>
      <c r="AD440" s="166"/>
      <c r="AE440" s="166"/>
      <c r="AF440" s="166"/>
      <c r="AG440" s="166"/>
      <c r="AH440" s="166"/>
      <c r="AI440" s="166"/>
      <c r="AJ440" s="166"/>
      <c r="AK440" s="166"/>
      <c r="AL440" s="166"/>
      <c r="AM440" s="166"/>
      <c r="AN440" s="166"/>
      <c r="AO440" s="166"/>
      <c r="AP440" s="166"/>
      <c r="AQ440" s="166"/>
      <c r="AR440" s="166"/>
      <c r="AS440" s="166"/>
      <c r="AT440" s="168" t="s">
        <v>137</v>
      </c>
      <c r="AU440" s="168" t="s">
        <v>81</v>
      </c>
      <c r="AV440" s="166" t="s">
        <v>78</v>
      </c>
      <c r="AW440" s="166" t="s">
        <v>31</v>
      </c>
      <c r="AX440" s="166" t="s">
        <v>69</v>
      </c>
      <c r="AY440" s="168" t="s">
        <v>124</v>
      </c>
      <c r="AZ440" s="166"/>
      <c r="BA440" s="166"/>
      <c r="BB440" s="166"/>
      <c r="BC440" s="166"/>
      <c r="BD440" s="166"/>
      <c r="BE440" s="166"/>
      <c r="BF440" s="166"/>
      <c r="BG440" s="166"/>
      <c r="BH440" s="166"/>
      <c r="BI440" s="166"/>
      <c r="BJ440" s="166"/>
      <c r="BK440" s="166"/>
      <c r="BL440" s="166"/>
      <c r="BM440" s="166"/>
    </row>
    <row r="441" ht="15.75" customHeight="1">
      <c r="A441" s="166"/>
      <c r="B441" s="167"/>
      <c r="C441" s="166"/>
      <c r="D441" s="164" t="s">
        <v>137</v>
      </c>
      <c r="E441" s="168" t="s">
        <v>3</v>
      </c>
      <c r="F441" s="169" t="s">
        <v>900</v>
      </c>
      <c r="G441" s="166"/>
      <c r="H441" s="170">
        <v>2.95</v>
      </c>
      <c r="I441" s="166"/>
      <c r="J441" s="166"/>
      <c r="K441" s="166"/>
      <c r="L441" s="167"/>
      <c r="M441" s="171"/>
      <c r="N441" s="166"/>
      <c r="O441" s="166"/>
      <c r="P441" s="166"/>
      <c r="Q441" s="166"/>
      <c r="R441" s="166"/>
      <c r="S441" s="166"/>
      <c r="T441" s="172"/>
      <c r="U441" s="166"/>
      <c r="V441" s="166"/>
      <c r="W441" s="166"/>
      <c r="X441" s="166"/>
      <c r="Y441" s="166"/>
      <c r="Z441" s="166"/>
      <c r="AA441" s="166"/>
      <c r="AB441" s="166"/>
      <c r="AC441" s="166"/>
      <c r="AD441" s="166"/>
      <c r="AE441" s="166"/>
      <c r="AF441" s="166"/>
      <c r="AG441" s="166"/>
      <c r="AH441" s="166"/>
      <c r="AI441" s="166"/>
      <c r="AJ441" s="166"/>
      <c r="AK441" s="166"/>
      <c r="AL441" s="166"/>
      <c r="AM441" s="166"/>
      <c r="AN441" s="166"/>
      <c r="AO441" s="166"/>
      <c r="AP441" s="166"/>
      <c r="AQ441" s="166"/>
      <c r="AR441" s="166"/>
      <c r="AS441" s="166"/>
      <c r="AT441" s="168" t="s">
        <v>137</v>
      </c>
      <c r="AU441" s="168" t="s">
        <v>81</v>
      </c>
      <c r="AV441" s="166" t="s">
        <v>78</v>
      </c>
      <c r="AW441" s="166" t="s">
        <v>31</v>
      </c>
      <c r="AX441" s="166" t="s">
        <v>69</v>
      </c>
      <c r="AY441" s="168" t="s">
        <v>124</v>
      </c>
      <c r="AZ441" s="166"/>
      <c r="BA441" s="166"/>
      <c r="BB441" s="166"/>
      <c r="BC441" s="166"/>
      <c r="BD441" s="166"/>
      <c r="BE441" s="166"/>
      <c r="BF441" s="166"/>
      <c r="BG441" s="166"/>
      <c r="BH441" s="166"/>
      <c r="BI441" s="166"/>
      <c r="BJ441" s="166"/>
      <c r="BK441" s="166"/>
      <c r="BL441" s="166"/>
      <c r="BM441" s="166"/>
    </row>
    <row r="442" ht="15.75" customHeight="1">
      <c r="A442" s="173"/>
      <c r="B442" s="174"/>
      <c r="C442" s="173"/>
      <c r="D442" s="164" t="s">
        <v>137</v>
      </c>
      <c r="E442" s="175" t="s">
        <v>3</v>
      </c>
      <c r="F442" s="176" t="s">
        <v>156</v>
      </c>
      <c r="G442" s="173"/>
      <c r="H442" s="177">
        <v>41.75</v>
      </c>
      <c r="I442" s="173"/>
      <c r="J442" s="173"/>
      <c r="K442" s="173"/>
      <c r="L442" s="174"/>
      <c r="M442" s="178"/>
      <c r="N442" s="173"/>
      <c r="O442" s="173"/>
      <c r="P442" s="173"/>
      <c r="Q442" s="173"/>
      <c r="R442" s="173"/>
      <c r="S442" s="173"/>
      <c r="T442" s="179"/>
      <c r="U442" s="173"/>
      <c r="V442" s="173"/>
      <c r="W442" s="173"/>
      <c r="X442" s="173"/>
      <c r="Y442" s="173"/>
      <c r="Z442" s="173"/>
      <c r="AA442" s="173"/>
      <c r="AB442" s="173"/>
      <c r="AC442" s="173"/>
      <c r="AD442" s="173"/>
      <c r="AE442" s="173"/>
      <c r="AF442" s="173"/>
      <c r="AG442" s="173"/>
      <c r="AH442" s="173"/>
      <c r="AI442" s="173"/>
      <c r="AJ442" s="173"/>
      <c r="AK442" s="173"/>
      <c r="AL442" s="173"/>
      <c r="AM442" s="173"/>
      <c r="AN442" s="173"/>
      <c r="AO442" s="173"/>
      <c r="AP442" s="173"/>
      <c r="AQ442" s="173"/>
      <c r="AR442" s="173"/>
      <c r="AS442" s="173"/>
      <c r="AT442" s="175" t="s">
        <v>137</v>
      </c>
      <c r="AU442" s="175" t="s">
        <v>81</v>
      </c>
      <c r="AV442" s="173" t="s">
        <v>149</v>
      </c>
      <c r="AW442" s="173" t="s">
        <v>31</v>
      </c>
      <c r="AX442" s="173" t="s">
        <v>74</v>
      </c>
      <c r="AY442" s="175" t="s">
        <v>124</v>
      </c>
      <c r="AZ442" s="173"/>
      <c r="BA442" s="173"/>
      <c r="BB442" s="173"/>
      <c r="BC442" s="173"/>
      <c r="BD442" s="173"/>
      <c r="BE442" s="173"/>
      <c r="BF442" s="173"/>
      <c r="BG442" s="173"/>
      <c r="BH442" s="173"/>
      <c r="BI442" s="173"/>
      <c r="BJ442" s="173"/>
      <c r="BK442" s="173"/>
      <c r="BL442" s="173"/>
      <c r="BM442" s="173"/>
    </row>
    <row r="443" ht="37.5" customHeight="1">
      <c r="A443" s="21"/>
      <c r="B443" s="22"/>
      <c r="C443" s="148" t="s">
        <v>901</v>
      </c>
      <c r="D443" s="148" t="s">
        <v>127</v>
      </c>
      <c r="E443" s="149" t="s">
        <v>902</v>
      </c>
      <c r="F443" s="150" t="s">
        <v>903</v>
      </c>
      <c r="G443" s="151" t="s">
        <v>180</v>
      </c>
      <c r="H443" s="152">
        <v>4.0</v>
      </c>
      <c r="I443" s="153"/>
      <c r="J443" s="154">
        <f>ROUND(I443*H443,2)</f>
        <v>0</v>
      </c>
      <c r="K443" s="150" t="s">
        <v>130</v>
      </c>
      <c r="L443" s="22"/>
      <c r="M443" s="155" t="s">
        <v>3</v>
      </c>
      <c r="N443" s="156" t="s">
        <v>40</v>
      </c>
      <c r="O443" s="21"/>
      <c r="P443" s="157">
        <f>O443*H443</f>
        <v>0</v>
      </c>
      <c r="Q443" s="157">
        <v>4.8E-4</v>
      </c>
      <c r="R443" s="157">
        <f>Q443*H443</f>
        <v>0.00192</v>
      </c>
      <c r="S443" s="157">
        <v>0.0</v>
      </c>
      <c r="T443" s="158">
        <f>S443*H443</f>
        <v>0</v>
      </c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159" t="s">
        <v>131</v>
      </c>
      <c r="AS443" s="21"/>
      <c r="AT443" s="159" t="s">
        <v>127</v>
      </c>
      <c r="AU443" s="159" t="s">
        <v>81</v>
      </c>
      <c r="AV443" s="21"/>
      <c r="AW443" s="21"/>
      <c r="AX443" s="21"/>
      <c r="AY443" s="4" t="s">
        <v>124</v>
      </c>
      <c r="AZ443" s="21"/>
      <c r="BA443" s="21"/>
      <c r="BB443" s="21"/>
      <c r="BC443" s="21"/>
      <c r="BD443" s="21"/>
      <c r="BE443" s="160">
        <f>IF(N443="základní",J443,0)</f>
        <v>0</v>
      </c>
      <c r="BF443" s="160">
        <f>IF(N443="snížená",J443,0)</f>
        <v>0</v>
      </c>
      <c r="BG443" s="160">
        <f>IF(N443="zákl. přenesená",J443,0)</f>
        <v>0</v>
      </c>
      <c r="BH443" s="160">
        <f>IF(N443="sníž. přenesená",J443,0)</f>
        <v>0</v>
      </c>
      <c r="BI443" s="160">
        <f>IF(N443="nulová",J443,0)</f>
        <v>0</v>
      </c>
      <c r="BJ443" s="4" t="s">
        <v>74</v>
      </c>
      <c r="BK443" s="160">
        <f>ROUND(I443*H443,2)</f>
        <v>0</v>
      </c>
      <c r="BL443" s="4" t="s">
        <v>131</v>
      </c>
      <c r="BM443" s="159" t="s">
        <v>904</v>
      </c>
    </row>
    <row r="444" ht="15.75" customHeight="1">
      <c r="A444" s="21"/>
      <c r="B444" s="22"/>
      <c r="C444" s="21"/>
      <c r="D444" s="161" t="s">
        <v>133</v>
      </c>
      <c r="E444" s="21"/>
      <c r="F444" s="162" t="s">
        <v>905</v>
      </c>
      <c r="G444" s="21"/>
      <c r="H444" s="21"/>
      <c r="I444" s="21"/>
      <c r="J444" s="21"/>
      <c r="K444" s="21"/>
      <c r="L444" s="22"/>
      <c r="M444" s="163"/>
      <c r="N444" s="21"/>
      <c r="O444" s="21"/>
      <c r="P444" s="21"/>
      <c r="Q444" s="21"/>
      <c r="R444" s="21"/>
      <c r="S444" s="21"/>
      <c r="T444" s="58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4" t="s">
        <v>133</v>
      </c>
      <c r="AU444" s="4" t="s">
        <v>81</v>
      </c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  <c r="BJ444" s="21"/>
      <c r="BK444" s="21"/>
      <c r="BL444" s="21"/>
      <c r="BM444" s="21"/>
    </row>
    <row r="445" ht="37.5" customHeight="1">
      <c r="A445" s="21"/>
      <c r="B445" s="22"/>
      <c r="C445" s="148" t="s">
        <v>378</v>
      </c>
      <c r="D445" s="148" t="s">
        <v>127</v>
      </c>
      <c r="E445" s="149" t="s">
        <v>906</v>
      </c>
      <c r="F445" s="150" t="s">
        <v>907</v>
      </c>
      <c r="G445" s="151" t="s">
        <v>180</v>
      </c>
      <c r="H445" s="152">
        <v>3.0</v>
      </c>
      <c r="I445" s="153"/>
      <c r="J445" s="154">
        <f>ROUND(I445*H445,2)</f>
        <v>0</v>
      </c>
      <c r="K445" s="150" t="s">
        <v>130</v>
      </c>
      <c r="L445" s="22"/>
      <c r="M445" s="155" t="s">
        <v>3</v>
      </c>
      <c r="N445" s="156" t="s">
        <v>40</v>
      </c>
      <c r="O445" s="21"/>
      <c r="P445" s="157">
        <f>O445*H445</f>
        <v>0</v>
      </c>
      <c r="Q445" s="157">
        <v>2.9E-4</v>
      </c>
      <c r="R445" s="157">
        <f>Q445*H445</f>
        <v>0.00087</v>
      </c>
      <c r="S445" s="157">
        <v>0.0</v>
      </c>
      <c r="T445" s="158">
        <f>S445*H445</f>
        <v>0</v>
      </c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159" t="s">
        <v>131</v>
      </c>
      <c r="AS445" s="21"/>
      <c r="AT445" s="159" t="s">
        <v>127</v>
      </c>
      <c r="AU445" s="159" t="s">
        <v>81</v>
      </c>
      <c r="AV445" s="21"/>
      <c r="AW445" s="21"/>
      <c r="AX445" s="21"/>
      <c r="AY445" s="4" t="s">
        <v>124</v>
      </c>
      <c r="AZ445" s="21"/>
      <c r="BA445" s="21"/>
      <c r="BB445" s="21"/>
      <c r="BC445" s="21"/>
      <c r="BD445" s="21"/>
      <c r="BE445" s="160">
        <f>IF(N445="základní",J445,0)</f>
        <v>0</v>
      </c>
      <c r="BF445" s="160">
        <f>IF(N445="snížená",J445,0)</f>
        <v>0</v>
      </c>
      <c r="BG445" s="160">
        <f>IF(N445="zákl. přenesená",J445,0)</f>
        <v>0</v>
      </c>
      <c r="BH445" s="160">
        <f>IF(N445="sníž. přenesená",J445,0)</f>
        <v>0</v>
      </c>
      <c r="BI445" s="160">
        <f>IF(N445="nulová",J445,0)</f>
        <v>0</v>
      </c>
      <c r="BJ445" s="4" t="s">
        <v>74</v>
      </c>
      <c r="BK445" s="160">
        <f>ROUND(I445*H445,2)</f>
        <v>0</v>
      </c>
      <c r="BL445" s="4" t="s">
        <v>131</v>
      </c>
      <c r="BM445" s="159" t="s">
        <v>908</v>
      </c>
    </row>
    <row r="446" ht="15.75" customHeight="1">
      <c r="A446" s="21"/>
      <c r="B446" s="22"/>
      <c r="C446" s="21"/>
      <c r="D446" s="161" t="s">
        <v>133</v>
      </c>
      <c r="E446" s="21"/>
      <c r="F446" s="162" t="s">
        <v>909</v>
      </c>
      <c r="G446" s="21"/>
      <c r="H446" s="21"/>
      <c r="I446" s="21"/>
      <c r="J446" s="21"/>
      <c r="K446" s="21"/>
      <c r="L446" s="22"/>
      <c r="M446" s="163"/>
      <c r="N446" s="21"/>
      <c r="O446" s="21"/>
      <c r="P446" s="21"/>
      <c r="Q446" s="21"/>
      <c r="R446" s="21"/>
      <c r="S446" s="21"/>
      <c r="T446" s="58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4" t="s">
        <v>133</v>
      </c>
      <c r="AU446" s="4" t="s">
        <v>81</v>
      </c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  <c r="BJ446" s="21"/>
      <c r="BK446" s="21"/>
      <c r="BL446" s="21"/>
      <c r="BM446" s="21"/>
    </row>
    <row r="447" ht="33.0" customHeight="1">
      <c r="A447" s="21"/>
      <c r="B447" s="22"/>
      <c r="C447" s="148" t="s">
        <v>910</v>
      </c>
      <c r="D447" s="148" t="s">
        <v>127</v>
      </c>
      <c r="E447" s="149" t="s">
        <v>911</v>
      </c>
      <c r="F447" s="150" t="s">
        <v>912</v>
      </c>
      <c r="G447" s="151" t="s">
        <v>140</v>
      </c>
      <c r="H447" s="152">
        <v>6.0</v>
      </c>
      <c r="I447" s="153"/>
      <c r="J447" s="154">
        <f>ROUND(I447*H447,2)</f>
        <v>0</v>
      </c>
      <c r="K447" s="150" t="s">
        <v>130</v>
      </c>
      <c r="L447" s="22"/>
      <c r="M447" s="155" t="s">
        <v>3</v>
      </c>
      <c r="N447" s="156" t="s">
        <v>40</v>
      </c>
      <c r="O447" s="21"/>
      <c r="P447" s="157">
        <f>O447*H447</f>
        <v>0</v>
      </c>
      <c r="Q447" s="157">
        <v>0.00223</v>
      </c>
      <c r="R447" s="157">
        <f>Q447*H447</f>
        <v>0.01338</v>
      </c>
      <c r="S447" s="157">
        <v>0.0</v>
      </c>
      <c r="T447" s="158">
        <f>S447*H447</f>
        <v>0</v>
      </c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159" t="s">
        <v>131</v>
      </c>
      <c r="AS447" s="21"/>
      <c r="AT447" s="159" t="s">
        <v>127</v>
      </c>
      <c r="AU447" s="159" t="s">
        <v>81</v>
      </c>
      <c r="AV447" s="21"/>
      <c r="AW447" s="21"/>
      <c r="AX447" s="21"/>
      <c r="AY447" s="4" t="s">
        <v>124</v>
      </c>
      <c r="AZ447" s="21"/>
      <c r="BA447" s="21"/>
      <c r="BB447" s="21"/>
      <c r="BC447" s="21"/>
      <c r="BD447" s="21"/>
      <c r="BE447" s="160">
        <f>IF(N447="základní",J447,0)</f>
        <v>0</v>
      </c>
      <c r="BF447" s="160">
        <f>IF(N447="snížená",J447,0)</f>
        <v>0</v>
      </c>
      <c r="BG447" s="160">
        <f>IF(N447="zákl. přenesená",J447,0)</f>
        <v>0</v>
      </c>
      <c r="BH447" s="160">
        <f>IF(N447="sníž. přenesená",J447,0)</f>
        <v>0</v>
      </c>
      <c r="BI447" s="160">
        <f>IF(N447="nulová",J447,0)</f>
        <v>0</v>
      </c>
      <c r="BJ447" s="4" t="s">
        <v>74</v>
      </c>
      <c r="BK447" s="160">
        <f>ROUND(I447*H447,2)</f>
        <v>0</v>
      </c>
      <c r="BL447" s="4" t="s">
        <v>131</v>
      </c>
      <c r="BM447" s="159" t="s">
        <v>913</v>
      </c>
    </row>
    <row r="448" ht="15.75" customHeight="1">
      <c r="A448" s="21"/>
      <c r="B448" s="22"/>
      <c r="C448" s="21"/>
      <c r="D448" s="161" t="s">
        <v>133</v>
      </c>
      <c r="E448" s="21"/>
      <c r="F448" s="162" t="s">
        <v>914</v>
      </c>
      <c r="G448" s="21"/>
      <c r="H448" s="21"/>
      <c r="I448" s="21"/>
      <c r="J448" s="21"/>
      <c r="K448" s="21"/>
      <c r="L448" s="22"/>
      <c r="M448" s="163"/>
      <c r="N448" s="21"/>
      <c r="O448" s="21"/>
      <c r="P448" s="21"/>
      <c r="Q448" s="21"/>
      <c r="R448" s="21"/>
      <c r="S448" s="21"/>
      <c r="T448" s="58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4" t="s">
        <v>133</v>
      </c>
      <c r="AU448" s="4" t="s">
        <v>81</v>
      </c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</row>
    <row r="449" ht="15.75" customHeight="1">
      <c r="A449" s="166"/>
      <c r="B449" s="167"/>
      <c r="C449" s="166"/>
      <c r="D449" s="164" t="s">
        <v>137</v>
      </c>
      <c r="E449" s="168" t="s">
        <v>3</v>
      </c>
      <c r="F449" s="169" t="s">
        <v>915</v>
      </c>
      <c r="G449" s="166"/>
      <c r="H449" s="170">
        <v>6.0</v>
      </c>
      <c r="I449" s="166"/>
      <c r="J449" s="166"/>
      <c r="K449" s="166"/>
      <c r="L449" s="167"/>
      <c r="M449" s="171"/>
      <c r="N449" s="166"/>
      <c r="O449" s="166"/>
      <c r="P449" s="166"/>
      <c r="Q449" s="166"/>
      <c r="R449" s="166"/>
      <c r="S449" s="166"/>
      <c r="T449" s="172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6"/>
      <c r="AK449" s="166"/>
      <c r="AL449" s="166"/>
      <c r="AM449" s="166"/>
      <c r="AN449" s="166"/>
      <c r="AO449" s="166"/>
      <c r="AP449" s="166"/>
      <c r="AQ449" s="166"/>
      <c r="AR449" s="166"/>
      <c r="AS449" s="166"/>
      <c r="AT449" s="168" t="s">
        <v>137</v>
      </c>
      <c r="AU449" s="168" t="s">
        <v>81</v>
      </c>
      <c r="AV449" s="166" t="s">
        <v>78</v>
      </c>
      <c r="AW449" s="166" t="s">
        <v>31</v>
      </c>
      <c r="AX449" s="166" t="s">
        <v>74</v>
      </c>
      <c r="AY449" s="168" t="s">
        <v>124</v>
      </c>
      <c r="AZ449" s="166"/>
      <c r="BA449" s="166"/>
      <c r="BB449" s="166"/>
      <c r="BC449" s="166"/>
      <c r="BD449" s="166"/>
      <c r="BE449" s="166"/>
      <c r="BF449" s="166"/>
      <c r="BG449" s="166"/>
      <c r="BH449" s="166"/>
      <c r="BI449" s="166"/>
      <c r="BJ449" s="166"/>
      <c r="BK449" s="166"/>
      <c r="BL449" s="166"/>
      <c r="BM449" s="166"/>
    </row>
    <row r="450" ht="33.0" customHeight="1">
      <c r="A450" s="21"/>
      <c r="B450" s="22"/>
      <c r="C450" s="148" t="s">
        <v>916</v>
      </c>
      <c r="D450" s="148" t="s">
        <v>127</v>
      </c>
      <c r="E450" s="149" t="s">
        <v>917</v>
      </c>
      <c r="F450" s="150" t="s">
        <v>918</v>
      </c>
      <c r="G450" s="151" t="s">
        <v>140</v>
      </c>
      <c r="H450" s="152">
        <v>3.4</v>
      </c>
      <c r="I450" s="153"/>
      <c r="J450" s="154">
        <f>ROUND(I450*H450,2)</f>
        <v>0</v>
      </c>
      <c r="K450" s="150" t="s">
        <v>130</v>
      </c>
      <c r="L450" s="22"/>
      <c r="M450" s="155" t="s">
        <v>3</v>
      </c>
      <c r="N450" s="156" t="s">
        <v>40</v>
      </c>
      <c r="O450" s="21"/>
      <c r="P450" s="157">
        <f>O450*H450</f>
        <v>0</v>
      </c>
      <c r="Q450" s="157">
        <v>0.00171</v>
      </c>
      <c r="R450" s="157">
        <f>Q450*H450</f>
        <v>0.005814</v>
      </c>
      <c r="S450" s="157">
        <v>0.0</v>
      </c>
      <c r="T450" s="158">
        <f>S450*H450</f>
        <v>0</v>
      </c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159" t="s">
        <v>131</v>
      </c>
      <c r="AS450" s="21"/>
      <c r="AT450" s="159" t="s">
        <v>127</v>
      </c>
      <c r="AU450" s="159" t="s">
        <v>81</v>
      </c>
      <c r="AV450" s="21"/>
      <c r="AW450" s="21"/>
      <c r="AX450" s="21"/>
      <c r="AY450" s="4" t="s">
        <v>124</v>
      </c>
      <c r="AZ450" s="21"/>
      <c r="BA450" s="21"/>
      <c r="BB450" s="21"/>
      <c r="BC450" s="21"/>
      <c r="BD450" s="21"/>
      <c r="BE450" s="160">
        <f>IF(N450="základní",J450,0)</f>
        <v>0</v>
      </c>
      <c r="BF450" s="160">
        <f>IF(N450="snížená",J450,0)</f>
        <v>0</v>
      </c>
      <c r="BG450" s="160">
        <f>IF(N450="zákl. přenesená",J450,0)</f>
        <v>0</v>
      </c>
      <c r="BH450" s="160">
        <f>IF(N450="sníž. přenesená",J450,0)</f>
        <v>0</v>
      </c>
      <c r="BI450" s="160">
        <f>IF(N450="nulová",J450,0)</f>
        <v>0</v>
      </c>
      <c r="BJ450" s="4" t="s">
        <v>74</v>
      </c>
      <c r="BK450" s="160">
        <f>ROUND(I450*H450,2)</f>
        <v>0</v>
      </c>
      <c r="BL450" s="4" t="s">
        <v>131</v>
      </c>
      <c r="BM450" s="159" t="s">
        <v>919</v>
      </c>
    </row>
    <row r="451" ht="15.75" customHeight="1">
      <c r="A451" s="21"/>
      <c r="B451" s="22"/>
      <c r="C451" s="21"/>
      <c r="D451" s="161" t="s">
        <v>133</v>
      </c>
      <c r="E451" s="21"/>
      <c r="F451" s="162" t="s">
        <v>920</v>
      </c>
      <c r="G451" s="21"/>
      <c r="H451" s="21"/>
      <c r="I451" s="21"/>
      <c r="J451" s="21"/>
      <c r="K451" s="21"/>
      <c r="L451" s="22"/>
      <c r="M451" s="163"/>
      <c r="N451" s="21"/>
      <c r="O451" s="21"/>
      <c r="P451" s="21"/>
      <c r="Q451" s="21"/>
      <c r="R451" s="21"/>
      <c r="S451" s="21"/>
      <c r="T451" s="58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4" t="s">
        <v>133</v>
      </c>
      <c r="AU451" s="4" t="s">
        <v>81</v>
      </c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  <c r="BJ451" s="21"/>
      <c r="BK451" s="21"/>
      <c r="BL451" s="21"/>
      <c r="BM451" s="21"/>
    </row>
    <row r="452" ht="15.75" customHeight="1">
      <c r="A452" s="166"/>
      <c r="B452" s="167"/>
      <c r="C452" s="166"/>
      <c r="D452" s="164" t="s">
        <v>137</v>
      </c>
      <c r="E452" s="168" t="s">
        <v>3</v>
      </c>
      <c r="F452" s="169" t="s">
        <v>921</v>
      </c>
      <c r="G452" s="166"/>
      <c r="H452" s="170">
        <v>0.8</v>
      </c>
      <c r="I452" s="166"/>
      <c r="J452" s="166"/>
      <c r="K452" s="166"/>
      <c r="L452" s="167"/>
      <c r="M452" s="171"/>
      <c r="N452" s="166"/>
      <c r="O452" s="166"/>
      <c r="P452" s="166"/>
      <c r="Q452" s="166"/>
      <c r="R452" s="166"/>
      <c r="S452" s="166"/>
      <c r="T452" s="172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6"/>
      <c r="AK452" s="166"/>
      <c r="AL452" s="166"/>
      <c r="AM452" s="166"/>
      <c r="AN452" s="166"/>
      <c r="AO452" s="166"/>
      <c r="AP452" s="166"/>
      <c r="AQ452" s="166"/>
      <c r="AR452" s="166"/>
      <c r="AS452" s="166"/>
      <c r="AT452" s="168" t="s">
        <v>137</v>
      </c>
      <c r="AU452" s="168" t="s">
        <v>81</v>
      </c>
      <c r="AV452" s="166" t="s">
        <v>78</v>
      </c>
      <c r="AW452" s="166" t="s">
        <v>31</v>
      </c>
      <c r="AX452" s="166" t="s">
        <v>69</v>
      </c>
      <c r="AY452" s="168" t="s">
        <v>124</v>
      </c>
      <c r="AZ452" s="166"/>
      <c r="BA452" s="166"/>
      <c r="BB452" s="166"/>
      <c r="BC452" s="166"/>
      <c r="BD452" s="166"/>
      <c r="BE452" s="166"/>
      <c r="BF452" s="166"/>
      <c r="BG452" s="166"/>
      <c r="BH452" s="166"/>
      <c r="BI452" s="166"/>
      <c r="BJ452" s="166"/>
      <c r="BK452" s="166"/>
      <c r="BL452" s="166"/>
      <c r="BM452" s="166"/>
    </row>
    <row r="453" ht="15.75" customHeight="1">
      <c r="A453" s="166"/>
      <c r="B453" s="167"/>
      <c r="C453" s="166"/>
      <c r="D453" s="164" t="s">
        <v>137</v>
      </c>
      <c r="E453" s="168" t="s">
        <v>3</v>
      </c>
      <c r="F453" s="169" t="s">
        <v>922</v>
      </c>
      <c r="G453" s="166"/>
      <c r="H453" s="170">
        <v>0.8</v>
      </c>
      <c r="I453" s="166"/>
      <c r="J453" s="166"/>
      <c r="K453" s="166"/>
      <c r="L453" s="167"/>
      <c r="M453" s="171"/>
      <c r="N453" s="166"/>
      <c r="O453" s="166"/>
      <c r="P453" s="166"/>
      <c r="Q453" s="166"/>
      <c r="R453" s="166"/>
      <c r="S453" s="166"/>
      <c r="T453" s="172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6"/>
      <c r="AK453" s="166"/>
      <c r="AL453" s="166"/>
      <c r="AM453" s="166"/>
      <c r="AN453" s="166"/>
      <c r="AO453" s="166"/>
      <c r="AP453" s="166"/>
      <c r="AQ453" s="166"/>
      <c r="AR453" s="166"/>
      <c r="AS453" s="166"/>
      <c r="AT453" s="168" t="s">
        <v>137</v>
      </c>
      <c r="AU453" s="168" t="s">
        <v>81</v>
      </c>
      <c r="AV453" s="166" t="s">
        <v>78</v>
      </c>
      <c r="AW453" s="166" t="s">
        <v>31</v>
      </c>
      <c r="AX453" s="166" t="s">
        <v>69</v>
      </c>
      <c r="AY453" s="168" t="s">
        <v>124</v>
      </c>
      <c r="AZ453" s="166"/>
      <c r="BA453" s="166"/>
      <c r="BB453" s="166"/>
      <c r="BC453" s="166"/>
      <c r="BD453" s="166"/>
      <c r="BE453" s="166"/>
      <c r="BF453" s="166"/>
      <c r="BG453" s="166"/>
      <c r="BH453" s="166"/>
      <c r="BI453" s="166"/>
      <c r="BJ453" s="166"/>
      <c r="BK453" s="166"/>
      <c r="BL453" s="166"/>
      <c r="BM453" s="166"/>
    </row>
    <row r="454" ht="15.75" customHeight="1">
      <c r="A454" s="166"/>
      <c r="B454" s="167"/>
      <c r="C454" s="166"/>
      <c r="D454" s="164" t="s">
        <v>137</v>
      </c>
      <c r="E454" s="168" t="s">
        <v>3</v>
      </c>
      <c r="F454" s="169" t="s">
        <v>923</v>
      </c>
      <c r="G454" s="166"/>
      <c r="H454" s="170">
        <v>1.8</v>
      </c>
      <c r="I454" s="166"/>
      <c r="J454" s="166"/>
      <c r="K454" s="166"/>
      <c r="L454" s="167"/>
      <c r="M454" s="171"/>
      <c r="N454" s="166"/>
      <c r="O454" s="166"/>
      <c r="P454" s="166"/>
      <c r="Q454" s="166"/>
      <c r="R454" s="166"/>
      <c r="S454" s="166"/>
      <c r="T454" s="172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6"/>
      <c r="AK454" s="166"/>
      <c r="AL454" s="166"/>
      <c r="AM454" s="166"/>
      <c r="AN454" s="166"/>
      <c r="AO454" s="166"/>
      <c r="AP454" s="166"/>
      <c r="AQ454" s="166"/>
      <c r="AR454" s="166"/>
      <c r="AS454" s="166"/>
      <c r="AT454" s="168" t="s">
        <v>137</v>
      </c>
      <c r="AU454" s="168" t="s">
        <v>81</v>
      </c>
      <c r="AV454" s="166" t="s">
        <v>78</v>
      </c>
      <c r="AW454" s="166" t="s">
        <v>31</v>
      </c>
      <c r="AX454" s="166" t="s">
        <v>69</v>
      </c>
      <c r="AY454" s="168" t="s">
        <v>124</v>
      </c>
      <c r="AZ454" s="166"/>
      <c r="BA454" s="166"/>
      <c r="BB454" s="166"/>
      <c r="BC454" s="166"/>
      <c r="BD454" s="166"/>
      <c r="BE454" s="166"/>
      <c r="BF454" s="166"/>
      <c r="BG454" s="166"/>
      <c r="BH454" s="166"/>
      <c r="BI454" s="166"/>
      <c r="BJ454" s="166"/>
      <c r="BK454" s="166"/>
      <c r="BL454" s="166"/>
      <c r="BM454" s="166"/>
    </row>
    <row r="455" ht="15.75" customHeight="1">
      <c r="A455" s="173"/>
      <c r="B455" s="174"/>
      <c r="C455" s="173"/>
      <c r="D455" s="164" t="s">
        <v>137</v>
      </c>
      <c r="E455" s="175" t="s">
        <v>3</v>
      </c>
      <c r="F455" s="176" t="s">
        <v>156</v>
      </c>
      <c r="G455" s="173"/>
      <c r="H455" s="177">
        <v>3.4</v>
      </c>
      <c r="I455" s="173"/>
      <c r="J455" s="173"/>
      <c r="K455" s="173"/>
      <c r="L455" s="174"/>
      <c r="M455" s="178"/>
      <c r="N455" s="173"/>
      <c r="O455" s="173"/>
      <c r="P455" s="173"/>
      <c r="Q455" s="173"/>
      <c r="R455" s="173"/>
      <c r="S455" s="173"/>
      <c r="T455" s="179"/>
      <c r="U455" s="173"/>
      <c r="V455" s="173"/>
      <c r="W455" s="173"/>
      <c r="X455" s="173"/>
      <c r="Y455" s="173"/>
      <c r="Z455" s="173"/>
      <c r="AA455" s="173"/>
      <c r="AB455" s="173"/>
      <c r="AC455" s="173"/>
      <c r="AD455" s="173"/>
      <c r="AE455" s="173"/>
      <c r="AF455" s="173"/>
      <c r="AG455" s="173"/>
      <c r="AH455" s="173"/>
      <c r="AI455" s="173"/>
      <c r="AJ455" s="173"/>
      <c r="AK455" s="173"/>
      <c r="AL455" s="173"/>
      <c r="AM455" s="173"/>
      <c r="AN455" s="173"/>
      <c r="AO455" s="173"/>
      <c r="AP455" s="173"/>
      <c r="AQ455" s="173"/>
      <c r="AR455" s="173"/>
      <c r="AS455" s="173"/>
      <c r="AT455" s="175" t="s">
        <v>137</v>
      </c>
      <c r="AU455" s="175" t="s">
        <v>81</v>
      </c>
      <c r="AV455" s="173" t="s">
        <v>149</v>
      </c>
      <c r="AW455" s="173" t="s">
        <v>31</v>
      </c>
      <c r="AX455" s="173" t="s">
        <v>74</v>
      </c>
      <c r="AY455" s="175" t="s">
        <v>124</v>
      </c>
      <c r="AZ455" s="173"/>
      <c r="BA455" s="173"/>
      <c r="BB455" s="173"/>
      <c r="BC455" s="173"/>
      <c r="BD455" s="173"/>
      <c r="BE455" s="173"/>
      <c r="BF455" s="173"/>
      <c r="BG455" s="173"/>
      <c r="BH455" s="173"/>
      <c r="BI455" s="173"/>
      <c r="BJ455" s="173"/>
      <c r="BK455" s="173"/>
      <c r="BL455" s="173"/>
      <c r="BM455" s="173"/>
    </row>
    <row r="456" ht="22.5" customHeight="1">
      <c r="A456" s="136"/>
      <c r="B456" s="137"/>
      <c r="C456" s="136"/>
      <c r="D456" s="138" t="s">
        <v>68</v>
      </c>
      <c r="E456" s="146" t="s">
        <v>924</v>
      </c>
      <c r="F456" s="146" t="s">
        <v>925</v>
      </c>
      <c r="G456" s="136"/>
      <c r="H456" s="136"/>
      <c r="I456" s="136"/>
      <c r="J456" s="147">
        <f>BK456</f>
        <v>0</v>
      </c>
      <c r="K456" s="136"/>
      <c r="L456" s="137"/>
      <c r="M456" s="141"/>
      <c r="N456" s="136"/>
      <c r="O456" s="136"/>
      <c r="P456" s="142">
        <f>P457+SUM(P458:P464)+P490</f>
        <v>0</v>
      </c>
      <c r="Q456" s="136"/>
      <c r="R456" s="142">
        <f>R457+SUM(R458:R464)+R490</f>
        <v>0.9278999385</v>
      </c>
      <c r="S456" s="136"/>
      <c r="T456" s="143">
        <f>T457+SUM(T458:T464)+T490</f>
        <v>0</v>
      </c>
      <c r="U456" s="136"/>
      <c r="V456" s="136"/>
      <c r="W456" s="136"/>
      <c r="X456" s="136"/>
      <c r="Y456" s="136"/>
      <c r="Z456" s="136"/>
      <c r="AA456" s="136"/>
      <c r="AB456" s="136"/>
      <c r="AC456" s="136"/>
      <c r="AD456" s="136"/>
      <c r="AE456" s="136"/>
      <c r="AF456" s="136"/>
      <c r="AG456" s="136"/>
      <c r="AH456" s="136"/>
      <c r="AI456" s="136"/>
      <c r="AJ456" s="136"/>
      <c r="AK456" s="136"/>
      <c r="AL456" s="136"/>
      <c r="AM456" s="136"/>
      <c r="AN456" s="136"/>
      <c r="AO456" s="136"/>
      <c r="AP456" s="136"/>
      <c r="AQ456" s="136"/>
      <c r="AR456" s="138" t="s">
        <v>78</v>
      </c>
      <c r="AS456" s="136"/>
      <c r="AT456" s="144" t="s">
        <v>68</v>
      </c>
      <c r="AU456" s="144" t="s">
        <v>74</v>
      </c>
      <c r="AV456" s="136"/>
      <c r="AW456" s="136"/>
      <c r="AX456" s="136"/>
      <c r="AY456" s="138" t="s">
        <v>124</v>
      </c>
      <c r="AZ456" s="136"/>
      <c r="BA456" s="136"/>
      <c r="BB456" s="136"/>
      <c r="BC456" s="136"/>
      <c r="BD456" s="136"/>
      <c r="BE456" s="136"/>
      <c r="BF456" s="136"/>
      <c r="BG456" s="136"/>
      <c r="BH456" s="136"/>
      <c r="BI456" s="136"/>
      <c r="BJ456" s="136"/>
      <c r="BK456" s="145">
        <f>BK457+SUM(BK458:BK464)+BK490</f>
        <v>0</v>
      </c>
      <c r="BL456" s="136"/>
      <c r="BM456" s="136"/>
    </row>
    <row r="457" ht="16.5" customHeight="1">
      <c r="A457" s="21"/>
      <c r="B457" s="22"/>
      <c r="C457" s="148" t="s">
        <v>926</v>
      </c>
      <c r="D457" s="148" t="s">
        <v>127</v>
      </c>
      <c r="E457" s="149" t="s">
        <v>927</v>
      </c>
      <c r="F457" s="150" t="s">
        <v>928</v>
      </c>
      <c r="G457" s="151" t="s">
        <v>140</v>
      </c>
      <c r="H457" s="152">
        <v>25.596</v>
      </c>
      <c r="I457" s="153"/>
      <c r="J457" s="154">
        <f>ROUND(I457*H457,2)</f>
        <v>0</v>
      </c>
      <c r="K457" s="150" t="s">
        <v>130</v>
      </c>
      <c r="L457" s="22"/>
      <c r="M457" s="155" t="s">
        <v>3</v>
      </c>
      <c r="N457" s="156" t="s">
        <v>40</v>
      </c>
      <c r="O457" s="21"/>
      <c r="P457" s="157">
        <f>O457*H457</f>
        <v>0</v>
      </c>
      <c r="Q457" s="157">
        <v>1.0E-5</v>
      </c>
      <c r="R457" s="157">
        <f>Q457*H457</f>
        <v>0.00025596</v>
      </c>
      <c r="S457" s="157">
        <v>0.0</v>
      </c>
      <c r="T457" s="158">
        <f>S457*H457</f>
        <v>0</v>
      </c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159" t="s">
        <v>131</v>
      </c>
      <c r="AS457" s="21"/>
      <c r="AT457" s="159" t="s">
        <v>127</v>
      </c>
      <c r="AU457" s="159" t="s">
        <v>78</v>
      </c>
      <c r="AV457" s="21"/>
      <c r="AW457" s="21"/>
      <c r="AX457" s="21"/>
      <c r="AY457" s="4" t="s">
        <v>124</v>
      </c>
      <c r="AZ457" s="21"/>
      <c r="BA457" s="21"/>
      <c r="BB457" s="21"/>
      <c r="BC457" s="21"/>
      <c r="BD457" s="21"/>
      <c r="BE457" s="160">
        <f>IF(N457="základní",J457,0)</f>
        <v>0</v>
      </c>
      <c r="BF457" s="160">
        <f>IF(N457="snížená",J457,0)</f>
        <v>0</v>
      </c>
      <c r="BG457" s="160">
        <f>IF(N457="zákl. přenesená",J457,0)</f>
        <v>0</v>
      </c>
      <c r="BH457" s="160">
        <f>IF(N457="sníž. přenesená",J457,0)</f>
        <v>0</v>
      </c>
      <c r="BI457" s="160">
        <f>IF(N457="nulová",J457,0)</f>
        <v>0</v>
      </c>
      <c r="BJ457" s="4" t="s">
        <v>74</v>
      </c>
      <c r="BK457" s="160">
        <f>ROUND(I457*H457,2)</f>
        <v>0</v>
      </c>
      <c r="BL457" s="4" t="s">
        <v>131</v>
      </c>
      <c r="BM457" s="159" t="s">
        <v>929</v>
      </c>
    </row>
    <row r="458" ht="15.75" customHeight="1">
      <c r="A458" s="21"/>
      <c r="B458" s="22"/>
      <c r="C458" s="21"/>
      <c r="D458" s="161" t="s">
        <v>133</v>
      </c>
      <c r="E458" s="21"/>
      <c r="F458" s="162" t="s">
        <v>930</v>
      </c>
      <c r="G458" s="21"/>
      <c r="H458" s="21"/>
      <c r="I458" s="21"/>
      <c r="J458" s="21"/>
      <c r="K458" s="21"/>
      <c r="L458" s="22"/>
      <c r="M458" s="163"/>
      <c r="N458" s="21"/>
      <c r="O458" s="21"/>
      <c r="P458" s="21"/>
      <c r="Q458" s="21"/>
      <c r="R458" s="21"/>
      <c r="S458" s="21"/>
      <c r="T458" s="58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4" t="s">
        <v>133</v>
      </c>
      <c r="AU458" s="4" t="s">
        <v>78</v>
      </c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  <c r="BJ458" s="21"/>
      <c r="BK458" s="21"/>
      <c r="BL458" s="21"/>
      <c r="BM458" s="21"/>
    </row>
    <row r="459" ht="15.75" customHeight="1">
      <c r="A459" s="166"/>
      <c r="B459" s="167"/>
      <c r="C459" s="166"/>
      <c r="D459" s="164" t="s">
        <v>137</v>
      </c>
      <c r="E459" s="168" t="s">
        <v>3</v>
      </c>
      <c r="F459" s="169" t="s">
        <v>931</v>
      </c>
      <c r="G459" s="166"/>
      <c r="H459" s="170">
        <v>25.596</v>
      </c>
      <c r="I459" s="166"/>
      <c r="J459" s="166"/>
      <c r="K459" s="166"/>
      <c r="L459" s="167"/>
      <c r="M459" s="171"/>
      <c r="N459" s="166"/>
      <c r="O459" s="166"/>
      <c r="P459" s="166"/>
      <c r="Q459" s="166"/>
      <c r="R459" s="166"/>
      <c r="S459" s="166"/>
      <c r="T459" s="172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6"/>
      <c r="AK459" s="166"/>
      <c r="AL459" s="166"/>
      <c r="AM459" s="166"/>
      <c r="AN459" s="166"/>
      <c r="AO459" s="166"/>
      <c r="AP459" s="166"/>
      <c r="AQ459" s="166"/>
      <c r="AR459" s="166"/>
      <c r="AS459" s="166"/>
      <c r="AT459" s="168" t="s">
        <v>137</v>
      </c>
      <c r="AU459" s="168" t="s">
        <v>78</v>
      </c>
      <c r="AV459" s="166" t="s">
        <v>78</v>
      </c>
      <c r="AW459" s="166" t="s">
        <v>31</v>
      </c>
      <c r="AX459" s="166" t="s">
        <v>74</v>
      </c>
      <c r="AY459" s="168" t="s">
        <v>124</v>
      </c>
      <c r="AZ459" s="166"/>
      <c r="BA459" s="166"/>
      <c r="BB459" s="166"/>
      <c r="BC459" s="166"/>
      <c r="BD459" s="166"/>
      <c r="BE459" s="166"/>
      <c r="BF459" s="166"/>
      <c r="BG459" s="166"/>
      <c r="BH459" s="166"/>
      <c r="BI459" s="166"/>
      <c r="BJ459" s="166"/>
      <c r="BK459" s="166"/>
      <c r="BL459" s="166"/>
      <c r="BM459" s="166"/>
    </row>
    <row r="460" ht="16.5" customHeight="1">
      <c r="A460" s="21"/>
      <c r="B460" s="22"/>
      <c r="C460" s="191" t="s">
        <v>932</v>
      </c>
      <c r="D460" s="191" t="s">
        <v>427</v>
      </c>
      <c r="E460" s="192" t="s">
        <v>933</v>
      </c>
      <c r="F460" s="193" t="s">
        <v>934</v>
      </c>
      <c r="G460" s="194" t="s">
        <v>140</v>
      </c>
      <c r="H460" s="195">
        <v>26.364</v>
      </c>
      <c r="I460" s="196"/>
      <c r="J460" s="197">
        <f>ROUND(I460*H460,2)</f>
        <v>0</v>
      </c>
      <c r="K460" s="193" t="s">
        <v>130</v>
      </c>
      <c r="L460" s="198"/>
      <c r="M460" s="199" t="s">
        <v>3</v>
      </c>
      <c r="N460" s="200" t="s">
        <v>40</v>
      </c>
      <c r="O460" s="21"/>
      <c r="P460" s="157">
        <f>O460*H460</f>
        <v>0</v>
      </c>
      <c r="Q460" s="157">
        <v>1.0E-4</v>
      </c>
      <c r="R460" s="157">
        <f>Q460*H460</f>
        <v>0.0026364</v>
      </c>
      <c r="S460" s="157">
        <v>0.0</v>
      </c>
      <c r="T460" s="158">
        <f>S460*H460</f>
        <v>0</v>
      </c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159" t="s">
        <v>430</v>
      </c>
      <c r="AS460" s="21"/>
      <c r="AT460" s="159" t="s">
        <v>427</v>
      </c>
      <c r="AU460" s="159" t="s">
        <v>78</v>
      </c>
      <c r="AV460" s="21"/>
      <c r="AW460" s="21"/>
      <c r="AX460" s="21"/>
      <c r="AY460" s="4" t="s">
        <v>124</v>
      </c>
      <c r="AZ460" s="21"/>
      <c r="BA460" s="21"/>
      <c r="BB460" s="21"/>
      <c r="BC460" s="21"/>
      <c r="BD460" s="21"/>
      <c r="BE460" s="160">
        <f>IF(N460="základní",J460,0)</f>
        <v>0</v>
      </c>
      <c r="BF460" s="160">
        <f>IF(N460="snížená",J460,0)</f>
        <v>0</v>
      </c>
      <c r="BG460" s="160">
        <f>IF(N460="zákl. přenesená",J460,0)</f>
        <v>0</v>
      </c>
      <c r="BH460" s="160">
        <f>IF(N460="sníž. přenesená",J460,0)</f>
        <v>0</v>
      </c>
      <c r="BI460" s="160">
        <f>IF(N460="nulová",J460,0)</f>
        <v>0</v>
      </c>
      <c r="BJ460" s="4" t="s">
        <v>74</v>
      </c>
      <c r="BK460" s="160">
        <f>ROUND(I460*H460,2)</f>
        <v>0</v>
      </c>
      <c r="BL460" s="4" t="s">
        <v>131</v>
      </c>
      <c r="BM460" s="159" t="s">
        <v>935</v>
      </c>
    </row>
    <row r="461" ht="15.75" customHeight="1">
      <c r="A461" s="166"/>
      <c r="B461" s="167"/>
      <c r="C461" s="166"/>
      <c r="D461" s="164" t="s">
        <v>137</v>
      </c>
      <c r="E461" s="166"/>
      <c r="F461" s="169" t="s">
        <v>936</v>
      </c>
      <c r="G461" s="166"/>
      <c r="H461" s="170">
        <v>26.364</v>
      </c>
      <c r="I461" s="166"/>
      <c r="J461" s="166"/>
      <c r="K461" s="166"/>
      <c r="L461" s="167"/>
      <c r="M461" s="171"/>
      <c r="N461" s="166"/>
      <c r="O461" s="166"/>
      <c r="P461" s="166"/>
      <c r="Q461" s="166"/>
      <c r="R461" s="166"/>
      <c r="S461" s="166"/>
      <c r="T461" s="172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6"/>
      <c r="AK461" s="166"/>
      <c r="AL461" s="166"/>
      <c r="AM461" s="166"/>
      <c r="AN461" s="166"/>
      <c r="AO461" s="166"/>
      <c r="AP461" s="166"/>
      <c r="AQ461" s="166"/>
      <c r="AR461" s="166"/>
      <c r="AS461" s="166"/>
      <c r="AT461" s="168" t="s">
        <v>137</v>
      </c>
      <c r="AU461" s="168" t="s">
        <v>78</v>
      </c>
      <c r="AV461" s="166" t="s">
        <v>78</v>
      </c>
      <c r="AW461" s="166" t="s">
        <v>4</v>
      </c>
      <c r="AX461" s="166" t="s">
        <v>74</v>
      </c>
      <c r="AY461" s="168" t="s">
        <v>124</v>
      </c>
      <c r="AZ461" s="166"/>
      <c r="BA461" s="166"/>
      <c r="BB461" s="166"/>
      <c r="BC461" s="166"/>
      <c r="BD461" s="166"/>
      <c r="BE461" s="166"/>
      <c r="BF461" s="166"/>
      <c r="BG461" s="166"/>
      <c r="BH461" s="166"/>
      <c r="BI461" s="166"/>
      <c r="BJ461" s="166"/>
      <c r="BK461" s="166"/>
      <c r="BL461" s="166"/>
      <c r="BM461" s="166"/>
    </row>
    <row r="462" ht="48.75" customHeight="1">
      <c r="A462" s="21"/>
      <c r="B462" s="22"/>
      <c r="C462" s="148" t="s">
        <v>937</v>
      </c>
      <c r="D462" s="148" t="s">
        <v>127</v>
      </c>
      <c r="E462" s="149" t="s">
        <v>938</v>
      </c>
      <c r="F462" s="150" t="s">
        <v>939</v>
      </c>
      <c r="G462" s="151" t="s">
        <v>260</v>
      </c>
      <c r="H462" s="152">
        <v>0.879</v>
      </c>
      <c r="I462" s="153"/>
      <c r="J462" s="154">
        <f>ROUND(I462*H462,2)</f>
        <v>0</v>
      </c>
      <c r="K462" s="150" t="s">
        <v>130</v>
      </c>
      <c r="L462" s="22"/>
      <c r="M462" s="155" t="s">
        <v>3</v>
      </c>
      <c r="N462" s="156" t="s">
        <v>40</v>
      </c>
      <c r="O462" s="21"/>
      <c r="P462" s="157">
        <f>O462*H462</f>
        <v>0</v>
      </c>
      <c r="Q462" s="157">
        <v>0.0</v>
      </c>
      <c r="R462" s="157">
        <f>Q462*H462</f>
        <v>0</v>
      </c>
      <c r="S462" s="157">
        <v>0.0</v>
      </c>
      <c r="T462" s="158">
        <f>S462*H462</f>
        <v>0</v>
      </c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159" t="s">
        <v>131</v>
      </c>
      <c r="AS462" s="21"/>
      <c r="AT462" s="159" t="s">
        <v>127</v>
      </c>
      <c r="AU462" s="159" t="s">
        <v>78</v>
      </c>
      <c r="AV462" s="21"/>
      <c r="AW462" s="21"/>
      <c r="AX462" s="21"/>
      <c r="AY462" s="4" t="s">
        <v>124</v>
      </c>
      <c r="AZ462" s="21"/>
      <c r="BA462" s="21"/>
      <c r="BB462" s="21"/>
      <c r="BC462" s="21"/>
      <c r="BD462" s="21"/>
      <c r="BE462" s="160">
        <f>IF(N462="základní",J462,0)</f>
        <v>0</v>
      </c>
      <c r="BF462" s="160">
        <f>IF(N462="snížená",J462,0)</f>
        <v>0</v>
      </c>
      <c r="BG462" s="160">
        <f>IF(N462="zákl. přenesená",J462,0)</f>
        <v>0</v>
      </c>
      <c r="BH462" s="160">
        <f>IF(N462="sníž. přenesená",J462,0)</f>
        <v>0</v>
      </c>
      <c r="BI462" s="160">
        <f>IF(N462="nulová",J462,0)</f>
        <v>0</v>
      </c>
      <c r="BJ462" s="4" t="s">
        <v>74</v>
      </c>
      <c r="BK462" s="160">
        <f>ROUND(I462*H462,2)</f>
        <v>0</v>
      </c>
      <c r="BL462" s="4" t="s">
        <v>131</v>
      </c>
      <c r="BM462" s="159" t="s">
        <v>940</v>
      </c>
    </row>
    <row r="463" ht="15.75" customHeight="1">
      <c r="A463" s="21"/>
      <c r="B463" s="22"/>
      <c r="C463" s="21"/>
      <c r="D463" s="161" t="s">
        <v>133</v>
      </c>
      <c r="E463" s="21"/>
      <c r="F463" s="162" t="s">
        <v>941</v>
      </c>
      <c r="G463" s="21"/>
      <c r="H463" s="21"/>
      <c r="I463" s="21"/>
      <c r="J463" s="21"/>
      <c r="K463" s="21"/>
      <c r="L463" s="22"/>
      <c r="M463" s="163"/>
      <c r="N463" s="21"/>
      <c r="O463" s="21"/>
      <c r="P463" s="21"/>
      <c r="Q463" s="21"/>
      <c r="R463" s="21"/>
      <c r="S463" s="21"/>
      <c r="T463" s="58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4" t="s">
        <v>133</v>
      </c>
      <c r="AU463" s="4" t="s">
        <v>78</v>
      </c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  <c r="BJ463" s="21"/>
      <c r="BK463" s="21"/>
      <c r="BL463" s="21"/>
      <c r="BM463" s="21"/>
    </row>
    <row r="464" ht="20.25" customHeight="1">
      <c r="A464" s="136"/>
      <c r="B464" s="137"/>
      <c r="C464" s="136"/>
      <c r="D464" s="138" t="s">
        <v>68</v>
      </c>
      <c r="E464" s="146" t="s">
        <v>942</v>
      </c>
      <c r="F464" s="146" t="s">
        <v>943</v>
      </c>
      <c r="G464" s="136"/>
      <c r="H464" s="136"/>
      <c r="I464" s="136"/>
      <c r="J464" s="147">
        <f>BK464</f>
        <v>0</v>
      </c>
      <c r="K464" s="136"/>
      <c r="L464" s="137"/>
      <c r="M464" s="141"/>
      <c r="N464" s="136"/>
      <c r="O464" s="136"/>
      <c r="P464" s="142">
        <f>SUM(P465:P489)</f>
        <v>0</v>
      </c>
      <c r="Q464" s="136"/>
      <c r="R464" s="142">
        <f>SUM(R465:R489)</f>
        <v>0.1134288075</v>
      </c>
      <c r="S464" s="136"/>
      <c r="T464" s="143">
        <f>SUM(T465:T489)</f>
        <v>0</v>
      </c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6"/>
      <c r="AG464" s="136"/>
      <c r="AH464" s="136"/>
      <c r="AI464" s="136"/>
      <c r="AJ464" s="136"/>
      <c r="AK464" s="136"/>
      <c r="AL464" s="136"/>
      <c r="AM464" s="136"/>
      <c r="AN464" s="136"/>
      <c r="AO464" s="136"/>
      <c r="AP464" s="136"/>
      <c r="AQ464" s="136"/>
      <c r="AR464" s="138" t="s">
        <v>78</v>
      </c>
      <c r="AS464" s="136"/>
      <c r="AT464" s="144" t="s">
        <v>68</v>
      </c>
      <c r="AU464" s="144" t="s">
        <v>78</v>
      </c>
      <c r="AV464" s="136"/>
      <c r="AW464" s="136"/>
      <c r="AX464" s="136"/>
      <c r="AY464" s="138" t="s">
        <v>124</v>
      </c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45">
        <f>SUM(BK465:BK489)</f>
        <v>0</v>
      </c>
      <c r="BL464" s="136"/>
      <c r="BM464" s="136"/>
    </row>
    <row r="465" ht="37.5" customHeight="1">
      <c r="A465" s="21"/>
      <c r="B465" s="22"/>
      <c r="C465" s="148" t="s">
        <v>944</v>
      </c>
      <c r="D465" s="148" t="s">
        <v>127</v>
      </c>
      <c r="E465" s="149" t="s">
        <v>945</v>
      </c>
      <c r="F465" s="150" t="s">
        <v>946</v>
      </c>
      <c r="G465" s="151" t="s">
        <v>140</v>
      </c>
      <c r="H465" s="152">
        <v>22.655</v>
      </c>
      <c r="I465" s="153"/>
      <c r="J465" s="154">
        <f>ROUND(I465*H465,2)</f>
        <v>0</v>
      </c>
      <c r="K465" s="150" t="s">
        <v>130</v>
      </c>
      <c r="L465" s="22"/>
      <c r="M465" s="155" t="s">
        <v>3</v>
      </c>
      <c r="N465" s="156" t="s">
        <v>40</v>
      </c>
      <c r="O465" s="21"/>
      <c r="P465" s="157">
        <f>O465*H465</f>
        <v>0</v>
      </c>
      <c r="Q465" s="157">
        <v>0.0019365</v>
      </c>
      <c r="R465" s="157">
        <f>Q465*H465</f>
        <v>0.0438714075</v>
      </c>
      <c r="S465" s="157">
        <v>0.0</v>
      </c>
      <c r="T465" s="158">
        <f>S465*H465</f>
        <v>0</v>
      </c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159" t="s">
        <v>131</v>
      </c>
      <c r="AS465" s="21"/>
      <c r="AT465" s="159" t="s">
        <v>127</v>
      </c>
      <c r="AU465" s="159" t="s">
        <v>81</v>
      </c>
      <c r="AV465" s="21"/>
      <c r="AW465" s="21"/>
      <c r="AX465" s="21"/>
      <c r="AY465" s="4" t="s">
        <v>124</v>
      </c>
      <c r="AZ465" s="21"/>
      <c r="BA465" s="21"/>
      <c r="BB465" s="21"/>
      <c r="BC465" s="21"/>
      <c r="BD465" s="21"/>
      <c r="BE465" s="160">
        <f>IF(N465="základní",J465,0)</f>
        <v>0</v>
      </c>
      <c r="BF465" s="160">
        <f>IF(N465="snížená",J465,0)</f>
        <v>0</v>
      </c>
      <c r="BG465" s="160">
        <f>IF(N465="zákl. přenesená",J465,0)</f>
        <v>0</v>
      </c>
      <c r="BH465" s="160">
        <f>IF(N465="sníž. přenesená",J465,0)</f>
        <v>0</v>
      </c>
      <c r="BI465" s="160">
        <f>IF(N465="nulová",J465,0)</f>
        <v>0</v>
      </c>
      <c r="BJ465" s="4" t="s">
        <v>74</v>
      </c>
      <c r="BK465" s="160">
        <f>ROUND(I465*H465,2)</f>
        <v>0</v>
      </c>
      <c r="BL465" s="4" t="s">
        <v>131</v>
      </c>
      <c r="BM465" s="159" t="s">
        <v>947</v>
      </c>
    </row>
    <row r="466" ht="15.75" customHeight="1">
      <c r="A466" s="21"/>
      <c r="B466" s="22"/>
      <c r="C466" s="21"/>
      <c r="D466" s="161" t="s">
        <v>133</v>
      </c>
      <c r="E466" s="21"/>
      <c r="F466" s="162" t="s">
        <v>948</v>
      </c>
      <c r="G466" s="21"/>
      <c r="H466" s="21"/>
      <c r="I466" s="21"/>
      <c r="J466" s="21"/>
      <c r="K466" s="21"/>
      <c r="L466" s="22"/>
      <c r="M466" s="163"/>
      <c r="N466" s="21"/>
      <c r="O466" s="21"/>
      <c r="P466" s="21"/>
      <c r="Q466" s="21"/>
      <c r="R466" s="21"/>
      <c r="S466" s="21"/>
      <c r="T466" s="58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4" t="s">
        <v>133</v>
      </c>
      <c r="AU466" s="4" t="s">
        <v>81</v>
      </c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  <c r="BJ466" s="21"/>
      <c r="BK466" s="21"/>
      <c r="BL466" s="21"/>
      <c r="BM466" s="21"/>
    </row>
    <row r="467" ht="15.75" customHeight="1">
      <c r="A467" s="166"/>
      <c r="B467" s="167"/>
      <c r="C467" s="166"/>
      <c r="D467" s="164" t="s">
        <v>137</v>
      </c>
      <c r="E467" s="168" t="s">
        <v>3</v>
      </c>
      <c r="F467" s="169" t="s">
        <v>338</v>
      </c>
      <c r="G467" s="166"/>
      <c r="H467" s="170">
        <v>22.655</v>
      </c>
      <c r="I467" s="166"/>
      <c r="J467" s="166"/>
      <c r="K467" s="166"/>
      <c r="L467" s="167"/>
      <c r="M467" s="171"/>
      <c r="N467" s="166"/>
      <c r="O467" s="166"/>
      <c r="P467" s="166"/>
      <c r="Q467" s="166"/>
      <c r="R467" s="166"/>
      <c r="S467" s="166"/>
      <c r="T467" s="172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6"/>
      <c r="AK467" s="166"/>
      <c r="AL467" s="166"/>
      <c r="AM467" s="166"/>
      <c r="AN467" s="166"/>
      <c r="AO467" s="166"/>
      <c r="AP467" s="166"/>
      <c r="AQ467" s="166"/>
      <c r="AR467" s="166"/>
      <c r="AS467" s="166"/>
      <c r="AT467" s="168" t="s">
        <v>137</v>
      </c>
      <c r="AU467" s="168" t="s">
        <v>81</v>
      </c>
      <c r="AV467" s="166" t="s">
        <v>78</v>
      </c>
      <c r="AW467" s="166" t="s">
        <v>31</v>
      </c>
      <c r="AX467" s="166" t="s">
        <v>74</v>
      </c>
      <c r="AY467" s="168" t="s">
        <v>124</v>
      </c>
      <c r="AZ467" s="166"/>
      <c r="BA467" s="166"/>
      <c r="BB467" s="166"/>
      <c r="BC467" s="166"/>
      <c r="BD467" s="166"/>
      <c r="BE467" s="166"/>
      <c r="BF467" s="166"/>
      <c r="BG467" s="166"/>
      <c r="BH467" s="166"/>
      <c r="BI467" s="166"/>
      <c r="BJ467" s="166"/>
      <c r="BK467" s="166"/>
      <c r="BL467" s="166"/>
      <c r="BM467" s="166"/>
    </row>
    <row r="468" ht="37.5" customHeight="1">
      <c r="A468" s="21"/>
      <c r="B468" s="22"/>
      <c r="C468" s="191" t="s">
        <v>949</v>
      </c>
      <c r="D468" s="191" t="s">
        <v>427</v>
      </c>
      <c r="E468" s="192" t="s">
        <v>950</v>
      </c>
      <c r="F468" s="193" t="s">
        <v>951</v>
      </c>
      <c r="G468" s="194" t="s">
        <v>89</v>
      </c>
      <c r="H468" s="195">
        <v>299.947</v>
      </c>
      <c r="I468" s="196"/>
      <c r="J468" s="197">
        <f>ROUND(I468*H468,2)</f>
        <v>0</v>
      </c>
      <c r="K468" s="193" t="s">
        <v>130</v>
      </c>
      <c r="L468" s="198"/>
      <c r="M468" s="199" t="s">
        <v>3</v>
      </c>
      <c r="N468" s="200" t="s">
        <v>40</v>
      </c>
      <c r="O468" s="21"/>
      <c r="P468" s="157">
        <f>O468*H468</f>
        <v>0</v>
      </c>
      <c r="Q468" s="157">
        <v>2.0E-4</v>
      </c>
      <c r="R468" s="157">
        <f>Q468*H468</f>
        <v>0.0599894</v>
      </c>
      <c r="S468" s="157">
        <v>0.0</v>
      </c>
      <c r="T468" s="158">
        <f>S468*H468</f>
        <v>0</v>
      </c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159" t="s">
        <v>430</v>
      </c>
      <c r="AS468" s="21"/>
      <c r="AT468" s="159" t="s">
        <v>427</v>
      </c>
      <c r="AU468" s="159" t="s">
        <v>81</v>
      </c>
      <c r="AV468" s="21"/>
      <c r="AW468" s="21"/>
      <c r="AX468" s="21"/>
      <c r="AY468" s="4" t="s">
        <v>124</v>
      </c>
      <c r="AZ468" s="21"/>
      <c r="BA468" s="21"/>
      <c r="BB468" s="21"/>
      <c r="BC468" s="21"/>
      <c r="BD468" s="21"/>
      <c r="BE468" s="160">
        <f>IF(N468="základní",J468,0)</f>
        <v>0</v>
      </c>
      <c r="BF468" s="160">
        <f>IF(N468="snížená",J468,0)</f>
        <v>0</v>
      </c>
      <c r="BG468" s="160">
        <f>IF(N468="zákl. přenesená",J468,0)</f>
        <v>0</v>
      </c>
      <c r="BH468" s="160">
        <f>IF(N468="sníž. přenesená",J468,0)</f>
        <v>0</v>
      </c>
      <c r="BI468" s="160">
        <f>IF(N468="nulová",J468,0)</f>
        <v>0</v>
      </c>
      <c r="BJ468" s="4" t="s">
        <v>74</v>
      </c>
      <c r="BK468" s="160">
        <f>ROUND(I468*H468,2)</f>
        <v>0</v>
      </c>
      <c r="BL468" s="4" t="s">
        <v>131</v>
      </c>
      <c r="BM468" s="159" t="s">
        <v>952</v>
      </c>
    </row>
    <row r="469" ht="15.75" customHeight="1">
      <c r="A469" s="21"/>
      <c r="B469" s="22"/>
      <c r="C469" s="21"/>
      <c r="D469" s="164" t="s">
        <v>135</v>
      </c>
      <c r="E469" s="21"/>
      <c r="F469" s="165" t="s">
        <v>953</v>
      </c>
      <c r="G469" s="21"/>
      <c r="H469" s="21"/>
      <c r="I469" s="21"/>
      <c r="J469" s="21"/>
      <c r="K469" s="21"/>
      <c r="L469" s="22"/>
      <c r="M469" s="163"/>
      <c r="N469" s="21"/>
      <c r="O469" s="21"/>
      <c r="P469" s="21"/>
      <c r="Q469" s="21"/>
      <c r="R469" s="21"/>
      <c r="S469" s="21"/>
      <c r="T469" s="58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4" t="s">
        <v>135</v>
      </c>
      <c r="AU469" s="4" t="s">
        <v>81</v>
      </c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  <c r="BJ469" s="21"/>
      <c r="BK469" s="21"/>
      <c r="BL469" s="21"/>
      <c r="BM469" s="21"/>
    </row>
    <row r="470" ht="15.75" customHeight="1">
      <c r="A470" s="180"/>
      <c r="B470" s="181"/>
      <c r="C470" s="180"/>
      <c r="D470" s="164" t="s">
        <v>137</v>
      </c>
      <c r="E470" s="182" t="s">
        <v>3</v>
      </c>
      <c r="F470" s="183" t="s">
        <v>750</v>
      </c>
      <c r="G470" s="180"/>
      <c r="H470" s="182" t="s">
        <v>3</v>
      </c>
      <c r="I470" s="180"/>
      <c r="J470" s="180"/>
      <c r="K470" s="180"/>
      <c r="L470" s="181"/>
      <c r="M470" s="184"/>
      <c r="N470" s="180"/>
      <c r="O470" s="180"/>
      <c r="P470" s="180"/>
      <c r="Q470" s="180"/>
      <c r="R470" s="180"/>
      <c r="S470" s="180"/>
      <c r="T470" s="185"/>
      <c r="U470" s="180"/>
      <c r="V470" s="180"/>
      <c r="W470" s="180"/>
      <c r="X470" s="180"/>
      <c r="Y470" s="180"/>
      <c r="Z470" s="180"/>
      <c r="AA470" s="180"/>
      <c r="AB470" s="180"/>
      <c r="AC470" s="180"/>
      <c r="AD470" s="180"/>
      <c r="AE470" s="180"/>
      <c r="AF470" s="180"/>
      <c r="AG470" s="180"/>
      <c r="AH470" s="180"/>
      <c r="AI470" s="180"/>
      <c r="AJ470" s="180"/>
      <c r="AK470" s="180"/>
      <c r="AL470" s="180"/>
      <c r="AM470" s="180"/>
      <c r="AN470" s="180"/>
      <c r="AO470" s="180"/>
      <c r="AP470" s="180"/>
      <c r="AQ470" s="180"/>
      <c r="AR470" s="180"/>
      <c r="AS470" s="180"/>
      <c r="AT470" s="182" t="s">
        <v>137</v>
      </c>
      <c r="AU470" s="182" t="s">
        <v>81</v>
      </c>
      <c r="AV470" s="180" t="s">
        <v>74</v>
      </c>
      <c r="AW470" s="180" t="s">
        <v>31</v>
      </c>
      <c r="AX470" s="180" t="s">
        <v>69</v>
      </c>
      <c r="AY470" s="182" t="s">
        <v>124</v>
      </c>
      <c r="AZ470" s="180"/>
      <c r="BA470" s="180"/>
      <c r="BB470" s="180"/>
      <c r="BC470" s="180"/>
      <c r="BD470" s="180"/>
      <c r="BE470" s="180"/>
      <c r="BF470" s="180"/>
      <c r="BG470" s="180"/>
      <c r="BH470" s="180"/>
      <c r="BI470" s="180"/>
      <c r="BJ470" s="180"/>
      <c r="BK470" s="180"/>
      <c r="BL470" s="180"/>
      <c r="BM470" s="180"/>
    </row>
    <row r="471" ht="15.75" customHeight="1">
      <c r="A471" s="166"/>
      <c r="B471" s="167"/>
      <c r="C471" s="166"/>
      <c r="D471" s="164" t="s">
        <v>137</v>
      </c>
      <c r="E471" s="168" t="s">
        <v>3</v>
      </c>
      <c r="F471" s="169" t="s">
        <v>329</v>
      </c>
      <c r="G471" s="166"/>
      <c r="H471" s="170">
        <v>150.567</v>
      </c>
      <c r="I471" s="166"/>
      <c r="J471" s="166"/>
      <c r="K471" s="166"/>
      <c r="L471" s="167"/>
      <c r="M471" s="171"/>
      <c r="N471" s="166"/>
      <c r="O471" s="166"/>
      <c r="P471" s="166"/>
      <c r="Q471" s="166"/>
      <c r="R471" s="166"/>
      <c r="S471" s="166"/>
      <c r="T471" s="172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6"/>
      <c r="AK471" s="166"/>
      <c r="AL471" s="166"/>
      <c r="AM471" s="166"/>
      <c r="AN471" s="166"/>
      <c r="AO471" s="166"/>
      <c r="AP471" s="166"/>
      <c r="AQ471" s="166"/>
      <c r="AR471" s="166"/>
      <c r="AS471" s="166"/>
      <c r="AT471" s="168" t="s">
        <v>137</v>
      </c>
      <c r="AU471" s="168" t="s">
        <v>81</v>
      </c>
      <c r="AV471" s="166" t="s">
        <v>78</v>
      </c>
      <c r="AW471" s="166" t="s">
        <v>31</v>
      </c>
      <c r="AX471" s="166" t="s">
        <v>69</v>
      </c>
      <c r="AY471" s="168" t="s">
        <v>124</v>
      </c>
      <c r="AZ471" s="166"/>
      <c r="BA471" s="166"/>
      <c r="BB471" s="166"/>
      <c r="BC471" s="166"/>
      <c r="BD471" s="166"/>
      <c r="BE471" s="166"/>
      <c r="BF471" s="166"/>
      <c r="BG471" s="166"/>
      <c r="BH471" s="166"/>
      <c r="BI471" s="166"/>
      <c r="BJ471" s="166"/>
      <c r="BK471" s="166"/>
      <c r="BL471" s="166"/>
      <c r="BM471" s="166"/>
    </row>
    <row r="472" ht="15.75" customHeight="1">
      <c r="A472" s="166"/>
      <c r="B472" s="167"/>
      <c r="C472" s="166"/>
      <c r="D472" s="164" t="s">
        <v>137</v>
      </c>
      <c r="E472" s="168" t="s">
        <v>3</v>
      </c>
      <c r="F472" s="169" t="s">
        <v>954</v>
      </c>
      <c r="G472" s="166"/>
      <c r="H472" s="170">
        <v>9.017</v>
      </c>
      <c r="I472" s="166"/>
      <c r="J472" s="166"/>
      <c r="K472" s="166"/>
      <c r="L472" s="167"/>
      <c r="M472" s="171"/>
      <c r="N472" s="166"/>
      <c r="O472" s="166"/>
      <c r="P472" s="166"/>
      <c r="Q472" s="166"/>
      <c r="R472" s="166"/>
      <c r="S472" s="166"/>
      <c r="T472" s="172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6"/>
      <c r="AK472" s="166"/>
      <c r="AL472" s="166"/>
      <c r="AM472" s="166"/>
      <c r="AN472" s="166"/>
      <c r="AO472" s="166"/>
      <c r="AP472" s="166"/>
      <c r="AQ472" s="166"/>
      <c r="AR472" s="166"/>
      <c r="AS472" s="166"/>
      <c r="AT472" s="168" t="s">
        <v>137</v>
      </c>
      <c r="AU472" s="168" t="s">
        <v>81</v>
      </c>
      <c r="AV472" s="166" t="s">
        <v>78</v>
      </c>
      <c r="AW472" s="166" t="s">
        <v>31</v>
      </c>
      <c r="AX472" s="166" t="s">
        <v>69</v>
      </c>
      <c r="AY472" s="168" t="s">
        <v>124</v>
      </c>
      <c r="AZ472" s="166"/>
      <c r="BA472" s="166"/>
      <c r="BB472" s="166"/>
      <c r="BC472" s="166"/>
      <c r="BD472" s="166"/>
      <c r="BE472" s="166"/>
      <c r="BF472" s="166"/>
      <c r="BG472" s="166"/>
      <c r="BH472" s="166"/>
      <c r="BI472" s="166"/>
      <c r="BJ472" s="166"/>
      <c r="BK472" s="166"/>
      <c r="BL472" s="166"/>
      <c r="BM472" s="166"/>
    </row>
    <row r="473" ht="15.75" customHeight="1">
      <c r="A473" s="180"/>
      <c r="B473" s="181"/>
      <c r="C473" s="180"/>
      <c r="D473" s="164" t="s">
        <v>137</v>
      </c>
      <c r="E473" s="182" t="s">
        <v>3</v>
      </c>
      <c r="F473" s="183" t="s">
        <v>955</v>
      </c>
      <c r="G473" s="180"/>
      <c r="H473" s="182" t="s">
        <v>3</v>
      </c>
      <c r="I473" s="180"/>
      <c r="J473" s="180"/>
      <c r="K473" s="180"/>
      <c r="L473" s="181"/>
      <c r="M473" s="184"/>
      <c r="N473" s="180"/>
      <c r="O473" s="180"/>
      <c r="P473" s="180"/>
      <c r="Q473" s="180"/>
      <c r="R473" s="180"/>
      <c r="S473" s="180"/>
      <c r="T473" s="185"/>
      <c r="U473" s="180"/>
      <c r="V473" s="180"/>
      <c r="W473" s="180"/>
      <c r="X473" s="180"/>
      <c r="Y473" s="180"/>
      <c r="Z473" s="180"/>
      <c r="AA473" s="180"/>
      <c r="AB473" s="180"/>
      <c r="AC473" s="180"/>
      <c r="AD473" s="180"/>
      <c r="AE473" s="180"/>
      <c r="AF473" s="180"/>
      <c r="AG473" s="180"/>
      <c r="AH473" s="180"/>
      <c r="AI473" s="180"/>
      <c r="AJ473" s="180"/>
      <c r="AK473" s="180"/>
      <c r="AL473" s="180"/>
      <c r="AM473" s="180"/>
      <c r="AN473" s="180"/>
      <c r="AO473" s="180"/>
      <c r="AP473" s="180"/>
      <c r="AQ473" s="180"/>
      <c r="AR473" s="180"/>
      <c r="AS473" s="180"/>
      <c r="AT473" s="182" t="s">
        <v>137</v>
      </c>
      <c r="AU473" s="182" t="s">
        <v>81</v>
      </c>
      <c r="AV473" s="180" t="s">
        <v>74</v>
      </c>
      <c r="AW473" s="180" t="s">
        <v>31</v>
      </c>
      <c r="AX473" s="180" t="s">
        <v>69</v>
      </c>
      <c r="AY473" s="182" t="s">
        <v>124</v>
      </c>
      <c r="AZ473" s="180"/>
      <c r="BA473" s="180"/>
      <c r="BB473" s="180"/>
      <c r="BC473" s="180"/>
      <c r="BD473" s="180"/>
      <c r="BE473" s="180"/>
      <c r="BF473" s="180"/>
      <c r="BG473" s="180"/>
      <c r="BH473" s="180"/>
      <c r="BI473" s="180"/>
      <c r="BJ473" s="180"/>
      <c r="BK473" s="180"/>
      <c r="BL473" s="180"/>
      <c r="BM473" s="180"/>
    </row>
    <row r="474" ht="15.75" customHeight="1">
      <c r="A474" s="166"/>
      <c r="B474" s="167"/>
      <c r="C474" s="166"/>
      <c r="D474" s="164" t="s">
        <v>137</v>
      </c>
      <c r="E474" s="168" t="s">
        <v>3</v>
      </c>
      <c r="F474" s="169" t="s">
        <v>313</v>
      </c>
      <c r="G474" s="166"/>
      <c r="H474" s="170">
        <v>97.881</v>
      </c>
      <c r="I474" s="166"/>
      <c r="J474" s="166"/>
      <c r="K474" s="166"/>
      <c r="L474" s="167"/>
      <c r="M474" s="171"/>
      <c r="N474" s="166"/>
      <c r="O474" s="166"/>
      <c r="P474" s="166"/>
      <c r="Q474" s="166"/>
      <c r="R474" s="166"/>
      <c r="S474" s="166"/>
      <c r="T474" s="172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6"/>
      <c r="AK474" s="166"/>
      <c r="AL474" s="166"/>
      <c r="AM474" s="166"/>
      <c r="AN474" s="166"/>
      <c r="AO474" s="166"/>
      <c r="AP474" s="166"/>
      <c r="AQ474" s="166"/>
      <c r="AR474" s="166"/>
      <c r="AS474" s="166"/>
      <c r="AT474" s="168" t="s">
        <v>137</v>
      </c>
      <c r="AU474" s="168" t="s">
        <v>81</v>
      </c>
      <c r="AV474" s="166" t="s">
        <v>78</v>
      </c>
      <c r="AW474" s="166" t="s">
        <v>31</v>
      </c>
      <c r="AX474" s="166" t="s">
        <v>69</v>
      </c>
      <c r="AY474" s="168" t="s">
        <v>124</v>
      </c>
      <c r="AZ474" s="166"/>
      <c r="BA474" s="166"/>
      <c r="BB474" s="166"/>
      <c r="BC474" s="166"/>
      <c r="BD474" s="166"/>
      <c r="BE474" s="166"/>
      <c r="BF474" s="166"/>
      <c r="BG474" s="166"/>
      <c r="BH474" s="166"/>
      <c r="BI474" s="166"/>
      <c r="BJ474" s="166"/>
      <c r="BK474" s="166"/>
      <c r="BL474" s="166"/>
      <c r="BM474" s="166"/>
    </row>
    <row r="475" ht="15.75" customHeight="1">
      <c r="A475" s="173"/>
      <c r="B475" s="174"/>
      <c r="C475" s="173"/>
      <c r="D475" s="164" t="s">
        <v>137</v>
      </c>
      <c r="E475" s="175" t="s">
        <v>3</v>
      </c>
      <c r="F475" s="176" t="s">
        <v>156</v>
      </c>
      <c r="G475" s="173"/>
      <c r="H475" s="177">
        <v>257.46500000000003</v>
      </c>
      <c r="I475" s="173"/>
      <c r="J475" s="173"/>
      <c r="K475" s="173"/>
      <c r="L475" s="174"/>
      <c r="M475" s="178"/>
      <c r="N475" s="173"/>
      <c r="O475" s="173"/>
      <c r="P475" s="173"/>
      <c r="Q475" s="173"/>
      <c r="R475" s="173"/>
      <c r="S475" s="173"/>
      <c r="T475" s="179"/>
      <c r="U475" s="173"/>
      <c r="V475" s="173"/>
      <c r="W475" s="173"/>
      <c r="X475" s="173"/>
      <c r="Y475" s="173"/>
      <c r="Z475" s="173"/>
      <c r="AA475" s="173"/>
      <c r="AB475" s="173"/>
      <c r="AC475" s="173"/>
      <c r="AD475" s="173"/>
      <c r="AE475" s="173"/>
      <c r="AF475" s="173"/>
      <c r="AG475" s="173"/>
      <c r="AH475" s="173"/>
      <c r="AI475" s="173"/>
      <c r="AJ475" s="173"/>
      <c r="AK475" s="173"/>
      <c r="AL475" s="173"/>
      <c r="AM475" s="173"/>
      <c r="AN475" s="173"/>
      <c r="AO475" s="173"/>
      <c r="AP475" s="173"/>
      <c r="AQ475" s="173"/>
      <c r="AR475" s="173"/>
      <c r="AS475" s="173"/>
      <c r="AT475" s="175" t="s">
        <v>137</v>
      </c>
      <c r="AU475" s="175" t="s">
        <v>81</v>
      </c>
      <c r="AV475" s="173" t="s">
        <v>149</v>
      </c>
      <c r="AW475" s="173" t="s">
        <v>31</v>
      </c>
      <c r="AX475" s="173" t="s">
        <v>74</v>
      </c>
      <c r="AY475" s="175" t="s">
        <v>124</v>
      </c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</row>
    <row r="476" ht="15.75" customHeight="1">
      <c r="A476" s="166"/>
      <c r="B476" s="167"/>
      <c r="C476" s="166"/>
      <c r="D476" s="164" t="s">
        <v>137</v>
      </c>
      <c r="E476" s="166"/>
      <c r="F476" s="169" t="s">
        <v>956</v>
      </c>
      <c r="G476" s="166"/>
      <c r="H476" s="170">
        <v>299.947</v>
      </c>
      <c r="I476" s="166"/>
      <c r="J476" s="166"/>
      <c r="K476" s="166"/>
      <c r="L476" s="167"/>
      <c r="M476" s="171"/>
      <c r="N476" s="166"/>
      <c r="O476" s="166"/>
      <c r="P476" s="166"/>
      <c r="Q476" s="166"/>
      <c r="R476" s="166"/>
      <c r="S476" s="166"/>
      <c r="T476" s="172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6"/>
      <c r="AK476" s="166"/>
      <c r="AL476" s="166"/>
      <c r="AM476" s="166"/>
      <c r="AN476" s="166"/>
      <c r="AO476" s="166"/>
      <c r="AP476" s="166"/>
      <c r="AQ476" s="166"/>
      <c r="AR476" s="166"/>
      <c r="AS476" s="166"/>
      <c r="AT476" s="168" t="s">
        <v>137</v>
      </c>
      <c r="AU476" s="168" t="s">
        <v>81</v>
      </c>
      <c r="AV476" s="166" t="s">
        <v>78</v>
      </c>
      <c r="AW476" s="166" t="s">
        <v>4</v>
      </c>
      <c r="AX476" s="166" t="s">
        <v>74</v>
      </c>
      <c r="AY476" s="168" t="s">
        <v>124</v>
      </c>
      <c r="AZ476" s="166"/>
      <c r="BA476" s="166"/>
      <c r="BB476" s="166"/>
      <c r="BC476" s="166"/>
      <c r="BD476" s="166"/>
      <c r="BE476" s="166"/>
      <c r="BF476" s="166"/>
      <c r="BG476" s="166"/>
      <c r="BH476" s="166"/>
      <c r="BI476" s="166"/>
      <c r="BJ476" s="166"/>
      <c r="BK476" s="166"/>
      <c r="BL476" s="166"/>
      <c r="BM476" s="166"/>
    </row>
    <row r="477" ht="24.0" customHeight="1">
      <c r="A477" s="21"/>
      <c r="B477" s="22"/>
      <c r="C477" s="191" t="s">
        <v>957</v>
      </c>
      <c r="D477" s="191" t="s">
        <v>427</v>
      </c>
      <c r="E477" s="192" t="s">
        <v>958</v>
      </c>
      <c r="F477" s="193" t="s">
        <v>959</v>
      </c>
      <c r="G477" s="194" t="s">
        <v>140</v>
      </c>
      <c r="H477" s="195">
        <v>478.4</v>
      </c>
      <c r="I477" s="196"/>
      <c r="J477" s="197">
        <f>ROUND(I477*H477,2)</f>
        <v>0</v>
      </c>
      <c r="K477" s="193" t="s">
        <v>130</v>
      </c>
      <c r="L477" s="198"/>
      <c r="M477" s="199" t="s">
        <v>3</v>
      </c>
      <c r="N477" s="200" t="s">
        <v>40</v>
      </c>
      <c r="O477" s="21"/>
      <c r="P477" s="157">
        <f>O477*H477</f>
        <v>0</v>
      </c>
      <c r="Q477" s="157">
        <v>2.0E-5</v>
      </c>
      <c r="R477" s="157">
        <f>Q477*H477</f>
        <v>0.009568</v>
      </c>
      <c r="S477" s="157">
        <v>0.0</v>
      </c>
      <c r="T477" s="158">
        <f>S477*H477</f>
        <v>0</v>
      </c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159" t="s">
        <v>430</v>
      </c>
      <c r="AS477" s="21"/>
      <c r="AT477" s="159" t="s">
        <v>427</v>
      </c>
      <c r="AU477" s="159" t="s">
        <v>81</v>
      </c>
      <c r="AV477" s="21"/>
      <c r="AW477" s="21"/>
      <c r="AX477" s="21"/>
      <c r="AY477" s="4" t="s">
        <v>124</v>
      </c>
      <c r="AZ477" s="21"/>
      <c r="BA477" s="21"/>
      <c r="BB477" s="21"/>
      <c r="BC477" s="21"/>
      <c r="BD477" s="21"/>
      <c r="BE477" s="160">
        <f>IF(N477="základní",J477,0)</f>
        <v>0</v>
      </c>
      <c r="BF477" s="160">
        <f>IF(N477="snížená",J477,0)</f>
        <v>0</v>
      </c>
      <c r="BG477" s="160">
        <f>IF(N477="zákl. přenesená",J477,0)</f>
        <v>0</v>
      </c>
      <c r="BH477" s="160">
        <f>IF(N477="sníž. přenesená",J477,0)</f>
        <v>0</v>
      </c>
      <c r="BI477" s="160">
        <f>IF(N477="nulová",J477,0)</f>
        <v>0</v>
      </c>
      <c r="BJ477" s="4" t="s">
        <v>74</v>
      </c>
      <c r="BK477" s="160">
        <f>ROUND(I477*H477,2)</f>
        <v>0</v>
      </c>
      <c r="BL477" s="4" t="s">
        <v>131</v>
      </c>
      <c r="BM477" s="159" t="s">
        <v>960</v>
      </c>
    </row>
    <row r="478" ht="15.75" customHeight="1">
      <c r="A478" s="166"/>
      <c r="B478" s="167"/>
      <c r="C478" s="166"/>
      <c r="D478" s="164" t="s">
        <v>137</v>
      </c>
      <c r="E478" s="168" t="s">
        <v>3</v>
      </c>
      <c r="F478" s="169" t="s">
        <v>961</v>
      </c>
      <c r="G478" s="166"/>
      <c r="H478" s="170">
        <v>478.4</v>
      </c>
      <c r="I478" s="166"/>
      <c r="J478" s="166"/>
      <c r="K478" s="166"/>
      <c r="L478" s="167"/>
      <c r="M478" s="171"/>
      <c r="N478" s="166"/>
      <c r="O478" s="166"/>
      <c r="P478" s="166"/>
      <c r="Q478" s="166"/>
      <c r="R478" s="166"/>
      <c r="S478" s="166"/>
      <c r="T478" s="172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6"/>
      <c r="AK478" s="166"/>
      <c r="AL478" s="166"/>
      <c r="AM478" s="166"/>
      <c r="AN478" s="166"/>
      <c r="AO478" s="166"/>
      <c r="AP478" s="166"/>
      <c r="AQ478" s="166"/>
      <c r="AR478" s="166"/>
      <c r="AS478" s="166"/>
      <c r="AT478" s="168" t="s">
        <v>137</v>
      </c>
      <c r="AU478" s="168" t="s">
        <v>81</v>
      </c>
      <c r="AV478" s="166" t="s">
        <v>78</v>
      </c>
      <c r="AW478" s="166" t="s">
        <v>31</v>
      </c>
      <c r="AX478" s="166" t="s">
        <v>74</v>
      </c>
      <c r="AY478" s="168" t="s">
        <v>124</v>
      </c>
      <c r="AZ478" s="166"/>
      <c r="BA478" s="166"/>
      <c r="BB478" s="166"/>
      <c r="BC478" s="166"/>
      <c r="BD478" s="166"/>
      <c r="BE478" s="166"/>
      <c r="BF478" s="166"/>
      <c r="BG478" s="166"/>
      <c r="BH478" s="166"/>
      <c r="BI478" s="166"/>
      <c r="BJ478" s="166"/>
      <c r="BK478" s="166"/>
      <c r="BL478" s="166"/>
      <c r="BM478" s="166"/>
    </row>
    <row r="479" ht="37.5" customHeight="1">
      <c r="A479" s="21"/>
      <c r="B479" s="22"/>
      <c r="C479" s="148" t="s">
        <v>962</v>
      </c>
      <c r="D479" s="148" t="s">
        <v>127</v>
      </c>
      <c r="E479" s="149" t="s">
        <v>963</v>
      </c>
      <c r="F479" s="150" t="s">
        <v>964</v>
      </c>
      <c r="G479" s="151" t="s">
        <v>89</v>
      </c>
      <c r="H479" s="152">
        <v>248.448</v>
      </c>
      <c r="I479" s="153"/>
      <c r="J479" s="154">
        <f>ROUND(I479*H479,2)</f>
        <v>0</v>
      </c>
      <c r="K479" s="150" t="s">
        <v>130</v>
      </c>
      <c r="L479" s="22"/>
      <c r="M479" s="155" t="s">
        <v>3</v>
      </c>
      <c r="N479" s="156" t="s">
        <v>40</v>
      </c>
      <c r="O479" s="21"/>
      <c r="P479" s="157">
        <f>O479*H479</f>
        <v>0</v>
      </c>
      <c r="Q479" s="157">
        <v>0.0</v>
      </c>
      <c r="R479" s="157">
        <f>Q479*H479</f>
        <v>0</v>
      </c>
      <c r="S479" s="157">
        <v>0.0</v>
      </c>
      <c r="T479" s="158">
        <f>S479*H479</f>
        <v>0</v>
      </c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159" t="s">
        <v>131</v>
      </c>
      <c r="AS479" s="21"/>
      <c r="AT479" s="159" t="s">
        <v>127</v>
      </c>
      <c r="AU479" s="159" t="s">
        <v>81</v>
      </c>
      <c r="AV479" s="21"/>
      <c r="AW479" s="21"/>
      <c r="AX479" s="21"/>
      <c r="AY479" s="4" t="s">
        <v>124</v>
      </c>
      <c r="AZ479" s="21"/>
      <c r="BA479" s="21"/>
      <c r="BB479" s="21"/>
      <c r="BC479" s="21"/>
      <c r="BD479" s="21"/>
      <c r="BE479" s="160">
        <f>IF(N479="základní",J479,0)</f>
        <v>0</v>
      </c>
      <c r="BF479" s="160">
        <f>IF(N479="snížená",J479,0)</f>
        <v>0</v>
      </c>
      <c r="BG479" s="160">
        <f>IF(N479="zákl. přenesená",J479,0)</f>
        <v>0</v>
      </c>
      <c r="BH479" s="160">
        <f>IF(N479="sníž. přenesená",J479,0)</f>
        <v>0</v>
      </c>
      <c r="BI479" s="160">
        <f>IF(N479="nulová",J479,0)</f>
        <v>0</v>
      </c>
      <c r="BJ479" s="4" t="s">
        <v>74</v>
      </c>
      <c r="BK479" s="160">
        <f>ROUND(I479*H479,2)</f>
        <v>0</v>
      </c>
      <c r="BL479" s="4" t="s">
        <v>131</v>
      </c>
      <c r="BM479" s="159" t="s">
        <v>965</v>
      </c>
    </row>
    <row r="480" ht="15.75" customHeight="1">
      <c r="A480" s="21"/>
      <c r="B480" s="22"/>
      <c r="C480" s="21"/>
      <c r="D480" s="161" t="s">
        <v>133</v>
      </c>
      <c r="E480" s="21"/>
      <c r="F480" s="162" t="s">
        <v>966</v>
      </c>
      <c r="G480" s="21"/>
      <c r="H480" s="21"/>
      <c r="I480" s="21"/>
      <c r="J480" s="21"/>
      <c r="K480" s="21"/>
      <c r="L480" s="22"/>
      <c r="M480" s="163"/>
      <c r="N480" s="21"/>
      <c r="O480" s="21"/>
      <c r="P480" s="21"/>
      <c r="Q480" s="21"/>
      <c r="R480" s="21"/>
      <c r="S480" s="21"/>
      <c r="T480" s="58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4" t="s">
        <v>133</v>
      </c>
      <c r="AU480" s="4" t="s">
        <v>81</v>
      </c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  <c r="BJ480" s="21"/>
      <c r="BK480" s="21"/>
      <c r="BL480" s="21"/>
      <c r="BM480" s="21"/>
    </row>
    <row r="481" ht="15.75" customHeight="1">
      <c r="A481" s="166"/>
      <c r="B481" s="167"/>
      <c r="C481" s="166"/>
      <c r="D481" s="164" t="s">
        <v>137</v>
      </c>
      <c r="E481" s="168" t="s">
        <v>3</v>
      </c>
      <c r="F481" s="169" t="s">
        <v>967</v>
      </c>
      <c r="G481" s="166"/>
      <c r="H481" s="170">
        <v>150.567</v>
      </c>
      <c r="I481" s="166"/>
      <c r="J481" s="166"/>
      <c r="K481" s="166"/>
      <c r="L481" s="167"/>
      <c r="M481" s="171"/>
      <c r="N481" s="166"/>
      <c r="O481" s="166"/>
      <c r="P481" s="166"/>
      <c r="Q481" s="166"/>
      <c r="R481" s="166"/>
      <c r="S481" s="166"/>
      <c r="T481" s="172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6"/>
      <c r="AK481" s="166"/>
      <c r="AL481" s="166"/>
      <c r="AM481" s="166"/>
      <c r="AN481" s="166"/>
      <c r="AO481" s="166"/>
      <c r="AP481" s="166"/>
      <c r="AQ481" s="166"/>
      <c r="AR481" s="166"/>
      <c r="AS481" s="166"/>
      <c r="AT481" s="168" t="s">
        <v>137</v>
      </c>
      <c r="AU481" s="168" t="s">
        <v>81</v>
      </c>
      <c r="AV481" s="166" t="s">
        <v>78</v>
      </c>
      <c r="AW481" s="166" t="s">
        <v>31</v>
      </c>
      <c r="AX481" s="166" t="s">
        <v>69</v>
      </c>
      <c r="AY481" s="168" t="s">
        <v>124</v>
      </c>
      <c r="AZ481" s="166"/>
      <c r="BA481" s="166"/>
      <c r="BB481" s="166"/>
      <c r="BC481" s="166"/>
      <c r="BD481" s="166"/>
      <c r="BE481" s="166"/>
      <c r="BF481" s="166"/>
      <c r="BG481" s="166"/>
      <c r="BH481" s="166"/>
      <c r="BI481" s="166"/>
      <c r="BJ481" s="166"/>
      <c r="BK481" s="166"/>
      <c r="BL481" s="166"/>
      <c r="BM481" s="166"/>
    </row>
    <row r="482" ht="15.75" customHeight="1">
      <c r="A482" s="166"/>
      <c r="B482" s="167"/>
      <c r="C482" s="166"/>
      <c r="D482" s="164" t="s">
        <v>137</v>
      </c>
      <c r="E482" s="168" t="s">
        <v>3</v>
      </c>
      <c r="F482" s="169" t="s">
        <v>968</v>
      </c>
      <c r="G482" s="166"/>
      <c r="H482" s="170">
        <v>97.881</v>
      </c>
      <c r="I482" s="166"/>
      <c r="J482" s="166"/>
      <c r="K482" s="166"/>
      <c r="L482" s="167"/>
      <c r="M482" s="171"/>
      <c r="N482" s="166"/>
      <c r="O482" s="166"/>
      <c r="P482" s="166"/>
      <c r="Q482" s="166"/>
      <c r="R482" s="166"/>
      <c r="S482" s="166"/>
      <c r="T482" s="172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6"/>
      <c r="AK482" s="166"/>
      <c r="AL482" s="166"/>
      <c r="AM482" s="166"/>
      <c r="AN482" s="166"/>
      <c r="AO482" s="166"/>
      <c r="AP482" s="166"/>
      <c r="AQ482" s="166"/>
      <c r="AR482" s="166"/>
      <c r="AS482" s="166"/>
      <c r="AT482" s="168" t="s">
        <v>137</v>
      </c>
      <c r="AU482" s="168" t="s">
        <v>81</v>
      </c>
      <c r="AV482" s="166" t="s">
        <v>78</v>
      </c>
      <c r="AW482" s="166" t="s">
        <v>31</v>
      </c>
      <c r="AX482" s="166" t="s">
        <v>69</v>
      </c>
      <c r="AY482" s="168" t="s">
        <v>124</v>
      </c>
      <c r="AZ482" s="166"/>
      <c r="BA482" s="166"/>
      <c r="BB482" s="166"/>
      <c r="BC482" s="166"/>
      <c r="BD482" s="166"/>
      <c r="BE482" s="166"/>
      <c r="BF482" s="166"/>
      <c r="BG482" s="166"/>
      <c r="BH482" s="166"/>
      <c r="BI482" s="166"/>
      <c r="BJ482" s="166"/>
      <c r="BK482" s="166"/>
      <c r="BL482" s="166"/>
      <c r="BM482" s="166"/>
    </row>
    <row r="483" ht="15.75" customHeight="1">
      <c r="A483" s="173"/>
      <c r="B483" s="174"/>
      <c r="C483" s="173"/>
      <c r="D483" s="164" t="s">
        <v>137</v>
      </c>
      <c r="E483" s="175" t="s">
        <v>3</v>
      </c>
      <c r="F483" s="176" t="s">
        <v>156</v>
      </c>
      <c r="G483" s="173"/>
      <c r="H483" s="177">
        <v>248.448</v>
      </c>
      <c r="I483" s="173"/>
      <c r="J483" s="173"/>
      <c r="K483" s="173"/>
      <c r="L483" s="174"/>
      <c r="M483" s="178"/>
      <c r="N483" s="173"/>
      <c r="O483" s="173"/>
      <c r="P483" s="173"/>
      <c r="Q483" s="173"/>
      <c r="R483" s="173"/>
      <c r="S483" s="173"/>
      <c r="T483" s="179"/>
      <c r="U483" s="173"/>
      <c r="V483" s="173"/>
      <c r="W483" s="173"/>
      <c r="X483" s="173"/>
      <c r="Y483" s="173"/>
      <c r="Z483" s="173"/>
      <c r="AA483" s="173"/>
      <c r="AB483" s="173"/>
      <c r="AC483" s="173"/>
      <c r="AD483" s="173"/>
      <c r="AE483" s="173"/>
      <c r="AF483" s="173"/>
      <c r="AG483" s="173"/>
      <c r="AH483" s="173"/>
      <c r="AI483" s="173"/>
      <c r="AJ483" s="173"/>
      <c r="AK483" s="173"/>
      <c r="AL483" s="173"/>
      <c r="AM483" s="173"/>
      <c r="AN483" s="173"/>
      <c r="AO483" s="173"/>
      <c r="AP483" s="173"/>
      <c r="AQ483" s="173"/>
      <c r="AR483" s="173"/>
      <c r="AS483" s="173"/>
      <c r="AT483" s="175" t="s">
        <v>137</v>
      </c>
      <c r="AU483" s="175" t="s">
        <v>81</v>
      </c>
      <c r="AV483" s="173" t="s">
        <v>149</v>
      </c>
      <c r="AW483" s="173" t="s">
        <v>31</v>
      </c>
      <c r="AX483" s="173" t="s">
        <v>74</v>
      </c>
      <c r="AY483" s="175" t="s">
        <v>124</v>
      </c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</row>
    <row r="484" ht="24.0" customHeight="1">
      <c r="A484" s="21"/>
      <c r="B484" s="22"/>
      <c r="C484" s="148" t="s">
        <v>969</v>
      </c>
      <c r="D484" s="148" t="s">
        <v>127</v>
      </c>
      <c r="E484" s="149" t="s">
        <v>970</v>
      </c>
      <c r="F484" s="150" t="s">
        <v>971</v>
      </c>
      <c r="G484" s="151" t="s">
        <v>140</v>
      </c>
      <c r="H484" s="152">
        <v>18.034</v>
      </c>
      <c r="I484" s="153"/>
      <c r="J484" s="154">
        <f>ROUND(I484*H484,2)</f>
        <v>0</v>
      </c>
      <c r="K484" s="150" t="s">
        <v>130</v>
      </c>
      <c r="L484" s="22"/>
      <c r="M484" s="155" t="s">
        <v>3</v>
      </c>
      <c r="N484" s="156" t="s">
        <v>40</v>
      </c>
      <c r="O484" s="21"/>
      <c r="P484" s="157">
        <f>O484*H484</f>
        <v>0</v>
      </c>
      <c r="Q484" s="157">
        <v>0.0</v>
      </c>
      <c r="R484" s="157">
        <f>Q484*H484</f>
        <v>0</v>
      </c>
      <c r="S484" s="157">
        <v>0.0</v>
      </c>
      <c r="T484" s="158">
        <f>S484*H484</f>
        <v>0</v>
      </c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159" t="s">
        <v>131</v>
      </c>
      <c r="AS484" s="21"/>
      <c r="AT484" s="159" t="s">
        <v>127</v>
      </c>
      <c r="AU484" s="159" t="s">
        <v>81</v>
      </c>
      <c r="AV484" s="21"/>
      <c r="AW484" s="21"/>
      <c r="AX484" s="21"/>
      <c r="AY484" s="4" t="s">
        <v>124</v>
      </c>
      <c r="AZ484" s="21"/>
      <c r="BA484" s="21"/>
      <c r="BB484" s="21"/>
      <c r="BC484" s="21"/>
      <c r="BD484" s="21"/>
      <c r="BE484" s="160">
        <f>IF(N484="základní",J484,0)</f>
        <v>0</v>
      </c>
      <c r="BF484" s="160">
        <f>IF(N484="snížená",J484,0)</f>
        <v>0</v>
      </c>
      <c r="BG484" s="160">
        <f>IF(N484="zákl. přenesená",J484,0)</f>
        <v>0</v>
      </c>
      <c r="BH484" s="160">
        <f>IF(N484="sníž. přenesená",J484,0)</f>
        <v>0</v>
      </c>
      <c r="BI484" s="160">
        <f>IF(N484="nulová",J484,0)</f>
        <v>0</v>
      </c>
      <c r="BJ484" s="4" t="s">
        <v>74</v>
      </c>
      <c r="BK484" s="160">
        <f>ROUND(I484*H484,2)</f>
        <v>0</v>
      </c>
      <c r="BL484" s="4" t="s">
        <v>131</v>
      </c>
      <c r="BM484" s="159" t="s">
        <v>972</v>
      </c>
    </row>
    <row r="485" ht="15.75" customHeight="1">
      <c r="A485" s="21"/>
      <c r="B485" s="22"/>
      <c r="C485" s="21"/>
      <c r="D485" s="161" t="s">
        <v>133</v>
      </c>
      <c r="E485" s="21"/>
      <c r="F485" s="162" t="s">
        <v>973</v>
      </c>
      <c r="G485" s="21"/>
      <c r="H485" s="21"/>
      <c r="I485" s="21"/>
      <c r="J485" s="21"/>
      <c r="K485" s="21"/>
      <c r="L485" s="22"/>
      <c r="M485" s="163"/>
      <c r="N485" s="21"/>
      <c r="O485" s="21"/>
      <c r="P485" s="21"/>
      <c r="Q485" s="21"/>
      <c r="R485" s="21"/>
      <c r="S485" s="21"/>
      <c r="T485" s="58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4" t="s">
        <v>133</v>
      </c>
      <c r="AU485" s="4" t="s">
        <v>81</v>
      </c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  <c r="BJ485" s="21"/>
      <c r="BK485" s="21"/>
      <c r="BL485" s="21"/>
      <c r="BM485" s="21"/>
    </row>
    <row r="486" ht="15.75" customHeight="1">
      <c r="A486" s="166"/>
      <c r="B486" s="167"/>
      <c r="C486" s="166"/>
      <c r="D486" s="164" t="s">
        <v>137</v>
      </c>
      <c r="E486" s="168" t="s">
        <v>3</v>
      </c>
      <c r="F486" s="169" t="s">
        <v>333</v>
      </c>
      <c r="G486" s="166"/>
      <c r="H486" s="170">
        <v>18.034</v>
      </c>
      <c r="I486" s="166"/>
      <c r="J486" s="166"/>
      <c r="K486" s="166"/>
      <c r="L486" s="167"/>
      <c r="M486" s="171"/>
      <c r="N486" s="166"/>
      <c r="O486" s="166"/>
      <c r="P486" s="166"/>
      <c r="Q486" s="166"/>
      <c r="R486" s="166"/>
      <c r="S486" s="166"/>
      <c r="T486" s="172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6"/>
      <c r="AK486" s="166"/>
      <c r="AL486" s="166"/>
      <c r="AM486" s="166"/>
      <c r="AN486" s="166"/>
      <c r="AO486" s="166"/>
      <c r="AP486" s="166"/>
      <c r="AQ486" s="166"/>
      <c r="AR486" s="166"/>
      <c r="AS486" s="166"/>
      <c r="AT486" s="168" t="s">
        <v>137</v>
      </c>
      <c r="AU486" s="168" t="s">
        <v>81</v>
      </c>
      <c r="AV486" s="166" t="s">
        <v>78</v>
      </c>
      <c r="AW486" s="166" t="s">
        <v>31</v>
      </c>
      <c r="AX486" s="166" t="s">
        <v>74</v>
      </c>
      <c r="AY486" s="168" t="s">
        <v>124</v>
      </c>
      <c r="AZ486" s="166"/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</row>
    <row r="487" ht="24.0" customHeight="1">
      <c r="A487" s="21"/>
      <c r="B487" s="22"/>
      <c r="C487" s="148" t="s">
        <v>974</v>
      </c>
      <c r="D487" s="148" t="s">
        <v>127</v>
      </c>
      <c r="E487" s="149" t="s">
        <v>975</v>
      </c>
      <c r="F487" s="150" t="s">
        <v>976</v>
      </c>
      <c r="G487" s="151" t="s">
        <v>140</v>
      </c>
      <c r="H487" s="152">
        <v>22.655</v>
      </c>
      <c r="I487" s="153"/>
      <c r="J487" s="154">
        <f>ROUND(I487*H487,2)</f>
        <v>0</v>
      </c>
      <c r="K487" s="150" t="s">
        <v>130</v>
      </c>
      <c r="L487" s="22"/>
      <c r="M487" s="155" t="s">
        <v>3</v>
      </c>
      <c r="N487" s="156" t="s">
        <v>40</v>
      </c>
      <c r="O487" s="21"/>
      <c r="P487" s="157">
        <f>O487*H487</f>
        <v>0</v>
      </c>
      <c r="Q487" s="157">
        <v>0.0</v>
      </c>
      <c r="R487" s="157">
        <f>Q487*H487</f>
        <v>0</v>
      </c>
      <c r="S487" s="157">
        <v>0.0</v>
      </c>
      <c r="T487" s="158">
        <f>S487*H487</f>
        <v>0</v>
      </c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159" t="s">
        <v>131</v>
      </c>
      <c r="AS487" s="21"/>
      <c r="AT487" s="159" t="s">
        <v>127</v>
      </c>
      <c r="AU487" s="159" t="s">
        <v>81</v>
      </c>
      <c r="AV487" s="21"/>
      <c r="AW487" s="21"/>
      <c r="AX487" s="21"/>
      <c r="AY487" s="4" t="s">
        <v>124</v>
      </c>
      <c r="AZ487" s="21"/>
      <c r="BA487" s="21"/>
      <c r="BB487" s="21"/>
      <c r="BC487" s="21"/>
      <c r="BD487" s="21"/>
      <c r="BE487" s="160">
        <f>IF(N487="základní",J487,0)</f>
        <v>0</v>
      </c>
      <c r="BF487" s="160">
        <f>IF(N487="snížená",J487,0)</f>
        <v>0</v>
      </c>
      <c r="BG487" s="160">
        <f>IF(N487="zákl. přenesená",J487,0)</f>
        <v>0</v>
      </c>
      <c r="BH487" s="160">
        <f>IF(N487="sníž. přenesená",J487,0)</f>
        <v>0</v>
      </c>
      <c r="BI487" s="160">
        <f>IF(N487="nulová",J487,0)</f>
        <v>0</v>
      </c>
      <c r="BJ487" s="4" t="s">
        <v>74</v>
      </c>
      <c r="BK487" s="160">
        <f>ROUND(I487*H487,2)</f>
        <v>0</v>
      </c>
      <c r="BL487" s="4" t="s">
        <v>131</v>
      </c>
      <c r="BM487" s="159" t="s">
        <v>977</v>
      </c>
    </row>
    <row r="488" ht="15.75" customHeight="1">
      <c r="A488" s="21"/>
      <c r="B488" s="22"/>
      <c r="C488" s="21"/>
      <c r="D488" s="161" t="s">
        <v>133</v>
      </c>
      <c r="E488" s="21"/>
      <c r="F488" s="162" t="s">
        <v>978</v>
      </c>
      <c r="G488" s="21"/>
      <c r="H488" s="21"/>
      <c r="I488" s="21"/>
      <c r="J488" s="21"/>
      <c r="K488" s="21"/>
      <c r="L488" s="22"/>
      <c r="M488" s="163"/>
      <c r="N488" s="21"/>
      <c r="O488" s="21"/>
      <c r="P488" s="21"/>
      <c r="Q488" s="21"/>
      <c r="R488" s="21"/>
      <c r="S488" s="21"/>
      <c r="T488" s="58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4" t="s">
        <v>133</v>
      </c>
      <c r="AU488" s="4" t="s">
        <v>81</v>
      </c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  <c r="BJ488" s="21"/>
      <c r="BK488" s="21"/>
      <c r="BL488" s="21"/>
      <c r="BM488" s="21"/>
    </row>
    <row r="489" ht="15.75" customHeight="1">
      <c r="A489" s="166"/>
      <c r="B489" s="167"/>
      <c r="C489" s="166"/>
      <c r="D489" s="164" t="s">
        <v>137</v>
      </c>
      <c r="E489" s="168" t="s">
        <v>3</v>
      </c>
      <c r="F489" s="169" t="s">
        <v>338</v>
      </c>
      <c r="G489" s="166"/>
      <c r="H489" s="170">
        <v>22.655</v>
      </c>
      <c r="I489" s="166"/>
      <c r="J489" s="166"/>
      <c r="K489" s="166"/>
      <c r="L489" s="167"/>
      <c r="M489" s="171"/>
      <c r="N489" s="166"/>
      <c r="O489" s="166"/>
      <c r="P489" s="166"/>
      <c r="Q489" s="166"/>
      <c r="R489" s="166"/>
      <c r="S489" s="166"/>
      <c r="T489" s="172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6"/>
      <c r="AK489" s="166"/>
      <c r="AL489" s="166"/>
      <c r="AM489" s="166"/>
      <c r="AN489" s="166"/>
      <c r="AO489" s="166"/>
      <c r="AP489" s="166"/>
      <c r="AQ489" s="166"/>
      <c r="AR489" s="166"/>
      <c r="AS489" s="166"/>
      <c r="AT489" s="168" t="s">
        <v>137</v>
      </c>
      <c r="AU489" s="168" t="s">
        <v>81</v>
      </c>
      <c r="AV489" s="166" t="s">
        <v>78</v>
      </c>
      <c r="AW489" s="166" t="s">
        <v>31</v>
      </c>
      <c r="AX489" s="166" t="s">
        <v>74</v>
      </c>
      <c r="AY489" s="168" t="s">
        <v>124</v>
      </c>
      <c r="AZ489" s="166"/>
      <c r="BA489" s="166"/>
      <c r="BB489" s="166"/>
      <c r="BC489" s="166"/>
      <c r="BD489" s="166"/>
      <c r="BE489" s="166"/>
      <c r="BF489" s="166"/>
      <c r="BG489" s="166"/>
      <c r="BH489" s="166"/>
      <c r="BI489" s="166"/>
      <c r="BJ489" s="166"/>
      <c r="BK489" s="166"/>
      <c r="BL489" s="166"/>
      <c r="BM489" s="166"/>
    </row>
    <row r="490" ht="20.25" customHeight="1">
      <c r="A490" s="136"/>
      <c r="B490" s="137"/>
      <c r="C490" s="136"/>
      <c r="D490" s="138" t="s">
        <v>68</v>
      </c>
      <c r="E490" s="146" t="s">
        <v>979</v>
      </c>
      <c r="F490" s="146" t="s">
        <v>980</v>
      </c>
      <c r="G490" s="136"/>
      <c r="H490" s="136"/>
      <c r="I490" s="136"/>
      <c r="J490" s="147">
        <f>BK490</f>
        <v>0</v>
      </c>
      <c r="K490" s="136"/>
      <c r="L490" s="137"/>
      <c r="M490" s="141"/>
      <c r="N490" s="136"/>
      <c r="O490" s="136"/>
      <c r="P490" s="142">
        <f>SUM(P491:P527)</f>
        <v>0</v>
      </c>
      <c r="Q490" s="136"/>
      <c r="R490" s="142">
        <f>SUM(R491:R527)</f>
        <v>0.811578771</v>
      </c>
      <c r="S490" s="136"/>
      <c r="T490" s="143">
        <f>SUM(T491:T527)</f>
        <v>0</v>
      </c>
      <c r="U490" s="136"/>
      <c r="V490" s="136"/>
      <c r="W490" s="136"/>
      <c r="X490" s="136"/>
      <c r="Y490" s="136"/>
      <c r="Z490" s="136"/>
      <c r="AA490" s="136"/>
      <c r="AB490" s="136"/>
      <c r="AC490" s="136"/>
      <c r="AD490" s="136"/>
      <c r="AE490" s="136"/>
      <c r="AF490" s="136"/>
      <c r="AG490" s="136"/>
      <c r="AH490" s="136"/>
      <c r="AI490" s="136"/>
      <c r="AJ490" s="136"/>
      <c r="AK490" s="136"/>
      <c r="AL490" s="136"/>
      <c r="AM490" s="136"/>
      <c r="AN490" s="136"/>
      <c r="AO490" s="136"/>
      <c r="AP490" s="136"/>
      <c r="AQ490" s="136"/>
      <c r="AR490" s="138" t="s">
        <v>78</v>
      </c>
      <c r="AS490" s="136"/>
      <c r="AT490" s="144" t="s">
        <v>68</v>
      </c>
      <c r="AU490" s="144" t="s">
        <v>78</v>
      </c>
      <c r="AV490" s="136"/>
      <c r="AW490" s="136"/>
      <c r="AX490" s="136"/>
      <c r="AY490" s="138" t="s">
        <v>124</v>
      </c>
      <c r="AZ490" s="136"/>
      <c r="BA490" s="136"/>
      <c r="BB490" s="136"/>
      <c r="BC490" s="136"/>
      <c r="BD490" s="136"/>
      <c r="BE490" s="136"/>
      <c r="BF490" s="136"/>
      <c r="BG490" s="136"/>
      <c r="BH490" s="136"/>
      <c r="BI490" s="136"/>
      <c r="BJ490" s="136"/>
      <c r="BK490" s="145">
        <f>SUM(BK491:BK527)</f>
        <v>0</v>
      </c>
      <c r="BL490" s="136"/>
      <c r="BM490" s="136"/>
    </row>
    <row r="491" ht="24.0" customHeight="1">
      <c r="A491" s="21"/>
      <c r="B491" s="22"/>
      <c r="C491" s="148" t="s">
        <v>981</v>
      </c>
      <c r="D491" s="148" t="s">
        <v>127</v>
      </c>
      <c r="E491" s="149" t="s">
        <v>982</v>
      </c>
      <c r="F491" s="150" t="s">
        <v>983</v>
      </c>
      <c r="G491" s="151" t="s">
        <v>89</v>
      </c>
      <c r="H491" s="152">
        <v>150.567</v>
      </c>
      <c r="I491" s="153"/>
      <c r="J491" s="154">
        <f>ROUND(I491*H491,2)</f>
        <v>0</v>
      </c>
      <c r="K491" s="150" t="s">
        <v>130</v>
      </c>
      <c r="L491" s="22"/>
      <c r="M491" s="155" t="s">
        <v>3</v>
      </c>
      <c r="N491" s="156" t="s">
        <v>40</v>
      </c>
      <c r="O491" s="21"/>
      <c r="P491" s="157">
        <f>O491*H491</f>
        <v>0</v>
      </c>
      <c r="Q491" s="157">
        <v>0.0</v>
      </c>
      <c r="R491" s="157">
        <f>Q491*H491</f>
        <v>0</v>
      </c>
      <c r="S491" s="157">
        <v>0.0</v>
      </c>
      <c r="T491" s="158">
        <f>S491*H491</f>
        <v>0</v>
      </c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159" t="s">
        <v>131</v>
      </c>
      <c r="AS491" s="21"/>
      <c r="AT491" s="159" t="s">
        <v>127</v>
      </c>
      <c r="AU491" s="159" t="s">
        <v>81</v>
      </c>
      <c r="AV491" s="21"/>
      <c r="AW491" s="21"/>
      <c r="AX491" s="21"/>
      <c r="AY491" s="4" t="s">
        <v>124</v>
      </c>
      <c r="AZ491" s="21"/>
      <c r="BA491" s="21"/>
      <c r="BB491" s="21"/>
      <c r="BC491" s="21"/>
      <c r="BD491" s="21"/>
      <c r="BE491" s="160">
        <f>IF(N491="základní",J491,0)</f>
        <v>0</v>
      </c>
      <c r="BF491" s="160">
        <f>IF(N491="snížená",J491,0)</f>
        <v>0</v>
      </c>
      <c r="BG491" s="160">
        <f>IF(N491="zákl. přenesená",J491,0)</f>
        <v>0</v>
      </c>
      <c r="BH491" s="160">
        <f>IF(N491="sníž. přenesená",J491,0)</f>
        <v>0</v>
      </c>
      <c r="BI491" s="160">
        <f>IF(N491="nulová",J491,0)</f>
        <v>0</v>
      </c>
      <c r="BJ491" s="4" t="s">
        <v>74</v>
      </c>
      <c r="BK491" s="160">
        <f>ROUND(I491*H491,2)</f>
        <v>0</v>
      </c>
      <c r="BL491" s="4" t="s">
        <v>131</v>
      </c>
      <c r="BM491" s="159" t="s">
        <v>984</v>
      </c>
    </row>
    <row r="492" ht="15.75" customHeight="1">
      <c r="A492" s="21"/>
      <c r="B492" s="22"/>
      <c r="C492" s="21"/>
      <c r="D492" s="161" t="s">
        <v>133</v>
      </c>
      <c r="E492" s="21"/>
      <c r="F492" s="162" t="s">
        <v>985</v>
      </c>
      <c r="G492" s="21"/>
      <c r="H492" s="21"/>
      <c r="I492" s="21"/>
      <c r="J492" s="21"/>
      <c r="K492" s="21"/>
      <c r="L492" s="22"/>
      <c r="M492" s="163"/>
      <c r="N492" s="21"/>
      <c r="O492" s="21"/>
      <c r="P492" s="21"/>
      <c r="Q492" s="21"/>
      <c r="R492" s="21"/>
      <c r="S492" s="21"/>
      <c r="T492" s="58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4" t="s">
        <v>133</v>
      </c>
      <c r="AU492" s="4" t="s">
        <v>81</v>
      </c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  <c r="BJ492" s="21"/>
      <c r="BK492" s="21"/>
      <c r="BL492" s="21"/>
      <c r="BM492" s="21"/>
    </row>
    <row r="493" ht="15.75" customHeight="1">
      <c r="A493" s="166"/>
      <c r="B493" s="167"/>
      <c r="C493" s="166"/>
      <c r="D493" s="164" t="s">
        <v>137</v>
      </c>
      <c r="E493" s="168" t="s">
        <v>3</v>
      </c>
      <c r="F493" s="169" t="s">
        <v>986</v>
      </c>
      <c r="G493" s="166"/>
      <c r="H493" s="170">
        <v>150.567</v>
      </c>
      <c r="I493" s="166"/>
      <c r="J493" s="166"/>
      <c r="K493" s="166"/>
      <c r="L493" s="167"/>
      <c r="M493" s="171"/>
      <c r="N493" s="166"/>
      <c r="O493" s="166"/>
      <c r="P493" s="166"/>
      <c r="Q493" s="166"/>
      <c r="R493" s="166"/>
      <c r="S493" s="166"/>
      <c r="T493" s="172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6"/>
      <c r="AK493" s="166"/>
      <c r="AL493" s="166"/>
      <c r="AM493" s="166"/>
      <c r="AN493" s="166"/>
      <c r="AO493" s="166"/>
      <c r="AP493" s="166"/>
      <c r="AQ493" s="166"/>
      <c r="AR493" s="166"/>
      <c r="AS493" s="166"/>
      <c r="AT493" s="168" t="s">
        <v>137</v>
      </c>
      <c r="AU493" s="168" t="s">
        <v>81</v>
      </c>
      <c r="AV493" s="166" t="s">
        <v>78</v>
      </c>
      <c r="AW493" s="166" t="s">
        <v>31</v>
      </c>
      <c r="AX493" s="166" t="s">
        <v>74</v>
      </c>
      <c r="AY493" s="168" t="s">
        <v>124</v>
      </c>
      <c r="AZ493" s="166"/>
      <c r="BA493" s="166"/>
      <c r="BB493" s="166"/>
      <c r="BC493" s="166"/>
      <c r="BD493" s="166"/>
      <c r="BE493" s="166"/>
      <c r="BF493" s="166"/>
      <c r="BG493" s="166"/>
      <c r="BH493" s="166"/>
      <c r="BI493" s="166"/>
      <c r="BJ493" s="166"/>
      <c r="BK493" s="166"/>
      <c r="BL493" s="166"/>
      <c r="BM493" s="166"/>
    </row>
    <row r="494" ht="21.75" customHeight="1">
      <c r="A494" s="21"/>
      <c r="B494" s="22"/>
      <c r="C494" s="191" t="s">
        <v>987</v>
      </c>
      <c r="D494" s="191" t="s">
        <v>427</v>
      </c>
      <c r="E494" s="192" t="s">
        <v>988</v>
      </c>
      <c r="F494" s="193" t="s">
        <v>989</v>
      </c>
      <c r="G494" s="194" t="s">
        <v>180</v>
      </c>
      <c r="H494" s="195">
        <v>180.684</v>
      </c>
      <c r="I494" s="196"/>
      <c r="J494" s="197">
        <f>ROUND(I494*H494,2)</f>
        <v>0</v>
      </c>
      <c r="K494" s="193" t="s">
        <v>130</v>
      </c>
      <c r="L494" s="198"/>
      <c r="M494" s="199" t="s">
        <v>3</v>
      </c>
      <c r="N494" s="200" t="s">
        <v>40</v>
      </c>
      <c r="O494" s="21"/>
      <c r="P494" s="157">
        <f>O494*H494</f>
        <v>0</v>
      </c>
      <c r="Q494" s="157">
        <v>0.0036</v>
      </c>
      <c r="R494" s="157">
        <f>Q494*H494</f>
        <v>0.6504624</v>
      </c>
      <c r="S494" s="157">
        <v>0.0</v>
      </c>
      <c r="T494" s="158">
        <f>S494*H494</f>
        <v>0</v>
      </c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159" t="s">
        <v>430</v>
      </c>
      <c r="AS494" s="21"/>
      <c r="AT494" s="159" t="s">
        <v>427</v>
      </c>
      <c r="AU494" s="159" t="s">
        <v>81</v>
      </c>
      <c r="AV494" s="21"/>
      <c r="AW494" s="21"/>
      <c r="AX494" s="21"/>
      <c r="AY494" s="4" t="s">
        <v>124</v>
      </c>
      <c r="AZ494" s="21"/>
      <c r="BA494" s="21"/>
      <c r="BB494" s="21"/>
      <c r="BC494" s="21"/>
      <c r="BD494" s="21"/>
      <c r="BE494" s="160">
        <f>IF(N494="základní",J494,0)</f>
        <v>0</v>
      </c>
      <c r="BF494" s="160">
        <f>IF(N494="snížená",J494,0)</f>
        <v>0</v>
      </c>
      <c r="BG494" s="160">
        <f>IF(N494="zákl. přenesená",J494,0)</f>
        <v>0</v>
      </c>
      <c r="BH494" s="160">
        <f>IF(N494="sníž. přenesená",J494,0)</f>
        <v>0</v>
      </c>
      <c r="BI494" s="160">
        <f>IF(N494="nulová",J494,0)</f>
        <v>0</v>
      </c>
      <c r="BJ494" s="4" t="s">
        <v>74</v>
      </c>
      <c r="BK494" s="160">
        <f>ROUND(I494*H494,2)</f>
        <v>0</v>
      </c>
      <c r="BL494" s="4" t="s">
        <v>131</v>
      </c>
      <c r="BM494" s="159" t="s">
        <v>990</v>
      </c>
    </row>
    <row r="495" ht="15.75" customHeight="1">
      <c r="A495" s="180"/>
      <c r="B495" s="181"/>
      <c r="C495" s="180"/>
      <c r="D495" s="164" t="s">
        <v>137</v>
      </c>
      <c r="E495" s="182" t="s">
        <v>3</v>
      </c>
      <c r="F495" s="183" t="s">
        <v>991</v>
      </c>
      <c r="G495" s="180"/>
      <c r="H495" s="182" t="s">
        <v>3</v>
      </c>
      <c r="I495" s="180"/>
      <c r="J495" s="180"/>
      <c r="K495" s="180"/>
      <c r="L495" s="181"/>
      <c r="M495" s="184"/>
      <c r="N495" s="180"/>
      <c r="O495" s="180"/>
      <c r="P495" s="180"/>
      <c r="Q495" s="180"/>
      <c r="R495" s="180"/>
      <c r="S495" s="180"/>
      <c r="T495" s="185"/>
      <c r="U495" s="180"/>
      <c r="V495" s="180"/>
      <c r="W495" s="180"/>
      <c r="X495" s="180"/>
      <c r="Y495" s="180"/>
      <c r="Z495" s="180"/>
      <c r="AA495" s="180"/>
      <c r="AB495" s="180"/>
      <c r="AC495" s="180"/>
      <c r="AD495" s="180"/>
      <c r="AE495" s="180"/>
      <c r="AF495" s="180"/>
      <c r="AG495" s="180"/>
      <c r="AH495" s="180"/>
      <c r="AI495" s="180"/>
      <c r="AJ495" s="180"/>
      <c r="AK495" s="180"/>
      <c r="AL495" s="180"/>
      <c r="AM495" s="180"/>
      <c r="AN495" s="180"/>
      <c r="AO495" s="180"/>
      <c r="AP495" s="180"/>
      <c r="AQ495" s="180"/>
      <c r="AR495" s="180"/>
      <c r="AS495" s="180"/>
      <c r="AT495" s="182" t="s">
        <v>137</v>
      </c>
      <c r="AU495" s="182" t="s">
        <v>81</v>
      </c>
      <c r="AV495" s="180" t="s">
        <v>74</v>
      </c>
      <c r="AW495" s="180" t="s">
        <v>31</v>
      </c>
      <c r="AX495" s="180" t="s">
        <v>69</v>
      </c>
      <c r="AY495" s="182" t="s">
        <v>124</v>
      </c>
      <c r="AZ495" s="180"/>
      <c r="BA495" s="180"/>
      <c r="BB495" s="180"/>
      <c r="BC495" s="180"/>
      <c r="BD495" s="180"/>
      <c r="BE495" s="180"/>
      <c r="BF495" s="180"/>
      <c r="BG495" s="180"/>
      <c r="BH495" s="180"/>
      <c r="BI495" s="180"/>
      <c r="BJ495" s="180"/>
      <c r="BK495" s="180"/>
      <c r="BL495" s="180"/>
      <c r="BM495" s="180"/>
    </row>
    <row r="496" ht="15.75" customHeight="1">
      <c r="A496" s="166"/>
      <c r="B496" s="167"/>
      <c r="C496" s="166"/>
      <c r="D496" s="164" t="s">
        <v>137</v>
      </c>
      <c r="E496" s="168" t="s">
        <v>3</v>
      </c>
      <c r="F496" s="169" t="s">
        <v>992</v>
      </c>
      <c r="G496" s="166"/>
      <c r="H496" s="170">
        <v>15.057</v>
      </c>
      <c r="I496" s="166"/>
      <c r="J496" s="166"/>
      <c r="K496" s="166"/>
      <c r="L496" s="167"/>
      <c r="M496" s="171"/>
      <c r="N496" s="166"/>
      <c r="O496" s="166"/>
      <c r="P496" s="166"/>
      <c r="Q496" s="166"/>
      <c r="R496" s="166"/>
      <c r="S496" s="166"/>
      <c r="T496" s="172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6"/>
      <c r="AK496" s="166"/>
      <c r="AL496" s="166"/>
      <c r="AM496" s="166"/>
      <c r="AN496" s="166"/>
      <c r="AO496" s="166"/>
      <c r="AP496" s="166"/>
      <c r="AQ496" s="166"/>
      <c r="AR496" s="166"/>
      <c r="AS496" s="166"/>
      <c r="AT496" s="168" t="s">
        <v>137</v>
      </c>
      <c r="AU496" s="168" t="s">
        <v>81</v>
      </c>
      <c r="AV496" s="166" t="s">
        <v>78</v>
      </c>
      <c r="AW496" s="166" t="s">
        <v>31</v>
      </c>
      <c r="AX496" s="166" t="s">
        <v>69</v>
      </c>
      <c r="AY496" s="168" t="s">
        <v>124</v>
      </c>
      <c r="AZ496" s="166"/>
      <c r="BA496" s="166"/>
      <c r="BB496" s="166"/>
      <c r="BC496" s="166"/>
      <c r="BD496" s="166"/>
      <c r="BE496" s="166"/>
      <c r="BF496" s="166"/>
      <c r="BG496" s="166"/>
      <c r="BH496" s="166"/>
      <c r="BI496" s="166"/>
      <c r="BJ496" s="166"/>
      <c r="BK496" s="166"/>
      <c r="BL496" s="166"/>
      <c r="BM496" s="166"/>
    </row>
    <row r="497" ht="15.75" customHeight="1">
      <c r="A497" s="173"/>
      <c r="B497" s="174"/>
      <c r="C497" s="173"/>
      <c r="D497" s="164" t="s">
        <v>137</v>
      </c>
      <c r="E497" s="175" t="s">
        <v>3</v>
      </c>
      <c r="F497" s="176" t="s">
        <v>156</v>
      </c>
      <c r="G497" s="173"/>
      <c r="H497" s="177">
        <v>15.057</v>
      </c>
      <c r="I497" s="173"/>
      <c r="J497" s="173"/>
      <c r="K497" s="173"/>
      <c r="L497" s="174"/>
      <c r="M497" s="178"/>
      <c r="N497" s="173"/>
      <c r="O497" s="173"/>
      <c r="P497" s="173"/>
      <c r="Q497" s="173"/>
      <c r="R497" s="173"/>
      <c r="S497" s="173"/>
      <c r="T497" s="179"/>
      <c r="U497" s="173"/>
      <c r="V497" s="173"/>
      <c r="W497" s="173"/>
      <c r="X497" s="173"/>
      <c r="Y497" s="173"/>
      <c r="Z497" s="173"/>
      <c r="AA497" s="173"/>
      <c r="AB497" s="173"/>
      <c r="AC497" s="173"/>
      <c r="AD497" s="173"/>
      <c r="AE497" s="173"/>
      <c r="AF497" s="173"/>
      <c r="AG497" s="173"/>
      <c r="AH497" s="173"/>
      <c r="AI497" s="173"/>
      <c r="AJ497" s="173"/>
      <c r="AK497" s="173"/>
      <c r="AL497" s="173"/>
      <c r="AM497" s="173"/>
      <c r="AN497" s="173"/>
      <c r="AO497" s="173"/>
      <c r="AP497" s="173"/>
      <c r="AQ497" s="173"/>
      <c r="AR497" s="173"/>
      <c r="AS497" s="173"/>
      <c r="AT497" s="175" t="s">
        <v>137</v>
      </c>
      <c r="AU497" s="175" t="s">
        <v>81</v>
      </c>
      <c r="AV497" s="173" t="s">
        <v>149</v>
      </c>
      <c r="AW497" s="173" t="s">
        <v>31</v>
      </c>
      <c r="AX497" s="173" t="s">
        <v>74</v>
      </c>
      <c r="AY497" s="175" t="s">
        <v>124</v>
      </c>
      <c r="AZ497" s="173"/>
      <c r="BA497" s="173"/>
      <c r="BB497" s="173"/>
      <c r="BC497" s="173"/>
      <c r="BD497" s="173"/>
      <c r="BE497" s="173"/>
      <c r="BF497" s="173"/>
      <c r="BG497" s="173"/>
      <c r="BH497" s="173"/>
      <c r="BI497" s="173"/>
      <c r="BJ497" s="173"/>
      <c r="BK497" s="173"/>
      <c r="BL497" s="173"/>
      <c r="BM497" s="173"/>
    </row>
    <row r="498" ht="15.75" customHeight="1">
      <c r="A498" s="166"/>
      <c r="B498" s="167"/>
      <c r="C498" s="166"/>
      <c r="D498" s="164" t="s">
        <v>137</v>
      </c>
      <c r="E498" s="166"/>
      <c r="F498" s="169" t="s">
        <v>993</v>
      </c>
      <c r="G498" s="166"/>
      <c r="H498" s="170">
        <v>180.684</v>
      </c>
      <c r="I498" s="166"/>
      <c r="J498" s="166"/>
      <c r="K498" s="166"/>
      <c r="L498" s="167"/>
      <c r="M498" s="171"/>
      <c r="N498" s="166"/>
      <c r="O498" s="166"/>
      <c r="P498" s="166"/>
      <c r="Q498" s="166"/>
      <c r="R498" s="166"/>
      <c r="S498" s="166"/>
      <c r="T498" s="172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6"/>
      <c r="AK498" s="166"/>
      <c r="AL498" s="166"/>
      <c r="AM498" s="166"/>
      <c r="AN498" s="166"/>
      <c r="AO498" s="166"/>
      <c r="AP498" s="166"/>
      <c r="AQ498" s="166"/>
      <c r="AR498" s="166"/>
      <c r="AS498" s="166"/>
      <c r="AT498" s="168" t="s">
        <v>137</v>
      </c>
      <c r="AU498" s="168" t="s">
        <v>81</v>
      </c>
      <c r="AV498" s="166" t="s">
        <v>78</v>
      </c>
      <c r="AW498" s="166" t="s">
        <v>4</v>
      </c>
      <c r="AX498" s="166" t="s">
        <v>74</v>
      </c>
      <c r="AY498" s="168" t="s">
        <v>124</v>
      </c>
      <c r="AZ498" s="166"/>
      <c r="BA498" s="166"/>
      <c r="BB498" s="166"/>
      <c r="BC498" s="166"/>
      <c r="BD498" s="166"/>
      <c r="BE498" s="166"/>
      <c r="BF498" s="166"/>
      <c r="BG498" s="166"/>
      <c r="BH498" s="166"/>
      <c r="BI498" s="166"/>
      <c r="BJ498" s="166"/>
      <c r="BK498" s="166"/>
      <c r="BL498" s="166"/>
      <c r="BM498" s="166"/>
    </row>
    <row r="499" ht="24.0" customHeight="1">
      <c r="A499" s="21"/>
      <c r="B499" s="22"/>
      <c r="C499" s="148" t="s">
        <v>994</v>
      </c>
      <c r="D499" s="148" t="s">
        <v>127</v>
      </c>
      <c r="E499" s="149" t="s">
        <v>995</v>
      </c>
      <c r="F499" s="150" t="s">
        <v>996</v>
      </c>
      <c r="G499" s="151" t="s">
        <v>140</v>
      </c>
      <c r="H499" s="152">
        <v>22.655</v>
      </c>
      <c r="I499" s="153"/>
      <c r="J499" s="154">
        <f>ROUND(I499*H499,2)</f>
        <v>0</v>
      </c>
      <c r="K499" s="150" t="s">
        <v>130</v>
      </c>
      <c r="L499" s="22"/>
      <c r="M499" s="155" t="s">
        <v>3</v>
      </c>
      <c r="N499" s="156" t="s">
        <v>40</v>
      </c>
      <c r="O499" s="21"/>
      <c r="P499" s="157">
        <f>O499*H499</f>
        <v>0</v>
      </c>
      <c r="Q499" s="157">
        <v>8.0E-6</v>
      </c>
      <c r="R499" s="157">
        <f>Q499*H499</f>
        <v>0.00018124</v>
      </c>
      <c r="S499" s="157">
        <v>0.0</v>
      </c>
      <c r="T499" s="158">
        <f>S499*H499</f>
        <v>0</v>
      </c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159" t="s">
        <v>131</v>
      </c>
      <c r="AS499" s="21"/>
      <c r="AT499" s="159" t="s">
        <v>127</v>
      </c>
      <c r="AU499" s="159" t="s">
        <v>81</v>
      </c>
      <c r="AV499" s="21"/>
      <c r="AW499" s="21"/>
      <c r="AX499" s="21"/>
      <c r="AY499" s="4" t="s">
        <v>124</v>
      </c>
      <c r="AZ499" s="21"/>
      <c r="BA499" s="21"/>
      <c r="BB499" s="21"/>
      <c r="BC499" s="21"/>
      <c r="BD499" s="21"/>
      <c r="BE499" s="160">
        <f>IF(N499="základní",J499,0)</f>
        <v>0</v>
      </c>
      <c r="BF499" s="160">
        <f>IF(N499="snížená",J499,0)</f>
        <v>0</v>
      </c>
      <c r="BG499" s="160">
        <f>IF(N499="zákl. přenesená",J499,0)</f>
        <v>0</v>
      </c>
      <c r="BH499" s="160">
        <f>IF(N499="sníž. přenesená",J499,0)</f>
        <v>0</v>
      </c>
      <c r="BI499" s="160">
        <f>IF(N499="nulová",J499,0)</f>
        <v>0</v>
      </c>
      <c r="BJ499" s="4" t="s">
        <v>74</v>
      </c>
      <c r="BK499" s="160">
        <f>ROUND(I499*H499,2)</f>
        <v>0</v>
      </c>
      <c r="BL499" s="4" t="s">
        <v>131</v>
      </c>
      <c r="BM499" s="159" t="s">
        <v>997</v>
      </c>
    </row>
    <row r="500" ht="15.75" customHeight="1">
      <c r="A500" s="21"/>
      <c r="B500" s="22"/>
      <c r="C500" s="21"/>
      <c r="D500" s="161" t="s">
        <v>133</v>
      </c>
      <c r="E500" s="21"/>
      <c r="F500" s="162" t="s">
        <v>998</v>
      </c>
      <c r="G500" s="21"/>
      <c r="H500" s="21"/>
      <c r="I500" s="21"/>
      <c r="J500" s="21"/>
      <c r="K500" s="21"/>
      <c r="L500" s="22"/>
      <c r="M500" s="163"/>
      <c r="N500" s="21"/>
      <c r="O500" s="21"/>
      <c r="P500" s="21"/>
      <c r="Q500" s="21"/>
      <c r="R500" s="21"/>
      <c r="S500" s="21"/>
      <c r="T500" s="58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4" t="s">
        <v>133</v>
      </c>
      <c r="AU500" s="4" t="s">
        <v>81</v>
      </c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  <c r="BJ500" s="21"/>
      <c r="BK500" s="21"/>
      <c r="BL500" s="21"/>
      <c r="BM500" s="21"/>
    </row>
    <row r="501" ht="15.75" customHeight="1">
      <c r="A501" s="166"/>
      <c r="B501" s="167"/>
      <c r="C501" s="166"/>
      <c r="D501" s="164" t="s">
        <v>137</v>
      </c>
      <c r="E501" s="168" t="s">
        <v>3</v>
      </c>
      <c r="F501" s="169" t="s">
        <v>338</v>
      </c>
      <c r="G501" s="166"/>
      <c r="H501" s="170">
        <v>22.655</v>
      </c>
      <c r="I501" s="166"/>
      <c r="J501" s="166"/>
      <c r="K501" s="166"/>
      <c r="L501" s="167"/>
      <c r="M501" s="171"/>
      <c r="N501" s="166"/>
      <c r="O501" s="166"/>
      <c r="P501" s="166"/>
      <c r="Q501" s="166"/>
      <c r="R501" s="166"/>
      <c r="S501" s="166"/>
      <c r="T501" s="172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6"/>
      <c r="AK501" s="166"/>
      <c r="AL501" s="166"/>
      <c r="AM501" s="166"/>
      <c r="AN501" s="166"/>
      <c r="AO501" s="166"/>
      <c r="AP501" s="166"/>
      <c r="AQ501" s="166"/>
      <c r="AR501" s="166"/>
      <c r="AS501" s="166"/>
      <c r="AT501" s="168" t="s">
        <v>137</v>
      </c>
      <c r="AU501" s="168" t="s">
        <v>81</v>
      </c>
      <c r="AV501" s="166" t="s">
        <v>78</v>
      </c>
      <c r="AW501" s="166" t="s">
        <v>31</v>
      </c>
      <c r="AX501" s="166" t="s">
        <v>74</v>
      </c>
      <c r="AY501" s="168" t="s">
        <v>124</v>
      </c>
      <c r="AZ501" s="166"/>
      <c r="BA501" s="166"/>
      <c r="BB501" s="166"/>
      <c r="BC501" s="166"/>
      <c r="BD501" s="166"/>
      <c r="BE501" s="166"/>
      <c r="BF501" s="166"/>
      <c r="BG501" s="166"/>
      <c r="BH501" s="166"/>
      <c r="BI501" s="166"/>
      <c r="BJ501" s="166"/>
      <c r="BK501" s="166"/>
      <c r="BL501" s="166"/>
      <c r="BM501" s="166"/>
    </row>
    <row r="502" ht="16.5" customHeight="1">
      <c r="A502" s="21"/>
      <c r="B502" s="22"/>
      <c r="C502" s="191" t="s">
        <v>999</v>
      </c>
      <c r="D502" s="191" t="s">
        <v>427</v>
      </c>
      <c r="E502" s="192" t="s">
        <v>933</v>
      </c>
      <c r="F502" s="193" t="s">
        <v>934</v>
      </c>
      <c r="G502" s="194" t="s">
        <v>140</v>
      </c>
      <c r="H502" s="195">
        <v>24.921</v>
      </c>
      <c r="I502" s="196"/>
      <c r="J502" s="197">
        <f>ROUND(I502*H502,2)</f>
        <v>0</v>
      </c>
      <c r="K502" s="193" t="s">
        <v>130</v>
      </c>
      <c r="L502" s="198"/>
      <c r="M502" s="199" t="s">
        <v>3</v>
      </c>
      <c r="N502" s="200" t="s">
        <v>40</v>
      </c>
      <c r="O502" s="21"/>
      <c r="P502" s="157">
        <f>O502*H502</f>
        <v>0</v>
      </c>
      <c r="Q502" s="157">
        <v>1.0E-4</v>
      </c>
      <c r="R502" s="157">
        <f>Q502*H502</f>
        <v>0.0024921</v>
      </c>
      <c r="S502" s="157">
        <v>0.0</v>
      </c>
      <c r="T502" s="158">
        <f>S502*H502</f>
        <v>0</v>
      </c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159" t="s">
        <v>430</v>
      </c>
      <c r="AS502" s="21"/>
      <c r="AT502" s="159" t="s">
        <v>427</v>
      </c>
      <c r="AU502" s="159" t="s">
        <v>81</v>
      </c>
      <c r="AV502" s="21"/>
      <c r="AW502" s="21"/>
      <c r="AX502" s="21"/>
      <c r="AY502" s="4" t="s">
        <v>124</v>
      </c>
      <c r="AZ502" s="21"/>
      <c r="BA502" s="21"/>
      <c r="BB502" s="21"/>
      <c r="BC502" s="21"/>
      <c r="BD502" s="21"/>
      <c r="BE502" s="160">
        <f>IF(N502="základní",J502,0)</f>
        <v>0</v>
      </c>
      <c r="BF502" s="160">
        <f>IF(N502="snížená",J502,0)</f>
        <v>0</v>
      </c>
      <c r="BG502" s="160">
        <f>IF(N502="zákl. přenesená",J502,0)</f>
        <v>0</v>
      </c>
      <c r="BH502" s="160">
        <f>IF(N502="sníž. přenesená",J502,0)</f>
        <v>0</v>
      </c>
      <c r="BI502" s="160">
        <f>IF(N502="nulová",J502,0)</f>
        <v>0</v>
      </c>
      <c r="BJ502" s="4" t="s">
        <v>74</v>
      </c>
      <c r="BK502" s="160">
        <f>ROUND(I502*H502,2)</f>
        <v>0</v>
      </c>
      <c r="BL502" s="4" t="s">
        <v>131</v>
      </c>
      <c r="BM502" s="159" t="s">
        <v>1000</v>
      </c>
    </row>
    <row r="503" ht="15.75" customHeight="1">
      <c r="A503" s="166"/>
      <c r="B503" s="167"/>
      <c r="C503" s="166"/>
      <c r="D503" s="164" t="s">
        <v>137</v>
      </c>
      <c r="E503" s="166"/>
      <c r="F503" s="169" t="s">
        <v>1001</v>
      </c>
      <c r="G503" s="166"/>
      <c r="H503" s="170">
        <v>24.921</v>
      </c>
      <c r="I503" s="166"/>
      <c r="J503" s="166"/>
      <c r="K503" s="166"/>
      <c r="L503" s="167"/>
      <c r="M503" s="171"/>
      <c r="N503" s="166"/>
      <c r="O503" s="166"/>
      <c r="P503" s="166"/>
      <c r="Q503" s="166"/>
      <c r="R503" s="166"/>
      <c r="S503" s="166"/>
      <c r="T503" s="172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6"/>
      <c r="AK503" s="166"/>
      <c r="AL503" s="166"/>
      <c r="AM503" s="166"/>
      <c r="AN503" s="166"/>
      <c r="AO503" s="166"/>
      <c r="AP503" s="166"/>
      <c r="AQ503" s="166"/>
      <c r="AR503" s="166"/>
      <c r="AS503" s="166"/>
      <c r="AT503" s="168" t="s">
        <v>137</v>
      </c>
      <c r="AU503" s="168" t="s">
        <v>81</v>
      </c>
      <c r="AV503" s="166" t="s">
        <v>78</v>
      </c>
      <c r="AW503" s="166" t="s">
        <v>4</v>
      </c>
      <c r="AX503" s="166" t="s">
        <v>74</v>
      </c>
      <c r="AY503" s="168" t="s">
        <v>124</v>
      </c>
      <c r="AZ503" s="166"/>
      <c r="BA503" s="166"/>
      <c r="BB503" s="166"/>
      <c r="BC503" s="166"/>
      <c r="BD503" s="166"/>
      <c r="BE503" s="166"/>
      <c r="BF503" s="166"/>
      <c r="BG503" s="166"/>
      <c r="BH503" s="166"/>
      <c r="BI503" s="166"/>
      <c r="BJ503" s="166"/>
      <c r="BK503" s="166"/>
      <c r="BL503" s="166"/>
      <c r="BM503" s="166"/>
    </row>
    <row r="504" ht="24.0" customHeight="1">
      <c r="A504" s="21"/>
      <c r="B504" s="22"/>
      <c r="C504" s="148" t="s">
        <v>1002</v>
      </c>
      <c r="D504" s="148" t="s">
        <v>127</v>
      </c>
      <c r="E504" s="149" t="s">
        <v>1003</v>
      </c>
      <c r="F504" s="150" t="s">
        <v>1004</v>
      </c>
      <c r="G504" s="151" t="s">
        <v>140</v>
      </c>
      <c r="H504" s="152">
        <v>18.034</v>
      </c>
      <c r="I504" s="153"/>
      <c r="J504" s="154">
        <f>ROUND(I504*H504,2)</f>
        <v>0</v>
      </c>
      <c r="K504" s="150" t="s">
        <v>130</v>
      </c>
      <c r="L504" s="22"/>
      <c r="M504" s="155" t="s">
        <v>3</v>
      </c>
      <c r="N504" s="156" t="s">
        <v>40</v>
      </c>
      <c r="O504" s="21"/>
      <c r="P504" s="157">
        <f>O504*H504</f>
        <v>0</v>
      </c>
      <c r="Q504" s="157">
        <v>0.0012465</v>
      </c>
      <c r="R504" s="157">
        <f>Q504*H504</f>
        <v>0.022479381</v>
      </c>
      <c r="S504" s="157">
        <v>0.0</v>
      </c>
      <c r="T504" s="158">
        <f>S504*H504</f>
        <v>0</v>
      </c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159" t="s">
        <v>131</v>
      </c>
      <c r="AS504" s="21"/>
      <c r="AT504" s="159" t="s">
        <v>127</v>
      </c>
      <c r="AU504" s="159" t="s">
        <v>81</v>
      </c>
      <c r="AV504" s="21"/>
      <c r="AW504" s="21"/>
      <c r="AX504" s="21"/>
      <c r="AY504" s="4" t="s">
        <v>124</v>
      </c>
      <c r="AZ504" s="21"/>
      <c r="BA504" s="21"/>
      <c r="BB504" s="21"/>
      <c r="BC504" s="21"/>
      <c r="BD504" s="21"/>
      <c r="BE504" s="160">
        <f>IF(N504="základní",J504,0)</f>
        <v>0</v>
      </c>
      <c r="BF504" s="160">
        <f>IF(N504="snížená",J504,0)</f>
        <v>0</v>
      </c>
      <c r="BG504" s="160">
        <f>IF(N504="zákl. přenesená",J504,0)</f>
        <v>0</v>
      </c>
      <c r="BH504" s="160">
        <f>IF(N504="sníž. přenesená",J504,0)</f>
        <v>0</v>
      </c>
      <c r="BI504" s="160">
        <f>IF(N504="nulová",J504,0)</f>
        <v>0</v>
      </c>
      <c r="BJ504" s="4" t="s">
        <v>74</v>
      </c>
      <c r="BK504" s="160">
        <f>ROUND(I504*H504,2)</f>
        <v>0</v>
      </c>
      <c r="BL504" s="4" t="s">
        <v>131</v>
      </c>
      <c r="BM504" s="159" t="s">
        <v>1005</v>
      </c>
    </row>
    <row r="505" ht="15.75" customHeight="1">
      <c r="A505" s="21"/>
      <c r="B505" s="22"/>
      <c r="C505" s="21"/>
      <c r="D505" s="161" t="s">
        <v>133</v>
      </c>
      <c r="E505" s="21"/>
      <c r="F505" s="162" t="s">
        <v>1006</v>
      </c>
      <c r="G505" s="21"/>
      <c r="H505" s="21"/>
      <c r="I505" s="21"/>
      <c r="J505" s="21"/>
      <c r="K505" s="21"/>
      <c r="L505" s="22"/>
      <c r="M505" s="163"/>
      <c r="N505" s="21"/>
      <c r="O505" s="21"/>
      <c r="P505" s="21"/>
      <c r="Q505" s="21"/>
      <c r="R505" s="21"/>
      <c r="S505" s="21"/>
      <c r="T505" s="58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4" t="s">
        <v>133</v>
      </c>
      <c r="AU505" s="4" t="s">
        <v>81</v>
      </c>
      <c r="AV505" s="21"/>
      <c r="AW505" s="21"/>
      <c r="AX505" s="21"/>
      <c r="AY505" s="21"/>
      <c r="AZ505" s="21"/>
      <c r="BA505" s="21"/>
      <c r="BB505" s="21"/>
      <c r="BC505" s="21"/>
      <c r="BD505" s="21"/>
      <c r="BE505" s="21"/>
      <c r="BF505" s="21"/>
      <c r="BG505" s="21"/>
      <c r="BH505" s="21"/>
      <c r="BI505" s="21"/>
      <c r="BJ505" s="21"/>
      <c r="BK505" s="21"/>
      <c r="BL505" s="21"/>
      <c r="BM505" s="21"/>
    </row>
    <row r="506" ht="15.75" customHeight="1">
      <c r="A506" s="166"/>
      <c r="B506" s="167"/>
      <c r="C506" s="166"/>
      <c r="D506" s="164" t="s">
        <v>137</v>
      </c>
      <c r="E506" s="168" t="s">
        <v>3</v>
      </c>
      <c r="F506" s="169" t="s">
        <v>333</v>
      </c>
      <c r="G506" s="166"/>
      <c r="H506" s="170">
        <v>18.034</v>
      </c>
      <c r="I506" s="166"/>
      <c r="J506" s="166"/>
      <c r="K506" s="166"/>
      <c r="L506" s="167"/>
      <c r="M506" s="171"/>
      <c r="N506" s="166"/>
      <c r="O506" s="166"/>
      <c r="P506" s="166"/>
      <c r="Q506" s="166"/>
      <c r="R506" s="166"/>
      <c r="S506" s="166"/>
      <c r="T506" s="172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6"/>
      <c r="AK506" s="166"/>
      <c r="AL506" s="166"/>
      <c r="AM506" s="166"/>
      <c r="AN506" s="166"/>
      <c r="AO506" s="166"/>
      <c r="AP506" s="166"/>
      <c r="AQ506" s="166"/>
      <c r="AR506" s="166"/>
      <c r="AS506" s="166"/>
      <c r="AT506" s="168" t="s">
        <v>137</v>
      </c>
      <c r="AU506" s="168" t="s">
        <v>81</v>
      </c>
      <c r="AV506" s="166" t="s">
        <v>78</v>
      </c>
      <c r="AW506" s="166" t="s">
        <v>31</v>
      </c>
      <c r="AX506" s="166" t="s">
        <v>74</v>
      </c>
      <c r="AY506" s="168" t="s">
        <v>124</v>
      </c>
      <c r="AZ506" s="166"/>
      <c r="BA506" s="166"/>
      <c r="BB506" s="166"/>
      <c r="BC506" s="166"/>
      <c r="BD506" s="166"/>
      <c r="BE506" s="166"/>
      <c r="BF506" s="166"/>
      <c r="BG506" s="166"/>
      <c r="BH506" s="166"/>
      <c r="BI506" s="166"/>
      <c r="BJ506" s="166"/>
      <c r="BK506" s="166"/>
      <c r="BL506" s="166"/>
      <c r="BM506" s="166"/>
    </row>
    <row r="507" ht="24.0" customHeight="1">
      <c r="A507" s="21"/>
      <c r="B507" s="22"/>
      <c r="C507" s="191" t="s">
        <v>1007</v>
      </c>
      <c r="D507" s="191" t="s">
        <v>427</v>
      </c>
      <c r="E507" s="192" t="s">
        <v>1008</v>
      </c>
      <c r="F507" s="193" t="s">
        <v>1009</v>
      </c>
      <c r="G507" s="194" t="s">
        <v>180</v>
      </c>
      <c r="H507" s="195">
        <v>6.0</v>
      </c>
      <c r="I507" s="196"/>
      <c r="J507" s="197">
        <f>ROUND(I507*H507,2)</f>
        <v>0</v>
      </c>
      <c r="K507" s="193" t="s">
        <v>130</v>
      </c>
      <c r="L507" s="198"/>
      <c r="M507" s="199" t="s">
        <v>3</v>
      </c>
      <c r="N507" s="200" t="s">
        <v>40</v>
      </c>
      <c r="O507" s="21"/>
      <c r="P507" s="157">
        <f>O507*H507</f>
        <v>0</v>
      </c>
      <c r="Q507" s="157">
        <v>0.0032</v>
      </c>
      <c r="R507" s="157">
        <f>Q507*H507</f>
        <v>0.0192</v>
      </c>
      <c r="S507" s="157">
        <v>0.0</v>
      </c>
      <c r="T507" s="158">
        <f>S507*H507</f>
        <v>0</v>
      </c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159" t="s">
        <v>430</v>
      </c>
      <c r="AS507" s="21"/>
      <c r="AT507" s="159" t="s">
        <v>427</v>
      </c>
      <c r="AU507" s="159" t="s">
        <v>81</v>
      </c>
      <c r="AV507" s="21"/>
      <c r="AW507" s="21"/>
      <c r="AX507" s="21"/>
      <c r="AY507" s="4" t="s">
        <v>124</v>
      </c>
      <c r="AZ507" s="21"/>
      <c r="BA507" s="21"/>
      <c r="BB507" s="21"/>
      <c r="BC507" s="21"/>
      <c r="BD507" s="21"/>
      <c r="BE507" s="160">
        <f>IF(N507="základní",J507,0)</f>
        <v>0</v>
      </c>
      <c r="BF507" s="160">
        <f>IF(N507="snížená",J507,0)</f>
        <v>0</v>
      </c>
      <c r="BG507" s="160">
        <f>IF(N507="zákl. přenesená",J507,0)</f>
        <v>0</v>
      </c>
      <c r="BH507" s="160">
        <f>IF(N507="sníž. přenesená",J507,0)</f>
        <v>0</v>
      </c>
      <c r="BI507" s="160">
        <f>IF(N507="nulová",J507,0)</f>
        <v>0</v>
      </c>
      <c r="BJ507" s="4" t="s">
        <v>74</v>
      </c>
      <c r="BK507" s="160">
        <f>ROUND(I507*H507,2)</f>
        <v>0</v>
      </c>
      <c r="BL507" s="4" t="s">
        <v>131</v>
      </c>
      <c r="BM507" s="159" t="s">
        <v>1010</v>
      </c>
    </row>
    <row r="508" ht="15.75" customHeight="1">
      <c r="A508" s="166"/>
      <c r="B508" s="167"/>
      <c r="C508" s="166"/>
      <c r="D508" s="164" t="s">
        <v>137</v>
      </c>
      <c r="E508" s="166"/>
      <c r="F508" s="169" t="s">
        <v>1011</v>
      </c>
      <c r="G508" s="166"/>
      <c r="H508" s="170">
        <v>6.0</v>
      </c>
      <c r="I508" s="166"/>
      <c r="J508" s="166"/>
      <c r="K508" s="166"/>
      <c r="L508" s="167"/>
      <c r="M508" s="171"/>
      <c r="N508" s="166"/>
      <c r="O508" s="166"/>
      <c r="P508" s="166"/>
      <c r="Q508" s="166"/>
      <c r="R508" s="166"/>
      <c r="S508" s="166"/>
      <c r="T508" s="172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6"/>
      <c r="AK508" s="166"/>
      <c r="AL508" s="166"/>
      <c r="AM508" s="166"/>
      <c r="AN508" s="166"/>
      <c r="AO508" s="166"/>
      <c r="AP508" s="166"/>
      <c r="AQ508" s="166"/>
      <c r="AR508" s="166"/>
      <c r="AS508" s="166"/>
      <c r="AT508" s="168" t="s">
        <v>137</v>
      </c>
      <c r="AU508" s="168" t="s">
        <v>81</v>
      </c>
      <c r="AV508" s="166" t="s">
        <v>78</v>
      </c>
      <c r="AW508" s="166" t="s">
        <v>4</v>
      </c>
      <c r="AX508" s="166" t="s">
        <v>74</v>
      </c>
      <c r="AY508" s="168" t="s">
        <v>124</v>
      </c>
      <c r="AZ508" s="166"/>
      <c r="BA508" s="166"/>
      <c r="BB508" s="166"/>
      <c r="BC508" s="166"/>
      <c r="BD508" s="166"/>
      <c r="BE508" s="166"/>
      <c r="BF508" s="166"/>
      <c r="BG508" s="166"/>
      <c r="BH508" s="166"/>
      <c r="BI508" s="166"/>
      <c r="BJ508" s="166"/>
      <c r="BK508" s="166"/>
      <c r="BL508" s="166"/>
      <c r="BM508" s="166"/>
    </row>
    <row r="509" ht="21.75" customHeight="1">
      <c r="A509" s="21"/>
      <c r="B509" s="22"/>
      <c r="C509" s="191" t="s">
        <v>1012</v>
      </c>
      <c r="D509" s="191" t="s">
        <v>427</v>
      </c>
      <c r="E509" s="192" t="s">
        <v>1013</v>
      </c>
      <c r="F509" s="193" t="s">
        <v>1014</v>
      </c>
      <c r="G509" s="194" t="s">
        <v>140</v>
      </c>
      <c r="H509" s="195">
        <v>19.837</v>
      </c>
      <c r="I509" s="196"/>
      <c r="J509" s="197">
        <f>ROUND(I509*H509,2)</f>
        <v>0</v>
      </c>
      <c r="K509" s="193" t="s">
        <v>130</v>
      </c>
      <c r="L509" s="198"/>
      <c r="M509" s="199" t="s">
        <v>3</v>
      </c>
      <c r="N509" s="200" t="s">
        <v>40</v>
      </c>
      <c r="O509" s="21"/>
      <c r="P509" s="157">
        <f>O509*H509</f>
        <v>0</v>
      </c>
      <c r="Q509" s="157">
        <v>0.0013</v>
      </c>
      <c r="R509" s="157">
        <f>Q509*H509</f>
        <v>0.0257881</v>
      </c>
      <c r="S509" s="157">
        <v>0.0</v>
      </c>
      <c r="T509" s="158">
        <f>S509*H509</f>
        <v>0</v>
      </c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159" t="s">
        <v>1015</v>
      </c>
      <c r="AS509" s="21"/>
      <c r="AT509" s="159" t="s">
        <v>427</v>
      </c>
      <c r="AU509" s="159" t="s">
        <v>81</v>
      </c>
      <c r="AV509" s="21"/>
      <c r="AW509" s="21"/>
      <c r="AX509" s="21"/>
      <c r="AY509" s="4" t="s">
        <v>124</v>
      </c>
      <c r="AZ509" s="21"/>
      <c r="BA509" s="21"/>
      <c r="BB509" s="21"/>
      <c r="BC509" s="21"/>
      <c r="BD509" s="21"/>
      <c r="BE509" s="160">
        <f>IF(N509="základní",J509,0)</f>
        <v>0</v>
      </c>
      <c r="BF509" s="160">
        <f>IF(N509="snížená",J509,0)</f>
        <v>0</v>
      </c>
      <c r="BG509" s="160">
        <f>IF(N509="zákl. přenesená",J509,0)</f>
        <v>0</v>
      </c>
      <c r="BH509" s="160">
        <f>IF(N509="sníž. přenesená",J509,0)</f>
        <v>0</v>
      </c>
      <c r="BI509" s="160">
        <f>IF(N509="nulová",J509,0)</f>
        <v>0</v>
      </c>
      <c r="BJ509" s="4" t="s">
        <v>74</v>
      </c>
      <c r="BK509" s="160">
        <f>ROUND(I509*H509,2)</f>
        <v>0</v>
      </c>
      <c r="BL509" s="4" t="s">
        <v>1015</v>
      </c>
      <c r="BM509" s="159" t="s">
        <v>1016</v>
      </c>
    </row>
    <row r="510" ht="15.75" customHeight="1">
      <c r="A510" s="166"/>
      <c r="B510" s="167"/>
      <c r="C510" s="166"/>
      <c r="D510" s="164" t="s">
        <v>137</v>
      </c>
      <c r="E510" s="166"/>
      <c r="F510" s="169" t="s">
        <v>1017</v>
      </c>
      <c r="G510" s="166"/>
      <c r="H510" s="170">
        <v>19.837</v>
      </c>
      <c r="I510" s="166"/>
      <c r="J510" s="166"/>
      <c r="K510" s="166"/>
      <c r="L510" s="167"/>
      <c r="M510" s="171"/>
      <c r="N510" s="166"/>
      <c r="O510" s="166"/>
      <c r="P510" s="166"/>
      <c r="Q510" s="166"/>
      <c r="R510" s="166"/>
      <c r="S510" s="166"/>
      <c r="T510" s="172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6"/>
      <c r="AK510" s="166"/>
      <c r="AL510" s="166"/>
      <c r="AM510" s="166"/>
      <c r="AN510" s="166"/>
      <c r="AO510" s="166"/>
      <c r="AP510" s="166"/>
      <c r="AQ510" s="166"/>
      <c r="AR510" s="166"/>
      <c r="AS510" s="166"/>
      <c r="AT510" s="168" t="s">
        <v>137</v>
      </c>
      <c r="AU510" s="168" t="s">
        <v>81</v>
      </c>
      <c r="AV510" s="166" t="s">
        <v>78</v>
      </c>
      <c r="AW510" s="166" t="s">
        <v>4</v>
      </c>
      <c r="AX510" s="166" t="s">
        <v>74</v>
      </c>
      <c r="AY510" s="168" t="s">
        <v>124</v>
      </c>
      <c r="AZ510" s="166"/>
      <c r="BA510" s="166"/>
      <c r="BB510" s="166"/>
      <c r="BC510" s="166"/>
      <c r="BD510" s="166"/>
      <c r="BE510" s="166"/>
      <c r="BF510" s="166"/>
      <c r="BG510" s="166"/>
      <c r="BH510" s="166"/>
      <c r="BI510" s="166"/>
      <c r="BJ510" s="166"/>
      <c r="BK510" s="166"/>
      <c r="BL510" s="166"/>
      <c r="BM510" s="166"/>
    </row>
    <row r="511" ht="24.0" customHeight="1">
      <c r="A511" s="21"/>
      <c r="B511" s="22"/>
      <c r="C511" s="191" t="s">
        <v>1018</v>
      </c>
      <c r="D511" s="191" t="s">
        <v>427</v>
      </c>
      <c r="E511" s="192" t="s">
        <v>1019</v>
      </c>
      <c r="F511" s="193" t="s">
        <v>1020</v>
      </c>
      <c r="G511" s="194" t="s">
        <v>180</v>
      </c>
      <c r="H511" s="195">
        <v>19.837</v>
      </c>
      <c r="I511" s="196"/>
      <c r="J511" s="197">
        <f>ROUND(I511*H511,2)</f>
        <v>0</v>
      </c>
      <c r="K511" s="193" t="s">
        <v>130</v>
      </c>
      <c r="L511" s="198"/>
      <c r="M511" s="199" t="s">
        <v>3</v>
      </c>
      <c r="N511" s="200" t="s">
        <v>40</v>
      </c>
      <c r="O511" s="21"/>
      <c r="P511" s="157">
        <f>O511*H511</f>
        <v>0</v>
      </c>
      <c r="Q511" s="157">
        <v>1.5E-4</v>
      </c>
      <c r="R511" s="157">
        <f>Q511*H511</f>
        <v>0.00297555</v>
      </c>
      <c r="S511" s="157">
        <v>0.0</v>
      </c>
      <c r="T511" s="158">
        <f>S511*H511</f>
        <v>0</v>
      </c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159" t="s">
        <v>177</v>
      </c>
      <c r="AS511" s="21"/>
      <c r="AT511" s="159" t="s">
        <v>427</v>
      </c>
      <c r="AU511" s="159" t="s">
        <v>81</v>
      </c>
      <c r="AV511" s="21"/>
      <c r="AW511" s="21"/>
      <c r="AX511" s="21"/>
      <c r="AY511" s="4" t="s">
        <v>124</v>
      </c>
      <c r="AZ511" s="21"/>
      <c r="BA511" s="21"/>
      <c r="BB511" s="21"/>
      <c r="BC511" s="21"/>
      <c r="BD511" s="21"/>
      <c r="BE511" s="160">
        <f>IF(N511="základní",J511,0)</f>
        <v>0</v>
      </c>
      <c r="BF511" s="160">
        <f>IF(N511="snížená",J511,0)</f>
        <v>0</v>
      </c>
      <c r="BG511" s="160">
        <f>IF(N511="zákl. přenesená",J511,0)</f>
        <v>0</v>
      </c>
      <c r="BH511" s="160">
        <f>IF(N511="sníž. přenesená",J511,0)</f>
        <v>0</v>
      </c>
      <c r="BI511" s="160">
        <f>IF(N511="nulová",J511,0)</f>
        <v>0</v>
      </c>
      <c r="BJ511" s="4" t="s">
        <v>74</v>
      </c>
      <c r="BK511" s="160">
        <f>ROUND(I511*H511,2)</f>
        <v>0</v>
      </c>
      <c r="BL511" s="4" t="s">
        <v>149</v>
      </c>
      <c r="BM511" s="159" t="s">
        <v>1021</v>
      </c>
    </row>
    <row r="512" ht="15.75" customHeight="1">
      <c r="A512" s="166"/>
      <c r="B512" s="167"/>
      <c r="C512" s="166"/>
      <c r="D512" s="164" t="s">
        <v>137</v>
      </c>
      <c r="E512" s="168" t="s">
        <v>3</v>
      </c>
      <c r="F512" s="169" t="s">
        <v>1022</v>
      </c>
      <c r="G512" s="166"/>
      <c r="H512" s="170">
        <v>19.837</v>
      </c>
      <c r="I512" s="166"/>
      <c r="J512" s="166"/>
      <c r="K512" s="166"/>
      <c r="L512" s="167"/>
      <c r="M512" s="171"/>
      <c r="N512" s="166"/>
      <c r="O512" s="166"/>
      <c r="P512" s="166"/>
      <c r="Q512" s="166"/>
      <c r="R512" s="166"/>
      <c r="S512" s="166"/>
      <c r="T512" s="172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6"/>
      <c r="AK512" s="166"/>
      <c r="AL512" s="166"/>
      <c r="AM512" s="166"/>
      <c r="AN512" s="166"/>
      <c r="AO512" s="166"/>
      <c r="AP512" s="166"/>
      <c r="AQ512" s="166"/>
      <c r="AR512" s="166"/>
      <c r="AS512" s="166"/>
      <c r="AT512" s="168" t="s">
        <v>137</v>
      </c>
      <c r="AU512" s="168" t="s">
        <v>81</v>
      </c>
      <c r="AV512" s="166" t="s">
        <v>78</v>
      </c>
      <c r="AW512" s="166" t="s">
        <v>31</v>
      </c>
      <c r="AX512" s="166" t="s">
        <v>74</v>
      </c>
      <c r="AY512" s="168" t="s">
        <v>124</v>
      </c>
      <c r="AZ512" s="166"/>
      <c r="BA512" s="166"/>
      <c r="BB512" s="166"/>
      <c r="BC512" s="166"/>
      <c r="BD512" s="166"/>
      <c r="BE512" s="166"/>
      <c r="BF512" s="166"/>
      <c r="BG512" s="166"/>
      <c r="BH512" s="166"/>
      <c r="BI512" s="166"/>
      <c r="BJ512" s="166"/>
      <c r="BK512" s="166"/>
      <c r="BL512" s="166"/>
      <c r="BM512" s="166"/>
    </row>
    <row r="513" ht="48.75" customHeight="1">
      <c r="A513" s="21"/>
      <c r="B513" s="22"/>
      <c r="C513" s="148" t="s">
        <v>1023</v>
      </c>
      <c r="D513" s="148" t="s">
        <v>127</v>
      </c>
      <c r="E513" s="149" t="s">
        <v>1024</v>
      </c>
      <c r="F513" s="150" t="s">
        <v>1025</v>
      </c>
      <c r="G513" s="151" t="s">
        <v>180</v>
      </c>
      <c r="H513" s="152">
        <v>2.0</v>
      </c>
      <c r="I513" s="153"/>
      <c r="J513" s="154">
        <f>ROUND(I513*H513,2)</f>
        <v>0</v>
      </c>
      <c r="K513" s="150" t="s">
        <v>130</v>
      </c>
      <c r="L513" s="22"/>
      <c r="M513" s="155" t="s">
        <v>3</v>
      </c>
      <c r="N513" s="156" t="s">
        <v>40</v>
      </c>
      <c r="O513" s="21"/>
      <c r="P513" s="157">
        <f>O513*H513</f>
        <v>0</v>
      </c>
      <c r="Q513" s="157">
        <v>0.0</v>
      </c>
      <c r="R513" s="157">
        <f>Q513*H513</f>
        <v>0</v>
      </c>
      <c r="S513" s="157">
        <v>0.0</v>
      </c>
      <c r="T513" s="158">
        <f>S513*H513</f>
        <v>0</v>
      </c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159" t="s">
        <v>131</v>
      </c>
      <c r="AS513" s="21"/>
      <c r="AT513" s="159" t="s">
        <v>127</v>
      </c>
      <c r="AU513" s="159" t="s">
        <v>81</v>
      </c>
      <c r="AV513" s="21"/>
      <c r="AW513" s="21"/>
      <c r="AX513" s="21"/>
      <c r="AY513" s="4" t="s">
        <v>124</v>
      </c>
      <c r="AZ513" s="21"/>
      <c r="BA513" s="21"/>
      <c r="BB513" s="21"/>
      <c r="BC513" s="21"/>
      <c r="BD513" s="21"/>
      <c r="BE513" s="160">
        <f>IF(N513="základní",J513,0)</f>
        <v>0</v>
      </c>
      <c r="BF513" s="160">
        <f>IF(N513="snížená",J513,0)</f>
        <v>0</v>
      </c>
      <c r="BG513" s="160">
        <f>IF(N513="zákl. přenesená",J513,0)</f>
        <v>0</v>
      </c>
      <c r="BH513" s="160">
        <f>IF(N513="sníž. přenesená",J513,0)</f>
        <v>0</v>
      </c>
      <c r="BI513" s="160">
        <f>IF(N513="nulová",J513,0)</f>
        <v>0</v>
      </c>
      <c r="BJ513" s="4" t="s">
        <v>74</v>
      </c>
      <c r="BK513" s="160">
        <f>ROUND(I513*H513,2)</f>
        <v>0</v>
      </c>
      <c r="BL513" s="4" t="s">
        <v>131</v>
      </c>
      <c r="BM513" s="159" t="s">
        <v>1026</v>
      </c>
    </row>
    <row r="514" ht="15.75" customHeight="1">
      <c r="A514" s="21"/>
      <c r="B514" s="22"/>
      <c r="C514" s="21"/>
      <c r="D514" s="161" t="s">
        <v>133</v>
      </c>
      <c r="E514" s="21"/>
      <c r="F514" s="162" t="s">
        <v>1027</v>
      </c>
      <c r="G514" s="21"/>
      <c r="H514" s="21"/>
      <c r="I514" s="21"/>
      <c r="J514" s="21"/>
      <c r="K514" s="21"/>
      <c r="L514" s="22"/>
      <c r="M514" s="163"/>
      <c r="N514" s="21"/>
      <c r="O514" s="21"/>
      <c r="P514" s="21"/>
      <c r="Q514" s="21"/>
      <c r="R514" s="21"/>
      <c r="S514" s="21"/>
      <c r="T514" s="58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4" t="s">
        <v>133</v>
      </c>
      <c r="AU514" s="4" t="s">
        <v>81</v>
      </c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21"/>
      <c r="BG514" s="21"/>
      <c r="BH514" s="21"/>
      <c r="BI514" s="21"/>
      <c r="BJ514" s="21"/>
      <c r="BK514" s="21"/>
      <c r="BL514" s="21"/>
      <c r="BM514" s="21"/>
    </row>
    <row r="515" ht="33.0" customHeight="1">
      <c r="A515" s="21"/>
      <c r="B515" s="22"/>
      <c r="C515" s="191" t="s">
        <v>1028</v>
      </c>
      <c r="D515" s="191" t="s">
        <v>427</v>
      </c>
      <c r="E515" s="192" t="s">
        <v>1029</v>
      </c>
      <c r="F515" s="193" t="s">
        <v>1030</v>
      </c>
      <c r="G515" s="194" t="s">
        <v>180</v>
      </c>
      <c r="H515" s="195">
        <v>2.0</v>
      </c>
      <c r="I515" s="196"/>
      <c r="J515" s="197">
        <f>ROUND(I515*H515,2)</f>
        <v>0</v>
      </c>
      <c r="K515" s="193" t="s">
        <v>130</v>
      </c>
      <c r="L515" s="198"/>
      <c r="M515" s="199" t="s">
        <v>3</v>
      </c>
      <c r="N515" s="200" t="s">
        <v>40</v>
      </c>
      <c r="O515" s="21"/>
      <c r="P515" s="157">
        <f>O515*H515</f>
        <v>0</v>
      </c>
      <c r="Q515" s="157">
        <v>0.0102</v>
      </c>
      <c r="R515" s="157">
        <f>Q515*H515</f>
        <v>0.0204</v>
      </c>
      <c r="S515" s="157">
        <v>0.0</v>
      </c>
      <c r="T515" s="158">
        <f>S515*H515</f>
        <v>0</v>
      </c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159" t="s">
        <v>1015</v>
      </c>
      <c r="AS515" s="21"/>
      <c r="AT515" s="159" t="s">
        <v>427</v>
      </c>
      <c r="AU515" s="159" t="s">
        <v>81</v>
      </c>
      <c r="AV515" s="21"/>
      <c r="AW515" s="21"/>
      <c r="AX515" s="21"/>
      <c r="AY515" s="4" t="s">
        <v>124</v>
      </c>
      <c r="AZ515" s="21"/>
      <c r="BA515" s="21"/>
      <c r="BB515" s="21"/>
      <c r="BC515" s="21"/>
      <c r="BD515" s="21"/>
      <c r="BE515" s="160">
        <f>IF(N515="základní",J515,0)</f>
        <v>0</v>
      </c>
      <c r="BF515" s="160">
        <f>IF(N515="snížená",J515,0)</f>
        <v>0</v>
      </c>
      <c r="BG515" s="160">
        <f>IF(N515="zákl. přenesená",J515,0)</f>
        <v>0</v>
      </c>
      <c r="BH515" s="160">
        <f>IF(N515="sníž. přenesená",J515,0)</f>
        <v>0</v>
      </c>
      <c r="BI515" s="160">
        <f>IF(N515="nulová",J515,0)</f>
        <v>0</v>
      </c>
      <c r="BJ515" s="4" t="s">
        <v>74</v>
      </c>
      <c r="BK515" s="160">
        <f>ROUND(I515*H515,2)</f>
        <v>0</v>
      </c>
      <c r="BL515" s="4" t="s">
        <v>1015</v>
      </c>
      <c r="BM515" s="159" t="s">
        <v>1031</v>
      </c>
    </row>
    <row r="516" ht="15.75" customHeight="1">
      <c r="A516" s="166"/>
      <c r="B516" s="167"/>
      <c r="C516" s="166"/>
      <c r="D516" s="164" t="s">
        <v>137</v>
      </c>
      <c r="E516" s="168" t="s">
        <v>3</v>
      </c>
      <c r="F516" s="169" t="s">
        <v>1032</v>
      </c>
      <c r="G516" s="166"/>
      <c r="H516" s="170">
        <v>2.0</v>
      </c>
      <c r="I516" s="166"/>
      <c r="J516" s="166"/>
      <c r="K516" s="166"/>
      <c r="L516" s="167"/>
      <c r="M516" s="171"/>
      <c r="N516" s="166"/>
      <c r="O516" s="166"/>
      <c r="P516" s="166"/>
      <c r="Q516" s="166"/>
      <c r="R516" s="166"/>
      <c r="S516" s="166"/>
      <c r="T516" s="172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6"/>
      <c r="AK516" s="166"/>
      <c r="AL516" s="166"/>
      <c r="AM516" s="166"/>
      <c r="AN516" s="166"/>
      <c r="AO516" s="166"/>
      <c r="AP516" s="166"/>
      <c r="AQ516" s="166"/>
      <c r="AR516" s="166"/>
      <c r="AS516" s="166"/>
      <c r="AT516" s="168" t="s">
        <v>137</v>
      </c>
      <c r="AU516" s="168" t="s">
        <v>81</v>
      </c>
      <c r="AV516" s="166" t="s">
        <v>78</v>
      </c>
      <c r="AW516" s="166" t="s">
        <v>31</v>
      </c>
      <c r="AX516" s="166" t="s">
        <v>69</v>
      </c>
      <c r="AY516" s="168" t="s">
        <v>124</v>
      </c>
      <c r="AZ516" s="166"/>
      <c r="BA516" s="166"/>
      <c r="BB516" s="166"/>
      <c r="BC516" s="166"/>
      <c r="BD516" s="166"/>
      <c r="BE516" s="166"/>
      <c r="BF516" s="166"/>
      <c r="BG516" s="166"/>
      <c r="BH516" s="166"/>
      <c r="BI516" s="166"/>
      <c r="BJ516" s="166"/>
      <c r="BK516" s="166"/>
      <c r="BL516" s="166"/>
      <c r="BM516" s="166"/>
    </row>
    <row r="517" ht="15.75" customHeight="1">
      <c r="A517" s="166"/>
      <c r="B517" s="167"/>
      <c r="C517" s="166"/>
      <c r="D517" s="164" t="s">
        <v>137</v>
      </c>
      <c r="E517" s="168" t="s">
        <v>3</v>
      </c>
      <c r="F517" s="169" t="s">
        <v>1033</v>
      </c>
      <c r="G517" s="166"/>
      <c r="H517" s="170">
        <v>0.0</v>
      </c>
      <c r="I517" s="166"/>
      <c r="J517" s="166"/>
      <c r="K517" s="166"/>
      <c r="L517" s="167"/>
      <c r="M517" s="171"/>
      <c r="N517" s="166"/>
      <c r="O517" s="166"/>
      <c r="P517" s="166"/>
      <c r="Q517" s="166"/>
      <c r="R517" s="166"/>
      <c r="S517" s="166"/>
      <c r="T517" s="172"/>
      <c r="U517" s="166"/>
      <c r="V517" s="166"/>
      <c r="W517" s="166"/>
      <c r="X517" s="166"/>
      <c r="Y517" s="166"/>
      <c r="Z517" s="166"/>
      <c r="AA517" s="166"/>
      <c r="AB517" s="166"/>
      <c r="AC517" s="166"/>
      <c r="AD517" s="166"/>
      <c r="AE517" s="166"/>
      <c r="AF517" s="166"/>
      <c r="AG517" s="166"/>
      <c r="AH517" s="166"/>
      <c r="AI517" s="166"/>
      <c r="AJ517" s="166"/>
      <c r="AK517" s="166"/>
      <c r="AL517" s="166"/>
      <c r="AM517" s="166"/>
      <c r="AN517" s="166"/>
      <c r="AO517" s="166"/>
      <c r="AP517" s="166"/>
      <c r="AQ517" s="166"/>
      <c r="AR517" s="166"/>
      <c r="AS517" s="166"/>
      <c r="AT517" s="168" t="s">
        <v>137</v>
      </c>
      <c r="AU517" s="168" t="s">
        <v>81</v>
      </c>
      <c r="AV517" s="166" t="s">
        <v>78</v>
      </c>
      <c r="AW517" s="166" t="s">
        <v>31</v>
      </c>
      <c r="AX517" s="166" t="s">
        <v>69</v>
      </c>
      <c r="AY517" s="168" t="s">
        <v>124</v>
      </c>
      <c r="AZ517" s="166"/>
      <c r="BA517" s="166"/>
      <c r="BB517" s="166"/>
      <c r="BC517" s="166"/>
      <c r="BD517" s="166"/>
      <c r="BE517" s="166"/>
      <c r="BF517" s="166"/>
      <c r="BG517" s="166"/>
      <c r="BH517" s="166"/>
      <c r="BI517" s="166"/>
      <c r="BJ517" s="166"/>
      <c r="BK517" s="166"/>
      <c r="BL517" s="166"/>
      <c r="BM517" s="166"/>
    </row>
    <row r="518" ht="15.75" customHeight="1">
      <c r="A518" s="173"/>
      <c r="B518" s="174"/>
      <c r="C518" s="173"/>
      <c r="D518" s="164" t="s">
        <v>137</v>
      </c>
      <c r="E518" s="175" t="s">
        <v>3</v>
      </c>
      <c r="F518" s="176" t="s">
        <v>156</v>
      </c>
      <c r="G518" s="173"/>
      <c r="H518" s="177">
        <v>2.0</v>
      </c>
      <c r="I518" s="173"/>
      <c r="J518" s="173"/>
      <c r="K518" s="173"/>
      <c r="L518" s="174"/>
      <c r="M518" s="178"/>
      <c r="N518" s="173"/>
      <c r="O518" s="173"/>
      <c r="P518" s="173"/>
      <c r="Q518" s="173"/>
      <c r="R518" s="173"/>
      <c r="S518" s="173"/>
      <c r="T518" s="179"/>
      <c r="U518" s="173"/>
      <c r="V518" s="173"/>
      <c r="W518" s="173"/>
      <c r="X518" s="173"/>
      <c r="Y518" s="173"/>
      <c r="Z518" s="173"/>
      <c r="AA518" s="173"/>
      <c r="AB518" s="173"/>
      <c r="AC518" s="173"/>
      <c r="AD518" s="173"/>
      <c r="AE518" s="173"/>
      <c r="AF518" s="173"/>
      <c r="AG518" s="173"/>
      <c r="AH518" s="173"/>
      <c r="AI518" s="173"/>
      <c r="AJ518" s="173"/>
      <c r="AK518" s="173"/>
      <c r="AL518" s="173"/>
      <c r="AM518" s="173"/>
      <c r="AN518" s="173"/>
      <c r="AO518" s="173"/>
      <c r="AP518" s="173"/>
      <c r="AQ518" s="173"/>
      <c r="AR518" s="173"/>
      <c r="AS518" s="173"/>
      <c r="AT518" s="175" t="s">
        <v>137</v>
      </c>
      <c r="AU518" s="175" t="s">
        <v>81</v>
      </c>
      <c r="AV518" s="173" t="s">
        <v>149</v>
      </c>
      <c r="AW518" s="173" t="s">
        <v>31</v>
      </c>
      <c r="AX518" s="173" t="s">
        <v>74</v>
      </c>
      <c r="AY518" s="175" t="s">
        <v>124</v>
      </c>
      <c r="AZ518" s="173"/>
      <c r="BA518" s="173"/>
      <c r="BB518" s="173"/>
      <c r="BC518" s="173"/>
      <c r="BD518" s="173"/>
      <c r="BE518" s="173"/>
      <c r="BF518" s="173"/>
      <c r="BG518" s="173"/>
      <c r="BH518" s="173"/>
      <c r="BI518" s="173"/>
      <c r="BJ518" s="173"/>
      <c r="BK518" s="173"/>
      <c r="BL518" s="173"/>
      <c r="BM518" s="173"/>
    </row>
    <row r="519" ht="24.0" customHeight="1">
      <c r="A519" s="21"/>
      <c r="B519" s="22"/>
      <c r="C519" s="148" t="s">
        <v>1034</v>
      </c>
      <c r="D519" s="148" t="s">
        <v>127</v>
      </c>
      <c r="E519" s="149" t="s">
        <v>1035</v>
      </c>
      <c r="F519" s="150" t="s">
        <v>1036</v>
      </c>
      <c r="G519" s="151" t="s">
        <v>180</v>
      </c>
      <c r="H519" s="152">
        <v>11.0</v>
      </c>
      <c r="I519" s="153"/>
      <c r="J519" s="154">
        <f>ROUND(I519*H519,2)</f>
        <v>0</v>
      </c>
      <c r="K519" s="150" t="s">
        <v>130</v>
      </c>
      <c r="L519" s="22"/>
      <c r="M519" s="155" t="s">
        <v>3</v>
      </c>
      <c r="N519" s="156" t="s">
        <v>40</v>
      </c>
      <c r="O519" s="21"/>
      <c r="P519" s="157">
        <f>O519*H519</f>
        <v>0</v>
      </c>
      <c r="Q519" s="157">
        <v>0.0</v>
      </c>
      <c r="R519" s="157">
        <f>Q519*H519</f>
        <v>0</v>
      </c>
      <c r="S519" s="157">
        <v>0.0</v>
      </c>
      <c r="T519" s="158">
        <f>S519*H519</f>
        <v>0</v>
      </c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159" t="s">
        <v>131</v>
      </c>
      <c r="AS519" s="21"/>
      <c r="AT519" s="159" t="s">
        <v>127</v>
      </c>
      <c r="AU519" s="159" t="s">
        <v>81</v>
      </c>
      <c r="AV519" s="21"/>
      <c r="AW519" s="21"/>
      <c r="AX519" s="21"/>
      <c r="AY519" s="4" t="s">
        <v>124</v>
      </c>
      <c r="AZ519" s="21"/>
      <c r="BA519" s="21"/>
      <c r="BB519" s="21"/>
      <c r="BC519" s="21"/>
      <c r="BD519" s="21"/>
      <c r="BE519" s="160">
        <f>IF(N519="základní",J519,0)</f>
        <v>0</v>
      </c>
      <c r="BF519" s="160">
        <f>IF(N519="snížená",J519,0)</f>
        <v>0</v>
      </c>
      <c r="BG519" s="160">
        <f>IF(N519="zákl. přenesená",J519,0)</f>
        <v>0</v>
      </c>
      <c r="BH519" s="160">
        <f>IF(N519="sníž. přenesená",J519,0)</f>
        <v>0</v>
      </c>
      <c r="BI519" s="160">
        <f>IF(N519="nulová",J519,0)</f>
        <v>0</v>
      </c>
      <c r="BJ519" s="4" t="s">
        <v>74</v>
      </c>
      <c r="BK519" s="160">
        <f>ROUND(I519*H519,2)</f>
        <v>0</v>
      </c>
      <c r="BL519" s="4" t="s">
        <v>131</v>
      </c>
      <c r="BM519" s="159" t="s">
        <v>1037</v>
      </c>
    </row>
    <row r="520" ht="15.75" customHeight="1">
      <c r="A520" s="21"/>
      <c r="B520" s="22"/>
      <c r="C520" s="21"/>
      <c r="D520" s="161" t="s">
        <v>133</v>
      </c>
      <c r="E520" s="21"/>
      <c r="F520" s="162" t="s">
        <v>1038</v>
      </c>
      <c r="G520" s="21"/>
      <c r="H520" s="21"/>
      <c r="I520" s="21"/>
      <c r="J520" s="21"/>
      <c r="K520" s="21"/>
      <c r="L520" s="22"/>
      <c r="M520" s="163"/>
      <c r="N520" s="21"/>
      <c r="O520" s="21"/>
      <c r="P520" s="21"/>
      <c r="Q520" s="21"/>
      <c r="R520" s="21"/>
      <c r="S520" s="21"/>
      <c r="T520" s="58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4" t="s">
        <v>133</v>
      </c>
      <c r="AU520" s="4" t="s">
        <v>81</v>
      </c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  <c r="BJ520" s="21"/>
      <c r="BK520" s="21"/>
      <c r="BL520" s="21"/>
      <c r="BM520" s="21"/>
    </row>
    <row r="521" ht="37.5" customHeight="1">
      <c r="A521" s="21"/>
      <c r="B521" s="22"/>
      <c r="C521" s="191" t="s">
        <v>1039</v>
      </c>
      <c r="D521" s="191" t="s">
        <v>427</v>
      </c>
      <c r="E521" s="192" t="s">
        <v>1040</v>
      </c>
      <c r="F521" s="193" t="s">
        <v>1041</v>
      </c>
      <c r="G521" s="194" t="s">
        <v>1042</v>
      </c>
      <c r="H521" s="195">
        <v>1.0</v>
      </c>
      <c r="I521" s="196"/>
      <c r="J521" s="197">
        <f>ROUND(I521*H521,2)</f>
        <v>0</v>
      </c>
      <c r="K521" s="193" t="s">
        <v>130</v>
      </c>
      <c r="L521" s="198"/>
      <c r="M521" s="199" t="s">
        <v>3</v>
      </c>
      <c r="N521" s="200" t="s">
        <v>40</v>
      </c>
      <c r="O521" s="21"/>
      <c r="P521" s="157">
        <f>O521*H521</f>
        <v>0</v>
      </c>
      <c r="Q521" s="157">
        <v>0.0076</v>
      </c>
      <c r="R521" s="157">
        <f>Q521*H521</f>
        <v>0.0076</v>
      </c>
      <c r="S521" s="157">
        <v>0.0</v>
      </c>
      <c r="T521" s="158">
        <f>S521*H521</f>
        <v>0</v>
      </c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159" t="s">
        <v>430</v>
      </c>
      <c r="AS521" s="21"/>
      <c r="AT521" s="159" t="s">
        <v>427</v>
      </c>
      <c r="AU521" s="159" t="s">
        <v>81</v>
      </c>
      <c r="AV521" s="21"/>
      <c r="AW521" s="21"/>
      <c r="AX521" s="21"/>
      <c r="AY521" s="4" t="s">
        <v>124</v>
      </c>
      <c r="AZ521" s="21"/>
      <c r="BA521" s="21"/>
      <c r="BB521" s="21"/>
      <c r="BC521" s="21"/>
      <c r="BD521" s="21"/>
      <c r="BE521" s="160">
        <f>IF(N521="základní",J521,0)</f>
        <v>0</v>
      </c>
      <c r="BF521" s="160">
        <f>IF(N521="snížená",J521,0)</f>
        <v>0</v>
      </c>
      <c r="BG521" s="160">
        <f>IF(N521="zákl. přenesená",J521,0)</f>
        <v>0</v>
      </c>
      <c r="BH521" s="160">
        <f>IF(N521="sníž. přenesená",J521,0)</f>
        <v>0</v>
      </c>
      <c r="BI521" s="160">
        <f>IF(N521="nulová",J521,0)</f>
        <v>0</v>
      </c>
      <c r="BJ521" s="4" t="s">
        <v>74</v>
      </c>
      <c r="BK521" s="160">
        <f>ROUND(I521*H521,2)</f>
        <v>0</v>
      </c>
      <c r="BL521" s="4" t="s">
        <v>131</v>
      </c>
      <c r="BM521" s="159" t="s">
        <v>1043</v>
      </c>
    </row>
    <row r="522" ht="15.75" customHeight="1">
      <c r="A522" s="166"/>
      <c r="B522" s="167"/>
      <c r="C522" s="166"/>
      <c r="D522" s="164" t="s">
        <v>137</v>
      </c>
      <c r="E522" s="168" t="s">
        <v>3</v>
      </c>
      <c r="F522" s="169" t="s">
        <v>1044</v>
      </c>
      <c r="G522" s="166"/>
      <c r="H522" s="170">
        <v>1.0</v>
      </c>
      <c r="I522" s="166"/>
      <c r="J522" s="166"/>
      <c r="K522" s="166"/>
      <c r="L522" s="167"/>
      <c r="M522" s="171"/>
      <c r="N522" s="166"/>
      <c r="O522" s="166"/>
      <c r="P522" s="166"/>
      <c r="Q522" s="166"/>
      <c r="R522" s="166"/>
      <c r="S522" s="166"/>
      <c r="T522" s="172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6"/>
      <c r="AK522" s="166"/>
      <c r="AL522" s="166"/>
      <c r="AM522" s="166"/>
      <c r="AN522" s="166"/>
      <c r="AO522" s="166"/>
      <c r="AP522" s="166"/>
      <c r="AQ522" s="166"/>
      <c r="AR522" s="166"/>
      <c r="AS522" s="166"/>
      <c r="AT522" s="168" t="s">
        <v>137</v>
      </c>
      <c r="AU522" s="168" t="s">
        <v>81</v>
      </c>
      <c r="AV522" s="166" t="s">
        <v>78</v>
      </c>
      <c r="AW522" s="166" t="s">
        <v>31</v>
      </c>
      <c r="AX522" s="166" t="s">
        <v>74</v>
      </c>
      <c r="AY522" s="168" t="s">
        <v>124</v>
      </c>
      <c r="AZ522" s="166"/>
      <c r="BA522" s="166"/>
      <c r="BB522" s="166"/>
      <c r="BC522" s="166"/>
      <c r="BD522" s="166"/>
      <c r="BE522" s="166"/>
      <c r="BF522" s="166"/>
      <c r="BG522" s="166"/>
      <c r="BH522" s="166"/>
      <c r="BI522" s="166"/>
      <c r="BJ522" s="166"/>
      <c r="BK522" s="166"/>
      <c r="BL522" s="166"/>
      <c r="BM522" s="166"/>
    </row>
    <row r="523" ht="37.5" customHeight="1">
      <c r="A523" s="21"/>
      <c r="B523" s="22"/>
      <c r="C523" s="191" t="s">
        <v>1045</v>
      </c>
      <c r="D523" s="191" t="s">
        <v>427</v>
      </c>
      <c r="E523" s="192" t="s">
        <v>1046</v>
      </c>
      <c r="F523" s="193" t="s">
        <v>1047</v>
      </c>
      <c r="G523" s="194" t="s">
        <v>1042</v>
      </c>
      <c r="H523" s="195">
        <v>10.0</v>
      </c>
      <c r="I523" s="196"/>
      <c r="J523" s="197">
        <f>ROUND(I523*H523,2)</f>
        <v>0</v>
      </c>
      <c r="K523" s="193" t="s">
        <v>130</v>
      </c>
      <c r="L523" s="198"/>
      <c r="M523" s="199" t="s">
        <v>3</v>
      </c>
      <c r="N523" s="200" t="s">
        <v>40</v>
      </c>
      <c r="O523" s="21"/>
      <c r="P523" s="157">
        <f>O523*H523</f>
        <v>0</v>
      </c>
      <c r="Q523" s="157">
        <v>0.006</v>
      </c>
      <c r="R523" s="157">
        <f>Q523*H523</f>
        <v>0.06</v>
      </c>
      <c r="S523" s="157">
        <v>0.0</v>
      </c>
      <c r="T523" s="158">
        <f>S523*H523</f>
        <v>0</v>
      </c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159" t="s">
        <v>430</v>
      </c>
      <c r="AS523" s="21"/>
      <c r="AT523" s="159" t="s">
        <v>427</v>
      </c>
      <c r="AU523" s="159" t="s">
        <v>81</v>
      </c>
      <c r="AV523" s="21"/>
      <c r="AW523" s="21"/>
      <c r="AX523" s="21"/>
      <c r="AY523" s="4" t="s">
        <v>124</v>
      </c>
      <c r="AZ523" s="21"/>
      <c r="BA523" s="21"/>
      <c r="BB523" s="21"/>
      <c r="BC523" s="21"/>
      <c r="BD523" s="21"/>
      <c r="BE523" s="160">
        <f>IF(N523="základní",J523,0)</f>
        <v>0</v>
      </c>
      <c r="BF523" s="160">
        <f>IF(N523="snížená",J523,0)</f>
        <v>0</v>
      </c>
      <c r="BG523" s="160">
        <f>IF(N523="zákl. přenesená",J523,0)</f>
        <v>0</v>
      </c>
      <c r="BH523" s="160">
        <f>IF(N523="sníž. přenesená",J523,0)</f>
        <v>0</v>
      </c>
      <c r="BI523" s="160">
        <f>IF(N523="nulová",J523,0)</f>
        <v>0</v>
      </c>
      <c r="BJ523" s="4" t="s">
        <v>74</v>
      </c>
      <c r="BK523" s="160">
        <f>ROUND(I523*H523,2)</f>
        <v>0</v>
      </c>
      <c r="BL523" s="4" t="s">
        <v>131</v>
      </c>
      <c r="BM523" s="159" t="s">
        <v>1048</v>
      </c>
    </row>
    <row r="524" ht="15.75" customHeight="1">
      <c r="A524" s="166"/>
      <c r="B524" s="167"/>
      <c r="C524" s="166"/>
      <c r="D524" s="164" t="s">
        <v>137</v>
      </c>
      <c r="E524" s="168" t="s">
        <v>3</v>
      </c>
      <c r="F524" s="169" t="s">
        <v>1049</v>
      </c>
      <c r="G524" s="166"/>
      <c r="H524" s="170">
        <v>10.0</v>
      </c>
      <c r="I524" s="166"/>
      <c r="J524" s="166"/>
      <c r="K524" s="166"/>
      <c r="L524" s="167"/>
      <c r="M524" s="171"/>
      <c r="N524" s="166"/>
      <c r="O524" s="166"/>
      <c r="P524" s="166"/>
      <c r="Q524" s="166"/>
      <c r="R524" s="166"/>
      <c r="S524" s="166"/>
      <c r="T524" s="172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6"/>
      <c r="AK524" s="166"/>
      <c r="AL524" s="166"/>
      <c r="AM524" s="166"/>
      <c r="AN524" s="166"/>
      <c r="AO524" s="166"/>
      <c r="AP524" s="166"/>
      <c r="AQ524" s="166"/>
      <c r="AR524" s="166"/>
      <c r="AS524" s="166"/>
      <c r="AT524" s="168" t="s">
        <v>137</v>
      </c>
      <c r="AU524" s="168" t="s">
        <v>81</v>
      </c>
      <c r="AV524" s="166" t="s">
        <v>78</v>
      </c>
      <c r="AW524" s="166" t="s">
        <v>31</v>
      </c>
      <c r="AX524" s="166" t="s">
        <v>74</v>
      </c>
      <c r="AY524" s="168" t="s">
        <v>124</v>
      </c>
      <c r="AZ524" s="166"/>
      <c r="BA524" s="166"/>
      <c r="BB524" s="166"/>
      <c r="BC524" s="166"/>
      <c r="BD524" s="166"/>
      <c r="BE524" s="166"/>
      <c r="BF524" s="166"/>
      <c r="BG524" s="166"/>
      <c r="BH524" s="166"/>
      <c r="BI524" s="166"/>
      <c r="BJ524" s="166"/>
      <c r="BK524" s="166"/>
      <c r="BL524" s="166"/>
      <c r="BM524" s="166"/>
    </row>
    <row r="525" ht="24.0" customHeight="1">
      <c r="A525" s="21"/>
      <c r="B525" s="22"/>
      <c r="C525" s="148" t="s">
        <v>1050</v>
      </c>
      <c r="D525" s="148" t="s">
        <v>127</v>
      </c>
      <c r="E525" s="149" t="s">
        <v>1051</v>
      </c>
      <c r="F525" s="150" t="s">
        <v>1052</v>
      </c>
      <c r="G525" s="151" t="s">
        <v>140</v>
      </c>
      <c r="H525" s="152">
        <v>27.0</v>
      </c>
      <c r="I525" s="153"/>
      <c r="J525" s="154">
        <f>ROUND(I525*H525,2)</f>
        <v>0</v>
      </c>
      <c r="K525" s="150" t="s">
        <v>130</v>
      </c>
      <c r="L525" s="22"/>
      <c r="M525" s="155" t="s">
        <v>3</v>
      </c>
      <c r="N525" s="156" t="s">
        <v>40</v>
      </c>
      <c r="O525" s="21"/>
      <c r="P525" s="157">
        <f>O525*H525</f>
        <v>0</v>
      </c>
      <c r="Q525" s="157">
        <v>0.0</v>
      </c>
      <c r="R525" s="157">
        <f>Q525*H525</f>
        <v>0</v>
      </c>
      <c r="S525" s="157">
        <v>0.0</v>
      </c>
      <c r="T525" s="158">
        <f>S525*H525</f>
        <v>0</v>
      </c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159" t="s">
        <v>131</v>
      </c>
      <c r="AS525" s="21"/>
      <c r="AT525" s="159" t="s">
        <v>127</v>
      </c>
      <c r="AU525" s="159" t="s">
        <v>81</v>
      </c>
      <c r="AV525" s="21"/>
      <c r="AW525" s="21"/>
      <c r="AX525" s="21"/>
      <c r="AY525" s="4" t="s">
        <v>124</v>
      </c>
      <c r="AZ525" s="21"/>
      <c r="BA525" s="21"/>
      <c r="BB525" s="21"/>
      <c r="BC525" s="21"/>
      <c r="BD525" s="21"/>
      <c r="BE525" s="160">
        <f>IF(N525="základní",J525,0)</f>
        <v>0</v>
      </c>
      <c r="BF525" s="160">
        <f>IF(N525="snížená",J525,0)</f>
        <v>0</v>
      </c>
      <c r="BG525" s="160">
        <f>IF(N525="zákl. přenesená",J525,0)</f>
        <v>0</v>
      </c>
      <c r="BH525" s="160">
        <f>IF(N525="sníž. přenesená",J525,0)</f>
        <v>0</v>
      </c>
      <c r="BI525" s="160">
        <f>IF(N525="nulová",J525,0)</f>
        <v>0</v>
      </c>
      <c r="BJ525" s="4" t="s">
        <v>74</v>
      </c>
      <c r="BK525" s="160">
        <f>ROUND(I525*H525,2)</f>
        <v>0</v>
      </c>
      <c r="BL525" s="4" t="s">
        <v>131</v>
      </c>
      <c r="BM525" s="159" t="s">
        <v>1053</v>
      </c>
    </row>
    <row r="526" ht="15.75" customHeight="1">
      <c r="A526" s="21"/>
      <c r="B526" s="22"/>
      <c r="C526" s="21"/>
      <c r="D526" s="161" t="s">
        <v>133</v>
      </c>
      <c r="E526" s="21"/>
      <c r="F526" s="162" t="s">
        <v>1054</v>
      </c>
      <c r="G526" s="21"/>
      <c r="H526" s="21"/>
      <c r="I526" s="21"/>
      <c r="J526" s="21"/>
      <c r="K526" s="21"/>
      <c r="L526" s="22"/>
      <c r="M526" s="163"/>
      <c r="N526" s="21"/>
      <c r="O526" s="21"/>
      <c r="P526" s="21"/>
      <c r="Q526" s="21"/>
      <c r="R526" s="21"/>
      <c r="S526" s="21"/>
      <c r="T526" s="58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4" t="s">
        <v>133</v>
      </c>
      <c r="AU526" s="4" t="s">
        <v>81</v>
      </c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  <c r="BJ526" s="21"/>
      <c r="BK526" s="21"/>
      <c r="BL526" s="21"/>
      <c r="BM526" s="21"/>
    </row>
    <row r="527" ht="15.75" customHeight="1">
      <c r="A527" s="166"/>
      <c r="B527" s="167"/>
      <c r="C527" s="166"/>
      <c r="D527" s="164" t="s">
        <v>137</v>
      </c>
      <c r="E527" s="168" t="s">
        <v>3</v>
      </c>
      <c r="F527" s="169" t="s">
        <v>1055</v>
      </c>
      <c r="G527" s="166"/>
      <c r="H527" s="170">
        <v>27.0</v>
      </c>
      <c r="I527" s="166"/>
      <c r="J527" s="166"/>
      <c r="K527" s="166"/>
      <c r="L527" s="167"/>
      <c r="M527" s="171"/>
      <c r="N527" s="166"/>
      <c r="O527" s="166"/>
      <c r="P527" s="166"/>
      <c r="Q527" s="166"/>
      <c r="R527" s="166"/>
      <c r="S527" s="166"/>
      <c r="T527" s="172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6"/>
      <c r="AK527" s="166"/>
      <c r="AL527" s="166"/>
      <c r="AM527" s="166"/>
      <c r="AN527" s="166"/>
      <c r="AO527" s="166"/>
      <c r="AP527" s="166"/>
      <c r="AQ527" s="166"/>
      <c r="AR527" s="166"/>
      <c r="AS527" s="166"/>
      <c r="AT527" s="168" t="s">
        <v>137</v>
      </c>
      <c r="AU527" s="168" t="s">
        <v>81</v>
      </c>
      <c r="AV527" s="166" t="s">
        <v>78</v>
      </c>
      <c r="AW527" s="166" t="s">
        <v>31</v>
      </c>
      <c r="AX527" s="166" t="s">
        <v>74</v>
      </c>
      <c r="AY527" s="168" t="s">
        <v>124</v>
      </c>
      <c r="AZ527" s="166"/>
      <c r="BA527" s="166"/>
      <c r="BB527" s="166"/>
      <c r="BC527" s="166"/>
      <c r="BD527" s="166"/>
      <c r="BE527" s="166"/>
      <c r="BF527" s="166"/>
      <c r="BG527" s="166"/>
      <c r="BH527" s="166"/>
      <c r="BI527" s="166"/>
      <c r="BJ527" s="166"/>
      <c r="BK527" s="166"/>
      <c r="BL527" s="166"/>
      <c r="BM527" s="166"/>
    </row>
    <row r="528" ht="22.5" customHeight="1">
      <c r="A528" s="136"/>
      <c r="B528" s="137"/>
      <c r="C528" s="136"/>
      <c r="D528" s="138" t="s">
        <v>68</v>
      </c>
      <c r="E528" s="146" t="s">
        <v>1056</v>
      </c>
      <c r="F528" s="146" t="s">
        <v>1057</v>
      </c>
      <c r="G528" s="136"/>
      <c r="H528" s="136"/>
      <c r="I528" s="136"/>
      <c r="J528" s="147">
        <f>BK528</f>
        <v>0</v>
      </c>
      <c r="K528" s="136"/>
      <c r="L528" s="137"/>
      <c r="M528" s="141"/>
      <c r="N528" s="136"/>
      <c r="O528" s="136"/>
      <c r="P528" s="142">
        <f>P529+P530+P531</f>
        <v>0</v>
      </c>
      <c r="Q528" s="136"/>
      <c r="R528" s="142">
        <f>R529+R530+R531</f>
        <v>0.48684</v>
      </c>
      <c r="S528" s="136"/>
      <c r="T528" s="143">
        <f>T529+T530+T531</f>
        <v>0</v>
      </c>
      <c r="U528" s="136"/>
      <c r="V528" s="136"/>
      <c r="W528" s="136"/>
      <c r="X528" s="136"/>
      <c r="Y528" s="136"/>
      <c r="Z528" s="136"/>
      <c r="AA528" s="136"/>
      <c r="AB528" s="136"/>
      <c r="AC528" s="136"/>
      <c r="AD528" s="136"/>
      <c r="AE528" s="136"/>
      <c r="AF528" s="136"/>
      <c r="AG528" s="136"/>
      <c r="AH528" s="136"/>
      <c r="AI528" s="136"/>
      <c r="AJ528" s="136"/>
      <c r="AK528" s="136"/>
      <c r="AL528" s="136"/>
      <c r="AM528" s="136"/>
      <c r="AN528" s="136"/>
      <c r="AO528" s="136"/>
      <c r="AP528" s="136"/>
      <c r="AQ528" s="136"/>
      <c r="AR528" s="138" t="s">
        <v>78</v>
      </c>
      <c r="AS528" s="136"/>
      <c r="AT528" s="144" t="s">
        <v>68</v>
      </c>
      <c r="AU528" s="144" t="s">
        <v>74</v>
      </c>
      <c r="AV528" s="136"/>
      <c r="AW528" s="136"/>
      <c r="AX528" s="136"/>
      <c r="AY528" s="138" t="s">
        <v>124</v>
      </c>
      <c r="AZ528" s="136"/>
      <c r="BA528" s="136"/>
      <c r="BB528" s="136"/>
      <c r="BC528" s="136"/>
      <c r="BD528" s="136"/>
      <c r="BE528" s="136"/>
      <c r="BF528" s="136"/>
      <c r="BG528" s="136"/>
      <c r="BH528" s="136"/>
      <c r="BI528" s="136"/>
      <c r="BJ528" s="136"/>
      <c r="BK528" s="145">
        <f>BK529+BK530+BK531</f>
        <v>0</v>
      </c>
      <c r="BL528" s="136"/>
      <c r="BM528" s="136"/>
    </row>
    <row r="529" ht="48.75" customHeight="1">
      <c r="A529" s="21"/>
      <c r="B529" s="22"/>
      <c r="C529" s="148" t="s">
        <v>1058</v>
      </c>
      <c r="D529" s="148" t="s">
        <v>127</v>
      </c>
      <c r="E529" s="149" t="s">
        <v>1059</v>
      </c>
      <c r="F529" s="150" t="s">
        <v>1060</v>
      </c>
      <c r="G529" s="151" t="s">
        <v>260</v>
      </c>
      <c r="H529" s="152">
        <v>0.487</v>
      </c>
      <c r="I529" s="153"/>
      <c r="J529" s="154">
        <f>ROUND(I529*H529,2)</f>
        <v>0</v>
      </c>
      <c r="K529" s="150" t="s">
        <v>130</v>
      </c>
      <c r="L529" s="22"/>
      <c r="M529" s="155" t="s">
        <v>3</v>
      </c>
      <c r="N529" s="156" t="s">
        <v>40</v>
      </c>
      <c r="O529" s="21"/>
      <c r="P529" s="157">
        <f>O529*H529</f>
        <v>0</v>
      </c>
      <c r="Q529" s="157">
        <v>0.0</v>
      </c>
      <c r="R529" s="157">
        <f>Q529*H529</f>
        <v>0</v>
      </c>
      <c r="S529" s="157">
        <v>0.0</v>
      </c>
      <c r="T529" s="158">
        <f>S529*H529</f>
        <v>0</v>
      </c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159" t="s">
        <v>131</v>
      </c>
      <c r="AS529" s="21"/>
      <c r="AT529" s="159" t="s">
        <v>127</v>
      </c>
      <c r="AU529" s="159" t="s">
        <v>78</v>
      </c>
      <c r="AV529" s="21"/>
      <c r="AW529" s="21"/>
      <c r="AX529" s="21"/>
      <c r="AY529" s="4" t="s">
        <v>124</v>
      </c>
      <c r="AZ529" s="21"/>
      <c r="BA529" s="21"/>
      <c r="BB529" s="21"/>
      <c r="BC529" s="21"/>
      <c r="BD529" s="21"/>
      <c r="BE529" s="160">
        <f>IF(N529="základní",J529,0)</f>
        <v>0</v>
      </c>
      <c r="BF529" s="160">
        <f>IF(N529="snížená",J529,0)</f>
        <v>0</v>
      </c>
      <c r="BG529" s="160">
        <f>IF(N529="zákl. přenesená",J529,0)</f>
        <v>0</v>
      </c>
      <c r="BH529" s="160">
        <f>IF(N529="sníž. přenesená",J529,0)</f>
        <v>0</v>
      </c>
      <c r="BI529" s="160">
        <f>IF(N529="nulová",J529,0)</f>
        <v>0</v>
      </c>
      <c r="BJ529" s="4" t="s">
        <v>74</v>
      </c>
      <c r="BK529" s="160">
        <f>ROUND(I529*H529,2)</f>
        <v>0</v>
      </c>
      <c r="BL529" s="4" t="s">
        <v>131</v>
      </c>
      <c r="BM529" s="159" t="s">
        <v>1061</v>
      </c>
    </row>
    <row r="530" ht="15.75" customHeight="1">
      <c r="A530" s="21"/>
      <c r="B530" s="22"/>
      <c r="C530" s="21"/>
      <c r="D530" s="161" t="s">
        <v>133</v>
      </c>
      <c r="E530" s="21"/>
      <c r="F530" s="162" t="s">
        <v>1062</v>
      </c>
      <c r="G530" s="21"/>
      <c r="H530" s="21"/>
      <c r="I530" s="21"/>
      <c r="J530" s="21"/>
      <c r="K530" s="21"/>
      <c r="L530" s="22"/>
      <c r="M530" s="163"/>
      <c r="N530" s="21"/>
      <c r="O530" s="21"/>
      <c r="P530" s="21"/>
      <c r="Q530" s="21"/>
      <c r="R530" s="21"/>
      <c r="S530" s="21"/>
      <c r="T530" s="58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4" t="s">
        <v>133</v>
      </c>
      <c r="AU530" s="4" t="s">
        <v>78</v>
      </c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  <c r="BJ530" s="21"/>
      <c r="BK530" s="21"/>
      <c r="BL530" s="21"/>
      <c r="BM530" s="21"/>
    </row>
    <row r="531" ht="20.25" customHeight="1">
      <c r="A531" s="136"/>
      <c r="B531" s="137"/>
      <c r="C531" s="136"/>
      <c r="D531" s="138" t="s">
        <v>68</v>
      </c>
      <c r="E531" s="146" t="s">
        <v>1063</v>
      </c>
      <c r="F531" s="146" t="s">
        <v>1064</v>
      </c>
      <c r="G531" s="136"/>
      <c r="H531" s="136"/>
      <c r="I531" s="136"/>
      <c r="J531" s="147">
        <f>BK531</f>
        <v>0</v>
      </c>
      <c r="K531" s="136"/>
      <c r="L531" s="137"/>
      <c r="M531" s="141"/>
      <c r="N531" s="136"/>
      <c r="O531" s="136"/>
      <c r="P531" s="142">
        <f>SUM(P532:P560)</f>
        <v>0</v>
      </c>
      <c r="Q531" s="136"/>
      <c r="R531" s="142">
        <f>SUM(R532:R560)</f>
        <v>0.48684</v>
      </c>
      <c r="S531" s="136"/>
      <c r="T531" s="143">
        <f>SUM(T532:T560)</f>
        <v>0</v>
      </c>
      <c r="U531" s="136"/>
      <c r="V531" s="136"/>
      <c r="W531" s="136"/>
      <c r="X531" s="136"/>
      <c r="Y531" s="136"/>
      <c r="Z531" s="136"/>
      <c r="AA531" s="136"/>
      <c r="AB531" s="136"/>
      <c r="AC531" s="136"/>
      <c r="AD531" s="136"/>
      <c r="AE531" s="136"/>
      <c r="AF531" s="136"/>
      <c r="AG531" s="136"/>
      <c r="AH531" s="136"/>
      <c r="AI531" s="136"/>
      <c r="AJ531" s="136"/>
      <c r="AK531" s="136"/>
      <c r="AL531" s="136"/>
      <c r="AM531" s="136"/>
      <c r="AN531" s="136"/>
      <c r="AO531" s="136"/>
      <c r="AP531" s="136"/>
      <c r="AQ531" s="136"/>
      <c r="AR531" s="138" t="s">
        <v>78</v>
      </c>
      <c r="AS531" s="136"/>
      <c r="AT531" s="144" t="s">
        <v>68</v>
      </c>
      <c r="AU531" s="144" t="s">
        <v>78</v>
      </c>
      <c r="AV531" s="136"/>
      <c r="AW531" s="136"/>
      <c r="AX531" s="136"/>
      <c r="AY531" s="138" t="s">
        <v>124</v>
      </c>
      <c r="AZ531" s="136"/>
      <c r="BA531" s="136"/>
      <c r="BB531" s="136"/>
      <c r="BC531" s="136"/>
      <c r="BD531" s="136"/>
      <c r="BE531" s="136"/>
      <c r="BF531" s="136"/>
      <c r="BG531" s="136"/>
      <c r="BH531" s="136"/>
      <c r="BI531" s="136"/>
      <c r="BJ531" s="136"/>
      <c r="BK531" s="145">
        <f>SUM(BK532:BK560)</f>
        <v>0</v>
      </c>
      <c r="BL531" s="136"/>
      <c r="BM531" s="136"/>
    </row>
    <row r="532" ht="62.25" customHeight="1">
      <c r="A532" s="21"/>
      <c r="B532" s="22"/>
      <c r="C532" s="148" t="s">
        <v>1065</v>
      </c>
      <c r="D532" s="148" t="s">
        <v>127</v>
      </c>
      <c r="E532" s="149" t="s">
        <v>1066</v>
      </c>
      <c r="F532" s="150" t="s">
        <v>1067</v>
      </c>
      <c r="G532" s="151" t="s">
        <v>180</v>
      </c>
      <c r="H532" s="152">
        <v>9.0</v>
      </c>
      <c r="I532" s="153"/>
      <c r="J532" s="154">
        <f>ROUND(I532*H532,2)</f>
        <v>0</v>
      </c>
      <c r="K532" s="150" t="s">
        <v>130</v>
      </c>
      <c r="L532" s="22"/>
      <c r="M532" s="155" t="s">
        <v>3</v>
      </c>
      <c r="N532" s="156" t="s">
        <v>40</v>
      </c>
      <c r="O532" s="21"/>
      <c r="P532" s="157">
        <f>O532*H532</f>
        <v>0</v>
      </c>
      <c r="Q532" s="157">
        <v>2.6E-4</v>
      </c>
      <c r="R532" s="157">
        <f>Q532*H532</f>
        <v>0.00234</v>
      </c>
      <c r="S532" s="157">
        <v>0.0</v>
      </c>
      <c r="T532" s="158">
        <f>S532*H532</f>
        <v>0</v>
      </c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159" t="s">
        <v>131</v>
      </c>
      <c r="AS532" s="21"/>
      <c r="AT532" s="159" t="s">
        <v>127</v>
      </c>
      <c r="AU532" s="159" t="s">
        <v>81</v>
      </c>
      <c r="AV532" s="21"/>
      <c r="AW532" s="21"/>
      <c r="AX532" s="21"/>
      <c r="AY532" s="4" t="s">
        <v>124</v>
      </c>
      <c r="AZ532" s="21"/>
      <c r="BA532" s="21"/>
      <c r="BB532" s="21"/>
      <c r="BC532" s="21"/>
      <c r="BD532" s="21"/>
      <c r="BE532" s="160">
        <f>IF(N532="základní",J532,0)</f>
        <v>0</v>
      </c>
      <c r="BF532" s="160">
        <f>IF(N532="snížená",J532,0)</f>
        <v>0</v>
      </c>
      <c r="BG532" s="160">
        <f>IF(N532="zákl. přenesená",J532,0)</f>
        <v>0</v>
      </c>
      <c r="BH532" s="160">
        <f>IF(N532="sníž. přenesená",J532,0)</f>
        <v>0</v>
      </c>
      <c r="BI532" s="160">
        <f>IF(N532="nulová",J532,0)</f>
        <v>0</v>
      </c>
      <c r="BJ532" s="4" t="s">
        <v>74</v>
      </c>
      <c r="BK532" s="160">
        <f>ROUND(I532*H532,2)</f>
        <v>0</v>
      </c>
      <c r="BL532" s="4" t="s">
        <v>131</v>
      </c>
      <c r="BM532" s="159" t="s">
        <v>1068</v>
      </c>
    </row>
    <row r="533" ht="15.75" customHeight="1">
      <c r="A533" s="21"/>
      <c r="B533" s="22"/>
      <c r="C533" s="21"/>
      <c r="D533" s="161" t="s">
        <v>133</v>
      </c>
      <c r="E533" s="21"/>
      <c r="F533" s="162" t="s">
        <v>1069</v>
      </c>
      <c r="G533" s="21"/>
      <c r="H533" s="21"/>
      <c r="I533" s="21"/>
      <c r="J533" s="21"/>
      <c r="K533" s="21"/>
      <c r="L533" s="22"/>
      <c r="M533" s="163"/>
      <c r="N533" s="21"/>
      <c r="O533" s="21"/>
      <c r="P533" s="21"/>
      <c r="Q533" s="21"/>
      <c r="R533" s="21"/>
      <c r="S533" s="21"/>
      <c r="T533" s="58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4" t="s">
        <v>133</v>
      </c>
      <c r="AU533" s="4" t="s">
        <v>81</v>
      </c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21"/>
      <c r="BG533" s="21"/>
      <c r="BH533" s="21"/>
      <c r="BI533" s="21"/>
      <c r="BJ533" s="21"/>
      <c r="BK533" s="21"/>
      <c r="BL533" s="21"/>
      <c r="BM533" s="21"/>
    </row>
    <row r="534" ht="15.75" customHeight="1">
      <c r="A534" s="166"/>
      <c r="B534" s="167"/>
      <c r="C534" s="166"/>
      <c r="D534" s="164" t="s">
        <v>137</v>
      </c>
      <c r="E534" s="168" t="s">
        <v>3</v>
      </c>
      <c r="F534" s="169" t="s">
        <v>1070</v>
      </c>
      <c r="G534" s="166"/>
      <c r="H534" s="170">
        <v>7.0</v>
      </c>
      <c r="I534" s="166"/>
      <c r="J534" s="166"/>
      <c r="K534" s="166"/>
      <c r="L534" s="167"/>
      <c r="M534" s="171"/>
      <c r="N534" s="166"/>
      <c r="O534" s="166"/>
      <c r="P534" s="166"/>
      <c r="Q534" s="166"/>
      <c r="R534" s="166"/>
      <c r="S534" s="166"/>
      <c r="T534" s="172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6"/>
      <c r="AK534" s="166"/>
      <c r="AL534" s="166"/>
      <c r="AM534" s="166"/>
      <c r="AN534" s="166"/>
      <c r="AO534" s="166"/>
      <c r="AP534" s="166"/>
      <c r="AQ534" s="166"/>
      <c r="AR534" s="166"/>
      <c r="AS534" s="166"/>
      <c r="AT534" s="168" t="s">
        <v>137</v>
      </c>
      <c r="AU534" s="168" t="s">
        <v>81</v>
      </c>
      <c r="AV534" s="166" t="s">
        <v>78</v>
      </c>
      <c r="AW534" s="166" t="s">
        <v>31</v>
      </c>
      <c r="AX534" s="166" t="s">
        <v>69</v>
      </c>
      <c r="AY534" s="168" t="s">
        <v>124</v>
      </c>
      <c r="AZ534" s="166"/>
      <c r="BA534" s="166"/>
      <c r="BB534" s="166"/>
      <c r="BC534" s="166"/>
      <c r="BD534" s="166"/>
      <c r="BE534" s="166"/>
      <c r="BF534" s="166"/>
      <c r="BG534" s="166"/>
      <c r="BH534" s="166"/>
      <c r="BI534" s="166"/>
      <c r="BJ534" s="166"/>
      <c r="BK534" s="166"/>
      <c r="BL534" s="166"/>
      <c r="BM534" s="166"/>
    </row>
    <row r="535" ht="15.75" customHeight="1">
      <c r="A535" s="166"/>
      <c r="B535" s="167"/>
      <c r="C535" s="166"/>
      <c r="D535" s="164" t="s">
        <v>137</v>
      </c>
      <c r="E535" s="168" t="s">
        <v>3</v>
      </c>
      <c r="F535" s="169" t="s">
        <v>1071</v>
      </c>
      <c r="G535" s="166"/>
      <c r="H535" s="170">
        <v>2.0</v>
      </c>
      <c r="I535" s="166"/>
      <c r="J535" s="166"/>
      <c r="K535" s="166"/>
      <c r="L535" s="167"/>
      <c r="M535" s="171"/>
      <c r="N535" s="166"/>
      <c r="O535" s="166"/>
      <c r="P535" s="166"/>
      <c r="Q535" s="166"/>
      <c r="R535" s="166"/>
      <c r="S535" s="166"/>
      <c r="T535" s="172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6"/>
      <c r="AK535" s="166"/>
      <c r="AL535" s="166"/>
      <c r="AM535" s="166"/>
      <c r="AN535" s="166"/>
      <c r="AO535" s="166"/>
      <c r="AP535" s="166"/>
      <c r="AQ535" s="166"/>
      <c r="AR535" s="166"/>
      <c r="AS535" s="166"/>
      <c r="AT535" s="168" t="s">
        <v>137</v>
      </c>
      <c r="AU535" s="168" t="s">
        <v>81</v>
      </c>
      <c r="AV535" s="166" t="s">
        <v>78</v>
      </c>
      <c r="AW535" s="166" t="s">
        <v>31</v>
      </c>
      <c r="AX535" s="166" t="s">
        <v>69</v>
      </c>
      <c r="AY535" s="168" t="s">
        <v>124</v>
      </c>
      <c r="AZ535" s="166"/>
      <c r="BA535" s="166"/>
      <c r="BB535" s="166"/>
      <c r="BC535" s="166"/>
      <c r="BD535" s="166"/>
      <c r="BE535" s="166"/>
      <c r="BF535" s="166"/>
      <c r="BG535" s="166"/>
      <c r="BH535" s="166"/>
      <c r="BI535" s="166"/>
      <c r="BJ535" s="166"/>
      <c r="BK535" s="166"/>
      <c r="BL535" s="166"/>
      <c r="BM535" s="166"/>
    </row>
    <row r="536" ht="15.75" customHeight="1">
      <c r="A536" s="173"/>
      <c r="B536" s="174"/>
      <c r="C536" s="173"/>
      <c r="D536" s="164" t="s">
        <v>137</v>
      </c>
      <c r="E536" s="175" t="s">
        <v>3</v>
      </c>
      <c r="F536" s="176" t="s">
        <v>156</v>
      </c>
      <c r="G536" s="173"/>
      <c r="H536" s="177">
        <v>9.0</v>
      </c>
      <c r="I536" s="173"/>
      <c r="J536" s="173"/>
      <c r="K536" s="173"/>
      <c r="L536" s="174"/>
      <c r="M536" s="178"/>
      <c r="N536" s="173"/>
      <c r="O536" s="173"/>
      <c r="P536" s="173"/>
      <c r="Q536" s="173"/>
      <c r="R536" s="173"/>
      <c r="S536" s="173"/>
      <c r="T536" s="179"/>
      <c r="U536" s="173"/>
      <c r="V536" s="173"/>
      <c r="W536" s="173"/>
      <c r="X536" s="173"/>
      <c r="Y536" s="173"/>
      <c r="Z536" s="173"/>
      <c r="AA536" s="173"/>
      <c r="AB536" s="173"/>
      <c r="AC536" s="173"/>
      <c r="AD536" s="173"/>
      <c r="AE536" s="173"/>
      <c r="AF536" s="173"/>
      <c r="AG536" s="173"/>
      <c r="AH536" s="173"/>
      <c r="AI536" s="173"/>
      <c r="AJ536" s="173"/>
      <c r="AK536" s="173"/>
      <c r="AL536" s="173"/>
      <c r="AM536" s="173"/>
      <c r="AN536" s="173"/>
      <c r="AO536" s="173"/>
      <c r="AP536" s="173"/>
      <c r="AQ536" s="173"/>
      <c r="AR536" s="173"/>
      <c r="AS536" s="173"/>
      <c r="AT536" s="175" t="s">
        <v>137</v>
      </c>
      <c r="AU536" s="175" t="s">
        <v>81</v>
      </c>
      <c r="AV536" s="173" t="s">
        <v>149</v>
      </c>
      <c r="AW536" s="173" t="s">
        <v>31</v>
      </c>
      <c r="AX536" s="173" t="s">
        <v>74</v>
      </c>
      <c r="AY536" s="175" t="s">
        <v>124</v>
      </c>
      <c r="AZ536" s="173"/>
      <c r="BA536" s="173"/>
      <c r="BB536" s="173"/>
      <c r="BC536" s="173"/>
      <c r="BD536" s="173"/>
      <c r="BE536" s="173"/>
      <c r="BF536" s="173"/>
      <c r="BG536" s="173"/>
      <c r="BH536" s="173"/>
      <c r="BI536" s="173"/>
      <c r="BJ536" s="173"/>
      <c r="BK536" s="173"/>
      <c r="BL536" s="173"/>
      <c r="BM536" s="173"/>
    </row>
    <row r="537" ht="24.0" customHeight="1">
      <c r="A537" s="21"/>
      <c r="B537" s="22"/>
      <c r="C537" s="191" t="s">
        <v>1072</v>
      </c>
      <c r="D537" s="191" t="s">
        <v>427</v>
      </c>
      <c r="E537" s="192" t="s">
        <v>1073</v>
      </c>
      <c r="F537" s="201" t="s">
        <v>1074</v>
      </c>
      <c r="G537" s="194" t="s">
        <v>180</v>
      </c>
      <c r="H537" s="195">
        <v>9.0</v>
      </c>
      <c r="I537" s="196"/>
      <c r="J537" s="197">
        <f t="shared" ref="J537:J541" si="36">ROUND(I537*H537,2)</f>
        <v>0</v>
      </c>
      <c r="K537" s="193" t="s">
        <v>130</v>
      </c>
      <c r="L537" s="198"/>
      <c r="M537" s="199" t="s">
        <v>3</v>
      </c>
      <c r="N537" s="200" t="s">
        <v>40</v>
      </c>
      <c r="O537" s="21"/>
      <c r="P537" s="157">
        <f t="shared" ref="P537:P541" si="37">O537*H537</f>
        <v>0</v>
      </c>
      <c r="Q537" s="157">
        <v>0.0355</v>
      </c>
      <c r="R537" s="157">
        <f t="shared" ref="R537:R541" si="38">Q537*H537</f>
        <v>0.3195</v>
      </c>
      <c r="S537" s="157">
        <v>0.0</v>
      </c>
      <c r="T537" s="158">
        <f t="shared" ref="T537:T541" si="39">S537*H537</f>
        <v>0</v>
      </c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159" t="s">
        <v>430</v>
      </c>
      <c r="AS537" s="21"/>
      <c r="AT537" s="159" t="s">
        <v>427</v>
      </c>
      <c r="AU537" s="159" t="s">
        <v>81</v>
      </c>
      <c r="AV537" s="21"/>
      <c r="AW537" s="21"/>
      <c r="AX537" s="21"/>
      <c r="AY537" s="4" t="s">
        <v>124</v>
      </c>
      <c r="AZ537" s="21"/>
      <c r="BA537" s="21"/>
      <c r="BB537" s="21"/>
      <c r="BC537" s="21"/>
      <c r="BD537" s="21"/>
      <c r="BE537" s="160">
        <f t="shared" ref="BE537:BE541" si="40">IF(N537="základní",J537,0)</f>
        <v>0</v>
      </c>
      <c r="BF537" s="160">
        <f t="shared" ref="BF537:BF541" si="41">IF(N537="snížená",J537,0)</f>
        <v>0</v>
      </c>
      <c r="BG537" s="160">
        <f t="shared" ref="BG537:BG541" si="42">IF(N537="zákl. přenesená",J537,0)</f>
        <v>0</v>
      </c>
      <c r="BH537" s="160">
        <f t="shared" ref="BH537:BH541" si="43">IF(N537="sníž. přenesená",J537,0)</f>
        <v>0</v>
      </c>
      <c r="BI537" s="160">
        <f t="shared" ref="BI537:BI541" si="44">IF(N537="nulová",J537,0)</f>
        <v>0</v>
      </c>
      <c r="BJ537" s="4" t="s">
        <v>74</v>
      </c>
      <c r="BK537" s="160">
        <f t="shared" ref="BK537:BK541" si="45">ROUND(I537*H537,2)</f>
        <v>0</v>
      </c>
      <c r="BL537" s="4" t="s">
        <v>131</v>
      </c>
      <c r="BM537" s="159" t="s">
        <v>1075</v>
      </c>
    </row>
    <row r="538" ht="24.0" customHeight="1">
      <c r="A538" s="21"/>
      <c r="B538" s="22"/>
      <c r="C538" s="191" t="s">
        <v>1076</v>
      </c>
      <c r="D538" s="191" t="s">
        <v>427</v>
      </c>
      <c r="E538" s="192" t="s">
        <v>1077</v>
      </c>
      <c r="F538" s="193" t="s">
        <v>1078</v>
      </c>
      <c r="G538" s="194" t="s">
        <v>180</v>
      </c>
      <c r="H538" s="195">
        <v>9.0</v>
      </c>
      <c r="I538" s="196"/>
      <c r="J538" s="197">
        <f t="shared" si="36"/>
        <v>0</v>
      </c>
      <c r="K538" s="193" t="s">
        <v>130</v>
      </c>
      <c r="L538" s="198"/>
      <c r="M538" s="199" t="s">
        <v>3</v>
      </c>
      <c r="N538" s="200" t="s">
        <v>40</v>
      </c>
      <c r="O538" s="21"/>
      <c r="P538" s="157">
        <f t="shared" si="37"/>
        <v>0</v>
      </c>
      <c r="Q538" s="157">
        <v>0.0059</v>
      </c>
      <c r="R538" s="157">
        <f t="shared" si="38"/>
        <v>0.0531</v>
      </c>
      <c r="S538" s="157">
        <v>0.0</v>
      </c>
      <c r="T538" s="158">
        <f t="shared" si="39"/>
        <v>0</v>
      </c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159" t="s">
        <v>430</v>
      </c>
      <c r="AS538" s="21"/>
      <c r="AT538" s="159" t="s">
        <v>427</v>
      </c>
      <c r="AU538" s="159" t="s">
        <v>81</v>
      </c>
      <c r="AV538" s="21"/>
      <c r="AW538" s="21"/>
      <c r="AX538" s="21"/>
      <c r="AY538" s="4" t="s">
        <v>124</v>
      </c>
      <c r="AZ538" s="21"/>
      <c r="BA538" s="21"/>
      <c r="BB538" s="21"/>
      <c r="BC538" s="21"/>
      <c r="BD538" s="21"/>
      <c r="BE538" s="160">
        <f t="shared" si="40"/>
        <v>0</v>
      </c>
      <c r="BF538" s="160">
        <f t="shared" si="41"/>
        <v>0</v>
      </c>
      <c r="BG538" s="160">
        <f t="shared" si="42"/>
        <v>0</v>
      </c>
      <c r="BH538" s="160">
        <f t="shared" si="43"/>
        <v>0</v>
      </c>
      <c r="BI538" s="160">
        <f t="shared" si="44"/>
        <v>0</v>
      </c>
      <c r="BJ538" s="4" t="s">
        <v>74</v>
      </c>
      <c r="BK538" s="160">
        <f t="shared" si="45"/>
        <v>0</v>
      </c>
      <c r="BL538" s="4" t="s">
        <v>131</v>
      </c>
      <c r="BM538" s="159" t="s">
        <v>1079</v>
      </c>
    </row>
    <row r="539" ht="24.0" customHeight="1">
      <c r="A539" s="21"/>
      <c r="B539" s="22"/>
      <c r="C539" s="191" t="s">
        <v>1080</v>
      </c>
      <c r="D539" s="191" t="s">
        <v>427</v>
      </c>
      <c r="E539" s="192" t="s">
        <v>1081</v>
      </c>
      <c r="F539" s="193" t="s">
        <v>1082</v>
      </c>
      <c r="G539" s="194" t="s">
        <v>1042</v>
      </c>
      <c r="H539" s="195">
        <v>9.0</v>
      </c>
      <c r="I539" s="196"/>
      <c r="J539" s="197">
        <f t="shared" si="36"/>
        <v>0</v>
      </c>
      <c r="K539" s="193" t="s">
        <v>130</v>
      </c>
      <c r="L539" s="198"/>
      <c r="M539" s="199" t="s">
        <v>3</v>
      </c>
      <c r="N539" s="200" t="s">
        <v>40</v>
      </c>
      <c r="O539" s="21"/>
      <c r="P539" s="157">
        <f t="shared" si="37"/>
        <v>0</v>
      </c>
      <c r="Q539" s="157">
        <v>3.0E-4</v>
      </c>
      <c r="R539" s="157">
        <f t="shared" si="38"/>
        <v>0.0027</v>
      </c>
      <c r="S539" s="157">
        <v>0.0</v>
      </c>
      <c r="T539" s="158">
        <f t="shared" si="39"/>
        <v>0</v>
      </c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159" t="s">
        <v>430</v>
      </c>
      <c r="AS539" s="21"/>
      <c r="AT539" s="159" t="s">
        <v>427</v>
      </c>
      <c r="AU539" s="159" t="s">
        <v>81</v>
      </c>
      <c r="AV539" s="21"/>
      <c r="AW539" s="21"/>
      <c r="AX539" s="21"/>
      <c r="AY539" s="4" t="s">
        <v>124</v>
      </c>
      <c r="AZ539" s="21"/>
      <c r="BA539" s="21"/>
      <c r="BB539" s="21"/>
      <c r="BC539" s="21"/>
      <c r="BD539" s="21"/>
      <c r="BE539" s="160">
        <f t="shared" si="40"/>
        <v>0</v>
      </c>
      <c r="BF539" s="160">
        <f t="shared" si="41"/>
        <v>0</v>
      </c>
      <c r="BG539" s="160">
        <f t="shared" si="42"/>
        <v>0</v>
      </c>
      <c r="BH539" s="160">
        <f t="shared" si="43"/>
        <v>0</v>
      </c>
      <c r="BI539" s="160">
        <f t="shared" si="44"/>
        <v>0</v>
      </c>
      <c r="BJ539" s="4" t="s">
        <v>74</v>
      </c>
      <c r="BK539" s="160">
        <f t="shared" si="45"/>
        <v>0</v>
      </c>
      <c r="BL539" s="4" t="s">
        <v>131</v>
      </c>
      <c r="BM539" s="159" t="s">
        <v>1083</v>
      </c>
    </row>
    <row r="540" ht="21.75" customHeight="1">
      <c r="A540" s="21"/>
      <c r="B540" s="22"/>
      <c r="C540" s="191" t="s">
        <v>1084</v>
      </c>
      <c r="D540" s="191" t="s">
        <v>427</v>
      </c>
      <c r="E540" s="192" t="s">
        <v>1085</v>
      </c>
      <c r="F540" s="193" t="s">
        <v>1086</v>
      </c>
      <c r="G540" s="194" t="s">
        <v>180</v>
      </c>
      <c r="H540" s="195">
        <v>9.0</v>
      </c>
      <c r="I540" s="196"/>
      <c r="J540" s="197">
        <f t="shared" si="36"/>
        <v>0</v>
      </c>
      <c r="K540" s="193" t="s">
        <v>130</v>
      </c>
      <c r="L540" s="198"/>
      <c r="M540" s="199" t="s">
        <v>3</v>
      </c>
      <c r="N540" s="200" t="s">
        <v>40</v>
      </c>
      <c r="O540" s="21"/>
      <c r="P540" s="157">
        <f t="shared" si="37"/>
        <v>0</v>
      </c>
      <c r="Q540" s="157">
        <v>8.2E-4</v>
      </c>
      <c r="R540" s="157">
        <f t="shared" si="38"/>
        <v>0.00738</v>
      </c>
      <c r="S540" s="157">
        <v>0.0</v>
      </c>
      <c r="T540" s="158">
        <f t="shared" si="39"/>
        <v>0</v>
      </c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159" t="s">
        <v>430</v>
      </c>
      <c r="AS540" s="21"/>
      <c r="AT540" s="159" t="s">
        <v>427</v>
      </c>
      <c r="AU540" s="159" t="s">
        <v>81</v>
      </c>
      <c r="AV540" s="21"/>
      <c r="AW540" s="21"/>
      <c r="AX540" s="21"/>
      <c r="AY540" s="4" t="s">
        <v>124</v>
      </c>
      <c r="AZ540" s="21"/>
      <c r="BA540" s="21"/>
      <c r="BB540" s="21"/>
      <c r="BC540" s="21"/>
      <c r="BD540" s="21"/>
      <c r="BE540" s="160">
        <f t="shared" si="40"/>
        <v>0</v>
      </c>
      <c r="BF540" s="160">
        <f t="shared" si="41"/>
        <v>0</v>
      </c>
      <c r="BG540" s="160">
        <f t="shared" si="42"/>
        <v>0</v>
      </c>
      <c r="BH540" s="160">
        <f t="shared" si="43"/>
        <v>0</v>
      </c>
      <c r="BI540" s="160">
        <f t="shared" si="44"/>
        <v>0</v>
      </c>
      <c r="BJ540" s="4" t="s">
        <v>74</v>
      </c>
      <c r="BK540" s="160">
        <f t="shared" si="45"/>
        <v>0</v>
      </c>
      <c r="BL540" s="4" t="s">
        <v>131</v>
      </c>
      <c r="BM540" s="159" t="s">
        <v>1087</v>
      </c>
    </row>
    <row r="541" ht="62.25" customHeight="1">
      <c r="A541" s="21"/>
      <c r="B541" s="22"/>
      <c r="C541" s="148" t="s">
        <v>1088</v>
      </c>
      <c r="D541" s="148" t="s">
        <v>127</v>
      </c>
      <c r="E541" s="149" t="s">
        <v>1089</v>
      </c>
      <c r="F541" s="150" t="s">
        <v>1090</v>
      </c>
      <c r="G541" s="151" t="s">
        <v>180</v>
      </c>
      <c r="H541" s="152">
        <v>1.0</v>
      </c>
      <c r="I541" s="153"/>
      <c r="J541" s="154">
        <f t="shared" si="36"/>
        <v>0</v>
      </c>
      <c r="K541" s="150" t="s">
        <v>130</v>
      </c>
      <c r="L541" s="22"/>
      <c r="M541" s="155" t="s">
        <v>3</v>
      </c>
      <c r="N541" s="156" t="s">
        <v>40</v>
      </c>
      <c r="O541" s="21"/>
      <c r="P541" s="157">
        <f t="shared" si="37"/>
        <v>0</v>
      </c>
      <c r="Q541" s="157">
        <v>2.5E-4</v>
      </c>
      <c r="R541" s="157">
        <f t="shared" si="38"/>
        <v>0.00025</v>
      </c>
      <c r="S541" s="157">
        <v>0.0</v>
      </c>
      <c r="T541" s="158">
        <f t="shared" si="39"/>
        <v>0</v>
      </c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159" t="s">
        <v>131</v>
      </c>
      <c r="AS541" s="21"/>
      <c r="AT541" s="159" t="s">
        <v>127</v>
      </c>
      <c r="AU541" s="159" t="s">
        <v>81</v>
      </c>
      <c r="AV541" s="21"/>
      <c r="AW541" s="21"/>
      <c r="AX541" s="21"/>
      <c r="AY541" s="4" t="s">
        <v>124</v>
      </c>
      <c r="AZ541" s="21"/>
      <c r="BA541" s="21"/>
      <c r="BB541" s="21"/>
      <c r="BC541" s="21"/>
      <c r="BD541" s="21"/>
      <c r="BE541" s="160">
        <f t="shared" si="40"/>
        <v>0</v>
      </c>
      <c r="BF541" s="160">
        <f t="shared" si="41"/>
        <v>0</v>
      </c>
      <c r="BG541" s="160">
        <f t="shared" si="42"/>
        <v>0</v>
      </c>
      <c r="BH541" s="160">
        <f t="shared" si="43"/>
        <v>0</v>
      </c>
      <c r="BI541" s="160">
        <f t="shared" si="44"/>
        <v>0</v>
      </c>
      <c r="BJ541" s="4" t="s">
        <v>74</v>
      </c>
      <c r="BK541" s="160">
        <f t="shared" si="45"/>
        <v>0</v>
      </c>
      <c r="BL541" s="4" t="s">
        <v>131</v>
      </c>
      <c r="BM541" s="159" t="s">
        <v>1091</v>
      </c>
    </row>
    <row r="542" ht="15.75" customHeight="1">
      <c r="A542" s="21"/>
      <c r="B542" s="22"/>
      <c r="C542" s="21"/>
      <c r="D542" s="161" t="s">
        <v>133</v>
      </c>
      <c r="E542" s="21"/>
      <c r="F542" s="162" t="s">
        <v>1092</v>
      </c>
      <c r="G542" s="21"/>
      <c r="H542" s="21"/>
      <c r="I542" s="21"/>
      <c r="J542" s="21"/>
      <c r="K542" s="21"/>
      <c r="L542" s="22"/>
      <c r="M542" s="163"/>
      <c r="N542" s="21"/>
      <c r="O542" s="21"/>
      <c r="P542" s="21"/>
      <c r="Q542" s="21"/>
      <c r="R542" s="21"/>
      <c r="S542" s="21"/>
      <c r="T542" s="58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4" t="s">
        <v>133</v>
      </c>
      <c r="AU542" s="4" t="s">
        <v>81</v>
      </c>
      <c r="AV542" s="21"/>
      <c r="AW542" s="21"/>
      <c r="AX542" s="21"/>
      <c r="AY542" s="21"/>
      <c r="AZ542" s="21"/>
      <c r="BA542" s="21"/>
      <c r="BB542" s="21"/>
      <c r="BC542" s="21"/>
      <c r="BD542" s="21"/>
      <c r="BE542" s="21"/>
      <c r="BF542" s="21"/>
      <c r="BG542" s="21"/>
      <c r="BH542" s="21"/>
      <c r="BI542" s="21"/>
      <c r="BJ542" s="21"/>
      <c r="BK542" s="21"/>
      <c r="BL542" s="21"/>
      <c r="BM542" s="21"/>
    </row>
    <row r="543" ht="15.75" customHeight="1">
      <c r="A543" s="166"/>
      <c r="B543" s="167"/>
      <c r="C543" s="166"/>
      <c r="D543" s="164" t="s">
        <v>137</v>
      </c>
      <c r="E543" s="168" t="s">
        <v>3</v>
      </c>
      <c r="F543" s="169" t="s">
        <v>1093</v>
      </c>
      <c r="G543" s="166"/>
      <c r="H543" s="170">
        <v>1.0</v>
      </c>
      <c r="I543" s="166"/>
      <c r="J543" s="166"/>
      <c r="K543" s="166"/>
      <c r="L543" s="167"/>
      <c r="M543" s="171"/>
      <c r="N543" s="166"/>
      <c r="O543" s="166"/>
      <c r="P543" s="166"/>
      <c r="Q543" s="166"/>
      <c r="R543" s="166"/>
      <c r="S543" s="166"/>
      <c r="T543" s="172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6"/>
      <c r="AK543" s="166"/>
      <c r="AL543" s="166"/>
      <c r="AM543" s="166"/>
      <c r="AN543" s="166"/>
      <c r="AO543" s="166"/>
      <c r="AP543" s="166"/>
      <c r="AQ543" s="166"/>
      <c r="AR543" s="166"/>
      <c r="AS543" s="166"/>
      <c r="AT543" s="168" t="s">
        <v>137</v>
      </c>
      <c r="AU543" s="168" t="s">
        <v>81</v>
      </c>
      <c r="AV543" s="166" t="s">
        <v>78</v>
      </c>
      <c r="AW543" s="166" t="s">
        <v>31</v>
      </c>
      <c r="AX543" s="166" t="s">
        <v>74</v>
      </c>
      <c r="AY543" s="168" t="s">
        <v>124</v>
      </c>
      <c r="AZ543" s="166"/>
      <c r="BA543" s="166"/>
      <c r="BB543" s="166"/>
      <c r="BC543" s="166"/>
      <c r="BD543" s="166"/>
      <c r="BE543" s="166"/>
      <c r="BF543" s="166"/>
      <c r="BG543" s="166"/>
      <c r="BH543" s="166"/>
      <c r="BI543" s="166"/>
      <c r="BJ543" s="166"/>
      <c r="BK543" s="166"/>
      <c r="BL543" s="166"/>
      <c r="BM543" s="166"/>
    </row>
    <row r="544" ht="24.0" customHeight="1">
      <c r="A544" s="21"/>
      <c r="B544" s="22"/>
      <c r="C544" s="191" t="s">
        <v>1094</v>
      </c>
      <c r="D544" s="191" t="s">
        <v>427</v>
      </c>
      <c r="E544" s="192" t="s">
        <v>1095</v>
      </c>
      <c r="F544" s="201" t="s">
        <v>1096</v>
      </c>
      <c r="G544" s="194" t="s">
        <v>180</v>
      </c>
      <c r="H544" s="195">
        <v>1.0</v>
      </c>
      <c r="I544" s="196"/>
      <c r="J544" s="197">
        <f t="shared" ref="J544:J548" si="46">ROUND(I544*H544,2)</f>
        <v>0</v>
      </c>
      <c r="K544" s="193" t="s">
        <v>130</v>
      </c>
      <c r="L544" s="198"/>
      <c r="M544" s="199" t="s">
        <v>3</v>
      </c>
      <c r="N544" s="200" t="s">
        <v>40</v>
      </c>
      <c r="O544" s="21"/>
      <c r="P544" s="157">
        <f t="shared" ref="P544:P548" si="47">O544*H544</f>
        <v>0</v>
      </c>
      <c r="Q544" s="157">
        <v>0.044</v>
      </c>
      <c r="R544" s="157">
        <f t="shared" ref="R544:R548" si="48">Q544*H544</f>
        <v>0.044</v>
      </c>
      <c r="S544" s="157">
        <v>0.0</v>
      </c>
      <c r="T544" s="158">
        <f t="shared" ref="T544:T548" si="49">S544*H544</f>
        <v>0</v>
      </c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159" t="s">
        <v>430</v>
      </c>
      <c r="AS544" s="21"/>
      <c r="AT544" s="159" t="s">
        <v>427</v>
      </c>
      <c r="AU544" s="159" t="s">
        <v>81</v>
      </c>
      <c r="AV544" s="21"/>
      <c r="AW544" s="21"/>
      <c r="AX544" s="21"/>
      <c r="AY544" s="4" t="s">
        <v>124</v>
      </c>
      <c r="AZ544" s="21"/>
      <c r="BA544" s="21"/>
      <c r="BB544" s="21"/>
      <c r="BC544" s="21"/>
      <c r="BD544" s="21"/>
      <c r="BE544" s="160">
        <f t="shared" ref="BE544:BE548" si="50">IF(N544="základní",J544,0)</f>
        <v>0</v>
      </c>
      <c r="BF544" s="160">
        <f t="shared" ref="BF544:BF548" si="51">IF(N544="snížená",J544,0)</f>
        <v>0</v>
      </c>
      <c r="BG544" s="160">
        <f t="shared" ref="BG544:BG548" si="52">IF(N544="zákl. přenesená",J544,0)</f>
        <v>0</v>
      </c>
      <c r="BH544" s="160">
        <f t="shared" ref="BH544:BH548" si="53">IF(N544="sníž. přenesená",J544,0)</f>
        <v>0</v>
      </c>
      <c r="BI544" s="160">
        <f t="shared" ref="BI544:BI548" si="54">IF(N544="nulová",J544,0)</f>
        <v>0</v>
      </c>
      <c r="BJ544" s="4" t="s">
        <v>74</v>
      </c>
      <c r="BK544" s="160">
        <f t="shared" ref="BK544:BK548" si="55">ROUND(I544*H544,2)</f>
        <v>0</v>
      </c>
      <c r="BL544" s="4" t="s">
        <v>131</v>
      </c>
      <c r="BM544" s="159" t="s">
        <v>1097</v>
      </c>
    </row>
    <row r="545" ht="24.0" customHeight="1">
      <c r="A545" s="21"/>
      <c r="B545" s="22"/>
      <c r="C545" s="191" t="s">
        <v>1015</v>
      </c>
      <c r="D545" s="191" t="s">
        <v>427</v>
      </c>
      <c r="E545" s="192" t="s">
        <v>1098</v>
      </c>
      <c r="F545" s="193" t="s">
        <v>1099</v>
      </c>
      <c r="G545" s="194" t="s">
        <v>180</v>
      </c>
      <c r="H545" s="195">
        <v>1.0</v>
      </c>
      <c r="I545" s="196"/>
      <c r="J545" s="197">
        <f t="shared" si="46"/>
        <v>0</v>
      </c>
      <c r="K545" s="193" t="s">
        <v>130</v>
      </c>
      <c r="L545" s="198"/>
      <c r="M545" s="199" t="s">
        <v>3</v>
      </c>
      <c r="N545" s="200" t="s">
        <v>40</v>
      </c>
      <c r="O545" s="21"/>
      <c r="P545" s="157">
        <f t="shared" si="47"/>
        <v>0</v>
      </c>
      <c r="Q545" s="157">
        <v>0.0055</v>
      </c>
      <c r="R545" s="157">
        <f t="shared" si="48"/>
        <v>0.0055</v>
      </c>
      <c r="S545" s="157">
        <v>0.0</v>
      </c>
      <c r="T545" s="158">
        <f t="shared" si="49"/>
        <v>0</v>
      </c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159" t="s">
        <v>430</v>
      </c>
      <c r="AS545" s="21"/>
      <c r="AT545" s="159" t="s">
        <v>427</v>
      </c>
      <c r="AU545" s="159" t="s">
        <v>81</v>
      </c>
      <c r="AV545" s="21"/>
      <c r="AW545" s="21"/>
      <c r="AX545" s="21"/>
      <c r="AY545" s="4" t="s">
        <v>124</v>
      </c>
      <c r="AZ545" s="21"/>
      <c r="BA545" s="21"/>
      <c r="BB545" s="21"/>
      <c r="BC545" s="21"/>
      <c r="BD545" s="21"/>
      <c r="BE545" s="160">
        <f t="shared" si="50"/>
        <v>0</v>
      </c>
      <c r="BF545" s="160">
        <f t="shared" si="51"/>
        <v>0</v>
      </c>
      <c r="BG545" s="160">
        <f t="shared" si="52"/>
        <v>0</v>
      </c>
      <c r="BH545" s="160">
        <f t="shared" si="53"/>
        <v>0</v>
      </c>
      <c r="BI545" s="160">
        <f t="shared" si="54"/>
        <v>0</v>
      </c>
      <c r="BJ545" s="4" t="s">
        <v>74</v>
      </c>
      <c r="BK545" s="160">
        <f t="shared" si="55"/>
        <v>0</v>
      </c>
      <c r="BL545" s="4" t="s">
        <v>131</v>
      </c>
      <c r="BM545" s="159" t="s">
        <v>1100</v>
      </c>
    </row>
    <row r="546" ht="24.0" customHeight="1">
      <c r="A546" s="21"/>
      <c r="B546" s="22"/>
      <c r="C546" s="191" t="s">
        <v>1101</v>
      </c>
      <c r="D546" s="191" t="s">
        <v>427</v>
      </c>
      <c r="E546" s="192" t="s">
        <v>1102</v>
      </c>
      <c r="F546" s="193" t="s">
        <v>1103</v>
      </c>
      <c r="G546" s="194" t="s">
        <v>1042</v>
      </c>
      <c r="H546" s="195">
        <v>1.0</v>
      </c>
      <c r="I546" s="196"/>
      <c r="J546" s="197">
        <f t="shared" si="46"/>
        <v>0</v>
      </c>
      <c r="K546" s="193" t="s">
        <v>130</v>
      </c>
      <c r="L546" s="198"/>
      <c r="M546" s="199" t="s">
        <v>3</v>
      </c>
      <c r="N546" s="200" t="s">
        <v>40</v>
      </c>
      <c r="O546" s="21"/>
      <c r="P546" s="157">
        <f t="shared" si="47"/>
        <v>0</v>
      </c>
      <c r="Q546" s="157">
        <v>3.0E-4</v>
      </c>
      <c r="R546" s="157">
        <f t="shared" si="48"/>
        <v>0.0003</v>
      </c>
      <c r="S546" s="157">
        <v>0.0</v>
      </c>
      <c r="T546" s="158">
        <f t="shared" si="49"/>
        <v>0</v>
      </c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  <c r="AK546" s="21"/>
      <c r="AL546" s="21"/>
      <c r="AM546" s="21"/>
      <c r="AN546" s="21"/>
      <c r="AO546" s="21"/>
      <c r="AP546" s="21"/>
      <c r="AQ546" s="21"/>
      <c r="AR546" s="159" t="s">
        <v>430</v>
      </c>
      <c r="AS546" s="21"/>
      <c r="AT546" s="159" t="s">
        <v>427</v>
      </c>
      <c r="AU546" s="159" t="s">
        <v>81</v>
      </c>
      <c r="AV546" s="21"/>
      <c r="AW546" s="21"/>
      <c r="AX546" s="21"/>
      <c r="AY546" s="4" t="s">
        <v>124</v>
      </c>
      <c r="AZ546" s="21"/>
      <c r="BA546" s="21"/>
      <c r="BB546" s="21"/>
      <c r="BC546" s="21"/>
      <c r="BD546" s="21"/>
      <c r="BE546" s="160">
        <f t="shared" si="50"/>
        <v>0</v>
      </c>
      <c r="BF546" s="160">
        <f t="shared" si="51"/>
        <v>0</v>
      </c>
      <c r="BG546" s="160">
        <f t="shared" si="52"/>
        <v>0</v>
      </c>
      <c r="BH546" s="160">
        <f t="shared" si="53"/>
        <v>0</v>
      </c>
      <c r="BI546" s="160">
        <f t="shared" si="54"/>
        <v>0</v>
      </c>
      <c r="BJ546" s="4" t="s">
        <v>74</v>
      </c>
      <c r="BK546" s="160">
        <f t="shared" si="55"/>
        <v>0</v>
      </c>
      <c r="BL546" s="4" t="s">
        <v>131</v>
      </c>
      <c r="BM546" s="159" t="s">
        <v>1104</v>
      </c>
    </row>
    <row r="547" ht="21.75" customHeight="1">
      <c r="A547" s="21"/>
      <c r="B547" s="22"/>
      <c r="C547" s="191" t="s">
        <v>1105</v>
      </c>
      <c r="D547" s="191" t="s">
        <v>427</v>
      </c>
      <c r="E547" s="192" t="s">
        <v>1106</v>
      </c>
      <c r="F547" s="193" t="s">
        <v>1107</v>
      </c>
      <c r="G547" s="194" t="s">
        <v>180</v>
      </c>
      <c r="H547" s="195">
        <v>1.0</v>
      </c>
      <c r="I547" s="196"/>
      <c r="J547" s="197">
        <f t="shared" si="46"/>
        <v>0</v>
      </c>
      <c r="K547" s="193" t="s">
        <v>130</v>
      </c>
      <c r="L547" s="198"/>
      <c r="M547" s="199" t="s">
        <v>3</v>
      </c>
      <c r="N547" s="200" t="s">
        <v>40</v>
      </c>
      <c r="O547" s="21"/>
      <c r="P547" s="157">
        <f t="shared" si="47"/>
        <v>0</v>
      </c>
      <c r="Q547" s="157">
        <v>8.6E-4</v>
      </c>
      <c r="R547" s="157">
        <f t="shared" si="48"/>
        <v>0.00086</v>
      </c>
      <c r="S547" s="157">
        <v>0.0</v>
      </c>
      <c r="T547" s="158">
        <f t="shared" si="49"/>
        <v>0</v>
      </c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  <c r="AK547" s="21"/>
      <c r="AL547" s="21"/>
      <c r="AM547" s="21"/>
      <c r="AN547" s="21"/>
      <c r="AO547" s="21"/>
      <c r="AP547" s="21"/>
      <c r="AQ547" s="21"/>
      <c r="AR547" s="159" t="s">
        <v>430</v>
      </c>
      <c r="AS547" s="21"/>
      <c r="AT547" s="159" t="s">
        <v>427</v>
      </c>
      <c r="AU547" s="159" t="s">
        <v>81</v>
      </c>
      <c r="AV547" s="21"/>
      <c r="AW547" s="21"/>
      <c r="AX547" s="21"/>
      <c r="AY547" s="4" t="s">
        <v>124</v>
      </c>
      <c r="AZ547" s="21"/>
      <c r="BA547" s="21"/>
      <c r="BB547" s="21"/>
      <c r="BC547" s="21"/>
      <c r="BD547" s="21"/>
      <c r="BE547" s="160">
        <f t="shared" si="50"/>
        <v>0</v>
      </c>
      <c r="BF547" s="160">
        <f t="shared" si="51"/>
        <v>0</v>
      </c>
      <c r="BG547" s="160">
        <f t="shared" si="52"/>
        <v>0</v>
      </c>
      <c r="BH547" s="160">
        <f t="shared" si="53"/>
        <v>0</v>
      </c>
      <c r="BI547" s="160">
        <f t="shared" si="54"/>
        <v>0</v>
      </c>
      <c r="BJ547" s="4" t="s">
        <v>74</v>
      </c>
      <c r="BK547" s="160">
        <f t="shared" si="55"/>
        <v>0</v>
      </c>
      <c r="BL547" s="4" t="s">
        <v>131</v>
      </c>
      <c r="BM547" s="159" t="s">
        <v>1108</v>
      </c>
    </row>
    <row r="548" ht="62.25" customHeight="1">
      <c r="A548" s="21"/>
      <c r="B548" s="22"/>
      <c r="C548" s="148" t="s">
        <v>1109</v>
      </c>
      <c r="D548" s="148" t="s">
        <v>127</v>
      </c>
      <c r="E548" s="149" t="s">
        <v>1089</v>
      </c>
      <c r="F548" s="150" t="s">
        <v>1090</v>
      </c>
      <c r="G548" s="151" t="s">
        <v>180</v>
      </c>
      <c r="H548" s="152">
        <v>1.0</v>
      </c>
      <c r="I548" s="153"/>
      <c r="J548" s="154">
        <f t="shared" si="46"/>
        <v>0</v>
      </c>
      <c r="K548" s="150" t="s">
        <v>130</v>
      </c>
      <c r="L548" s="22"/>
      <c r="M548" s="155" t="s">
        <v>3</v>
      </c>
      <c r="N548" s="156" t="s">
        <v>40</v>
      </c>
      <c r="O548" s="21"/>
      <c r="P548" s="157">
        <f t="shared" si="47"/>
        <v>0</v>
      </c>
      <c r="Q548" s="157">
        <v>2.5E-4</v>
      </c>
      <c r="R548" s="157">
        <f t="shared" si="48"/>
        <v>0.00025</v>
      </c>
      <c r="S548" s="157">
        <v>0.0</v>
      </c>
      <c r="T548" s="158">
        <f t="shared" si="49"/>
        <v>0</v>
      </c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21"/>
      <c r="AL548" s="21"/>
      <c r="AM548" s="21"/>
      <c r="AN548" s="21"/>
      <c r="AO548" s="21"/>
      <c r="AP548" s="21"/>
      <c r="AQ548" s="21"/>
      <c r="AR548" s="159" t="s">
        <v>131</v>
      </c>
      <c r="AS548" s="21"/>
      <c r="AT548" s="159" t="s">
        <v>127</v>
      </c>
      <c r="AU548" s="159" t="s">
        <v>81</v>
      </c>
      <c r="AV548" s="21"/>
      <c r="AW548" s="21"/>
      <c r="AX548" s="21"/>
      <c r="AY548" s="4" t="s">
        <v>124</v>
      </c>
      <c r="AZ548" s="21"/>
      <c r="BA548" s="21"/>
      <c r="BB548" s="21"/>
      <c r="BC548" s="21"/>
      <c r="BD548" s="21"/>
      <c r="BE548" s="160">
        <f t="shared" si="50"/>
        <v>0</v>
      </c>
      <c r="BF548" s="160">
        <f t="shared" si="51"/>
        <v>0</v>
      </c>
      <c r="BG548" s="160">
        <f t="shared" si="52"/>
        <v>0</v>
      </c>
      <c r="BH548" s="160">
        <f t="shared" si="53"/>
        <v>0</v>
      </c>
      <c r="BI548" s="160">
        <f t="shared" si="54"/>
        <v>0</v>
      </c>
      <c r="BJ548" s="4" t="s">
        <v>74</v>
      </c>
      <c r="BK548" s="160">
        <f t="shared" si="55"/>
        <v>0</v>
      </c>
      <c r="BL548" s="4" t="s">
        <v>131</v>
      </c>
      <c r="BM548" s="159" t="s">
        <v>1110</v>
      </c>
    </row>
    <row r="549" ht="15.75" customHeight="1">
      <c r="A549" s="21"/>
      <c r="B549" s="22"/>
      <c r="C549" s="21"/>
      <c r="D549" s="161" t="s">
        <v>133</v>
      </c>
      <c r="E549" s="21"/>
      <c r="F549" s="162" t="s">
        <v>1092</v>
      </c>
      <c r="G549" s="21"/>
      <c r="H549" s="21"/>
      <c r="I549" s="21"/>
      <c r="J549" s="21"/>
      <c r="K549" s="21"/>
      <c r="L549" s="22"/>
      <c r="M549" s="163"/>
      <c r="N549" s="21"/>
      <c r="O549" s="21"/>
      <c r="P549" s="21"/>
      <c r="Q549" s="21"/>
      <c r="R549" s="21"/>
      <c r="S549" s="21"/>
      <c r="T549" s="58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4" t="s">
        <v>133</v>
      </c>
      <c r="AU549" s="4" t="s">
        <v>81</v>
      </c>
      <c r="AV549" s="21"/>
      <c r="AW549" s="21"/>
      <c r="AX549" s="21"/>
      <c r="AY549" s="21"/>
      <c r="AZ549" s="21"/>
      <c r="BA549" s="21"/>
      <c r="BB549" s="21"/>
      <c r="BC549" s="21"/>
      <c r="BD549" s="21"/>
      <c r="BE549" s="21"/>
      <c r="BF549" s="21"/>
      <c r="BG549" s="21"/>
      <c r="BH549" s="21"/>
      <c r="BI549" s="21"/>
      <c r="BJ549" s="21"/>
      <c r="BK549" s="21"/>
      <c r="BL549" s="21"/>
      <c r="BM549" s="21"/>
    </row>
    <row r="550" ht="15.75" customHeight="1">
      <c r="A550" s="166"/>
      <c r="B550" s="167"/>
      <c r="C550" s="166"/>
      <c r="D550" s="164" t="s">
        <v>137</v>
      </c>
      <c r="E550" s="168" t="s">
        <v>3</v>
      </c>
      <c r="F550" s="169" t="s">
        <v>1111</v>
      </c>
      <c r="G550" s="166"/>
      <c r="H550" s="170">
        <v>1.0</v>
      </c>
      <c r="I550" s="166"/>
      <c r="J550" s="166"/>
      <c r="K550" s="166"/>
      <c r="L550" s="167"/>
      <c r="M550" s="171"/>
      <c r="N550" s="166"/>
      <c r="O550" s="166"/>
      <c r="P550" s="166"/>
      <c r="Q550" s="166"/>
      <c r="R550" s="166"/>
      <c r="S550" s="166"/>
      <c r="T550" s="172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6"/>
      <c r="AK550" s="166"/>
      <c r="AL550" s="166"/>
      <c r="AM550" s="166"/>
      <c r="AN550" s="166"/>
      <c r="AO550" s="166"/>
      <c r="AP550" s="166"/>
      <c r="AQ550" s="166"/>
      <c r="AR550" s="166"/>
      <c r="AS550" s="166"/>
      <c r="AT550" s="168" t="s">
        <v>137</v>
      </c>
      <c r="AU550" s="168" t="s">
        <v>81</v>
      </c>
      <c r="AV550" s="166" t="s">
        <v>78</v>
      </c>
      <c r="AW550" s="166" t="s">
        <v>31</v>
      </c>
      <c r="AX550" s="166" t="s">
        <v>74</v>
      </c>
      <c r="AY550" s="168" t="s">
        <v>124</v>
      </c>
      <c r="AZ550" s="166"/>
      <c r="BA550" s="166"/>
      <c r="BB550" s="166"/>
      <c r="BC550" s="166"/>
      <c r="BD550" s="166"/>
      <c r="BE550" s="166"/>
      <c r="BF550" s="166"/>
      <c r="BG550" s="166"/>
      <c r="BH550" s="166"/>
      <c r="BI550" s="166"/>
      <c r="BJ550" s="166"/>
      <c r="BK550" s="166"/>
      <c r="BL550" s="166"/>
      <c r="BM550" s="166"/>
    </row>
    <row r="551" ht="24.0" customHeight="1">
      <c r="A551" s="21"/>
      <c r="B551" s="22"/>
      <c r="C551" s="191" t="s">
        <v>1112</v>
      </c>
      <c r="D551" s="191" t="s">
        <v>427</v>
      </c>
      <c r="E551" s="192" t="s">
        <v>1113</v>
      </c>
      <c r="F551" s="201" t="s">
        <v>1114</v>
      </c>
      <c r="G551" s="194" t="s">
        <v>180</v>
      </c>
      <c r="H551" s="195">
        <v>1.0</v>
      </c>
      <c r="I551" s="196"/>
      <c r="J551" s="197">
        <f t="shared" ref="J551:J560" si="56">ROUND(I551*H551,2)</f>
        <v>0</v>
      </c>
      <c r="K551" s="193" t="s">
        <v>196</v>
      </c>
      <c r="L551" s="198"/>
      <c r="M551" s="199" t="s">
        <v>3</v>
      </c>
      <c r="N551" s="200" t="s">
        <v>40</v>
      </c>
      <c r="O551" s="21"/>
      <c r="P551" s="157">
        <f t="shared" ref="P551:P560" si="57">O551*H551</f>
        <v>0</v>
      </c>
      <c r="Q551" s="157">
        <v>0.044</v>
      </c>
      <c r="R551" s="157">
        <f t="shared" ref="R551:R560" si="58">Q551*H551</f>
        <v>0.044</v>
      </c>
      <c r="S551" s="157">
        <v>0.0</v>
      </c>
      <c r="T551" s="158">
        <f t="shared" ref="T551:T560" si="59">S551*H551</f>
        <v>0</v>
      </c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  <c r="AK551" s="21"/>
      <c r="AL551" s="21"/>
      <c r="AM551" s="21"/>
      <c r="AN551" s="21"/>
      <c r="AO551" s="21"/>
      <c r="AP551" s="21"/>
      <c r="AQ551" s="21"/>
      <c r="AR551" s="159" t="s">
        <v>430</v>
      </c>
      <c r="AS551" s="21"/>
      <c r="AT551" s="159" t="s">
        <v>427</v>
      </c>
      <c r="AU551" s="159" t="s">
        <v>81</v>
      </c>
      <c r="AV551" s="21"/>
      <c r="AW551" s="21"/>
      <c r="AX551" s="21"/>
      <c r="AY551" s="4" t="s">
        <v>124</v>
      </c>
      <c r="AZ551" s="21"/>
      <c r="BA551" s="21"/>
      <c r="BB551" s="21"/>
      <c r="BC551" s="21"/>
      <c r="BD551" s="21"/>
      <c r="BE551" s="160">
        <f t="shared" ref="BE551:BE560" si="60">IF(N551="základní",J551,0)</f>
        <v>0</v>
      </c>
      <c r="BF551" s="160">
        <f t="shared" ref="BF551:BF560" si="61">IF(N551="snížená",J551,0)</f>
        <v>0</v>
      </c>
      <c r="BG551" s="160">
        <f t="shared" ref="BG551:BG560" si="62">IF(N551="zákl. přenesená",J551,0)</f>
        <v>0</v>
      </c>
      <c r="BH551" s="160">
        <f t="shared" ref="BH551:BH560" si="63">IF(N551="sníž. přenesená",J551,0)</f>
        <v>0</v>
      </c>
      <c r="BI551" s="160">
        <f t="shared" ref="BI551:BI560" si="64">IF(N551="nulová",J551,0)</f>
        <v>0</v>
      </c>
      <c r="BJ551" s="4" t="s">
        <v>74</v>
      </c>
      <c r="BK551" s="160">
        <f t="shared" ref="BK551:BK560" si="65">ROUND(I551*H551,2)</f>
        <v>0</v>
      </c>
      <c r="BL551" s="4" t="s">
        <v>131</v>
      </c>
      <c r="BM551" s="159" t="s">
        <v>1115</v>
      </c>
    </row>
    <row r="552" ht="24.0" customHeight="1">
      <c r="A552" s="21"/>
      <c r="B552" s="22"/>
      <c r="C552" s="191" t="s">
        <v>1116</v>
      </c>
      <c r="D552" s="191" t="s">
        <v>427</v>
      </c>
      <c r="E552" s="192" t="s">
        <v>1098</v>
      </c>
      <c r="F552" s="193" t="s">
        <v>1099</v>
      </c>
      <c r="G552" s="194" t="s">
        <v>180</v>
      </c>
      <c r="H552" s="195">
        <v>1.0</v>
      </c>
      <c r="I552" s="196"/>
      <c r="J552" s="197">
        <f t="shared" si="56"/>
        <v>0</v>
      </c>
      <c r="K552" s="193" t="s">
        <v>130</v>
      </c>
      <c r="L552" s="198"/>
      <c r="M552" s="199" t="s">
        <v>3</v>
      </c>
      <c r="N552" s="200" t="s">
        <v>40</v>
      </c>
      <c r="O552" s="21"/>
      <c r="P552" s="157">
        <f t="shared" si="57"/>
        <v>0</v>
      </c>
      <c r="Q552" s="157">
        <v>0.0055</v>
      </c>
      <c r="R552" s="157">
        <f t="shared" si="58"/>
        <v>0.0055</v>
      </c>
      <c r="S552" s="157">
        <v>0.0</v>
      </c>
      <c r="T552" s="158">
        <f t="shared" si="59"/>
        <v>0</v>
      </c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21"/>
      <c r="AL552" s="21"/>
      <c r="AM552" s="21"/>
      <c r="AN552" s="21"/>
      <c r="AO552" s="21"/>
      <c r="AP552" s="21"/>
      <c r="AQ552" s="21"/>
      <c r="AR552" s="159" t="s">
        <v>430</v>
      </c>
      <c r="AS552" s="21"/>
      <c r="AT552" s="159" t="s">
        <v>427</v>
      </c>
      <c r="AU552" s="159" t="s">
        <v>81</v>
      </c>
      <c r="AV552" s="21"/>
      <c r="AW552" s="21"/>
      <c r="AX552" s="21"/>
      <c r="AY552" s="4" t="s">
        <v>124</v>
      </c>
      <c r="AZ552" s="21"/>
      <c r="BA552" s="21"/>
      <c r="BB552" s="21"/>
      <c r="BC552" s="21"/>
      <c r="BD552" s="21"/>
      <c r="BE552" s="160">
        <f t="shared" si="60"/>
        <v>0</v>
      </c>
      <c r="BF552" s="160">
        <f t="shared" si="61"/>
        <v>0</v>
      </c>
      <c r="BG552" s="160">
        <f t="shared" si="62"/>
        <v>0</v>
      </c>
      <c r="BH552" s="160">
        <f t="shared" si="63"/>
        <v>0</v>
      </c>
      <c r="BI552" s="160">
        <f t="shared" si="64"/>
        <v>0</v>
      </c>
      <c r="BJ552" s="4" t="s">
        <v>74</v>
      </c>
      <c r="BK552" s="160">
        <f t="shared" si="65"/>
        <v>0</v>
      </c>
      <c r="BL552" s="4" t="s">
        <v>131</v>
      </c>
      <c r="BM552" s="159" t="s">
        <v>1117</v>
      </c>
    </row>
    <row r="553" ht="24.0" customHeight="1">
      <c r="A553" s="21"/>
      <c r="B553" s="22"/>
      <c r="C553" s="191" t="s">
        <v>1118</v>
      </c>
      <c r="D553" s="191" t="s">
        <v>427</v>
      </c>
      <c r="E553" s="192" t="s">
        <v>1102</v>
      </c>
      <c r="F553" s="193" t="s">
        <v>1103</v>
      </c>
      <c r="G553" s="194" t="s">
        <v>1042</v>
      </c>
      <c r="H553" s="195">
        <v>1.0</v>
      </c>
      <c r="I553" s="196"/>
      <c r="J553" s="197">
        <f t="shared" si="56"/>
        <v>0</v>
      </c>
      <c r="K553" s="193" t="s">
        <v>130</v>
      </c>
      <c r="L553" s="198"/>
      <c r="M553" s="199" t="s">
        <v>3</v>
      </c>
      <c r="N553" s="200" t="s">
        <v>40</v>
      </c>
      <c r="O553" s="21"/>
      <c r="P553" s="157">
        <f t="shared" si="57"/>
        <v>0</v>
      </c>
      <c r="Q553" s="157">
        <v>3.0E-4</v>
      </c>
      <c r="R553" s="157">
        <f t="shared" si="58"/>
        <v>0.0003</v>
      </c>
      <c r="S553" s="157">
        <v>0.0</v>
      </c>
      <c r="T553" s="158">
        <f t="shared" si="59"/>
        <v>0</v>
      </c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159" t="s">
        <v>430</v>
      </c>
      <c r="AS553" s="21"/>
      <c r="AT553" s="159" t="s">
        <v>427</v>
      </c>
      <c r="AU553" s="159" t="s">
        <v>81</v>
      </c>
      <c r="AV553" s="21"/>
      <c r="AW553" s="21"/>
      <c r="AX553" s="21"/>
      <c r="AY553" s="4" t="s">
        <v>124</v>
      </c>
      <c r="AZ553" s="21"/>
      <c r="BA553" s="21"/>
      <c r="BB553" s="21"/>
      <c r="BC553" s="21"/>
      <c r="BD553" s="21"/>
      <c r="BE553" s="160">
        <f t="shared" si="60"/>
        <v>0</v>
      </c>
      <c r="BF553" s="160">
        <f t="shared" si="61"/>
        <v>0</v>
      </c>
      <c r="BG553" s="160">
        <f t="shared" si="62"/>
        <v>0</v>
      </c>
      <c r="BH553" s="160">
        <f t="shared" si="63"/>
        <v>0</v>
      </c>
      <c r="BI553" s="160">
        <f t="shared" si="64"/>
        <v>0</v>
      </c>
      <c r="BJ553" s="4" t="s">
        <v>74</v>
      </c>
      <c r="BK553" s="160">
        <f t="shared" si="65"/>
        <v>0</v>
      </c>
      <c r="BL553" s="4" t="s">
        <v>131</v>
      </c>
      <c r="BM553" s="159" t="s">
        <v>1119</v>
      </c>
    </row>
    <row r="554" ht="21.75" customHeight="1">
      <c r="A554" s="21"/>
      <c r="B554" s="22"/>
      <c r="C554" s="191" t="s">
        <v>1120</v>
      </c>
      <c r="D554" s="191" t="s">
        <v>427</v>
      </c>
      <c r="E554" s="192" t="s">
        <v>1106</v>
      </c>
      <c r="F554" s="193" t="s">
        <v>1107</v>
      </c>
      <c r="G554" s="194" t="s">
        <v>180</v>
      </c>
      <c r="H554" s="195">
        <v>1.0</v>
      </c>
      <c r="I554" s="196"/>
      <c r="J554" s="197">
        <f t="shared" si="56"/>
        <v>0</v>
      </c>
      <c r="K554" s="193" t="s">
        <v>130</v>
      </c>
      <c r="L554" s="198"/>
      <c r="M554" s="199" t="s">
        <v>3</v>
      </c>
      <c r="N554" s="200" t="s">
        <v>40</v>
      </c>
      <c r="O554" s="21"/>
      <c r="P554" s="157">
        <f t="shared" si="57"/>
        <v>0</v>
      </c>
      <c r="Q554" s="157">
        <v>8.6E-4</v>
      </c>
      <c r="R554" s="157">
        <f t="shared" si="58"/>
        <v>0.00086</v>
      </c>
      <c r="S554" s="157">
        <v>0.0</v>
      </c>
      <c r="T554" s="158">
        <f t="shared" si="59"/>
        <v>0</v>
      </c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159" t="s">
        <v>430</v>
      </c>
      <c r="AS554" s="21"/>
      <c r="AT554" s="159" t="s">
        <v>427</v>
      </c>
      <c r="AU554" s="159" t="s">
        <v>81</v>
      </c>
      <c r="AV554" s="21"/>
      <c r="AW554" s="21"/>
      <c r="AX554" s="21"/>
      <c r="AY554" s="4" t="s">
        <v>124</v>
      </c>
      <c r="AZ554" s="21"/>
      <c r="BA554" s="21"/>
      <c r="BB554" s="21"/>
      <c r="BC554" s="21"/>
      <c r="BD554" s="21"/>
      <c r="BE554" s="160">
        <f t="shared" si="60"/>
        <v>0</v>
      </c>
      <c r="BF554" s="160">
        <f t="shared" si="61"/>
        <v>0</v>
      </c>
      <c r="BG554" s="160">
        <f t="shared" si="62"/>
        <v>0</v>
      </c>
      <c r="BH554" s="160">
        <f t="shared" si="63"/>
        <v>0</v>
      </c>
      <c r="BI554" s="160">
        <f t="shared" si="64"/>
        <v>0</v>
      </c>
      <c r="BJ554" s="4" t="s">
        <v>74</v>
      </c>
      <c r="BK554" s="160">
        <f t="shared" si="65"/>
        <v>0</v>
      </c>
      <c r="BL554" s="4" t="s">
        <v>131</v>
      </c>
      <c r="BM554" s="159" t="s">
        <v>1121</v>
      </c>
    </row>
    <row r="555" ht="21.75" customHeight="1">
      <c r="A555" s="21"/>
      <c r="B555" s="22"/>
      <c r="C555" s="148" t="s">
        <v>1122</v>
      </c>
      <c r="D555" s="148" t="s">
        <v>127</v>
      </c>
      <c r="E555" s="149" t="s">
        <v>1123</v>
      </c>
      <c r="F555" s="150" t="s">
        <v>1124</v>
      </c>
      <c r="G555" s="151" t="s">
        <v>300</v>
      </c>
      <c r="H555" s="152">
        <v>11.0</v>
      </c>
      <c r="I555" s="153"/>
      <c r="J555" s="154">
        <f t="shared" si="56"/>
        <v>0</v>
      </c>
      <c r="K555" s="150" t="s">
        <v>196</v>
      </c>
      <c r="L555" s="22"/>
      <c r="M555" s="155" t="s">
        <v>3</v>
      </c>
      <c r="N555" s="156" t="s">
        <v>40</v>
      </c>
      <c r="O555" s="21"/>
      <c r="P555" s="157">
        <f t="shared" si="57"/>
        <v>0</v>
      </c>
      <c r="Q555" s="157">
        <v>0.0</v>
      </c>
      <c r="R555" s="157">
        <f t="shared" si="58"/>
        <v>0</v>
      </c>
      <c r="S555" s="157">
        <v>0.0</v>
      </c>
      <c r="T555" s="158">
        <f t="shared" si="59"/>
        <v>0</v>
      </c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159" t="s">
        <v>131</v>
      </c>
      <c r="AS555" s="21"/>
      <c r="AT555" s="159" t="s">
        <v>127</v>
      </c>
      <c r="AU555" s="159" t="s">
        <v>81</v>
      </c>
      <c r="AV555" s="21"/>
      <c r="AW555" s="21"/>
      <c r="AX555" s="21"/>
      <c r="AY555" s="4" t="s">
        <v>124</v>
      </c>
      <c r="AZ555" s="21"/>
      <c r="BA555" s="21"/>
      <c r="BB555" s="21"/>
      <c r="BC555" s="21"/>
      <c r="BD555" s="21"/>
      <c r="BE555" s="160">
        <f t="shared" si="60"/>
        <v>0</v>
      </c>
      <c r="BF555" s="160">
        <f t="shared" si="61"/>
        <v>0</v>
      </c>
      <c r="BG555" s="160">
        <f t="shared" si="62"/>
        <v>0</v>
      </c>
      <c r="BH555" s="160">
        <f t="shared" si="63"/>
        <v>0</v>
      </c>
      <c r="BI555" s="160">
        <f t="shared" si="64"/>
        <v>0</v>
      </c>
      <c r="BJ555" s="4" t="s">
        <v>74</v>
      </c>
      <c r="BK555" s="160">
        <f t="shared" si="65"/>
        <v>0</v>
      </c>
      <c r="BL555" s="4" t="s">
        <v>131</v>
      </c>
      <c r="BM555" s="159" t="s">
        <v>1125</v>
      </c>
    </row>
    <row r="556" ht="16.5" customHeight="1">
      <c r="A556" s="21"/>
      <c r="B556" s="22"/>
      <c r="C556" s="148" t="s">
        <v>1126</v>
      </c>
      <c r="D556" s="148" t="s">
        <v>127</v>
      </c>
      <c r="E556" s="149" t="s">
        <v>1127</v>
      </c>
      <c r="F556" s="150" t="s">
        <v>1128</v>
      </c>
      <c r="G556" s="151" t="s">
        <v>300</v>
      </c>
      <c r="H556" s="152">
        <v>11.0</v>
      </c>
      <c r="I556" s="153"/>
      <c r="J556" s="154">
        <f t="shared" si="56"/>
        <v>0</v>
      </c>
      <c r="K556" s="150" t="s">
        <v>196</v>
      </c>
      <c r="L556" s="22"/>
      <c r="M556" s="155" t="s">
        <v>3</v>
      </c>
      <c r="N556" s="156" t="s">
        <v>40</v>
      </c>
      <c r="O556" s="21"/>
      <c r="P556" s="157">
        <f t="shared" si="57"/>
        <v>0</v>
      </c>
      <c r="Q556" s="157">
        <v>0.0</v>
      </c>
      <c r="R556" s="157">
        <f t="shared" si="58"/>
        <v>0</v>
      </c>
      <c r="S556" s="157">
        <v>0.0</v>
      </c>
      <c r="T556" s="158">
        <f t="shared" si="59"/>
        <v>0</v>
      </c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159" t="s">
        <v>131</v>
      </c>
      <c r="AS556" s="21"/>
      <c r="AT556" s="159" t="s">
        <v>127</v>
      </c>
      <c r="AU556" s="159" t="s">
        <v>81</v>
      </c>
      <c r="AV556" s="21"/>
      <c r="AW556" s="21"/>
      <c r="AX556" s="21"/>
      <c r="AY556" s="4" t="s">
        <v>124</v>
      </c>
      <c r="AZ556" s="21"/>
      <c r="BA556" s="21"/>
      <c r="BB556" s="21"/>
      <c r="BC556" s="21"/>
      <c r="BD556" s="21"/>
      <c r="BE556" s="160">
        <f t="shared" si="60"/>
        <v>0</v>
      </c>
      <c r="BF556" s="160">
        <f t="shared" si="61"/>
        <v>0</v>
      </c>
      <c r="BG556" s="160">
        <f t="shared" si="62"/>
        <v>0</v>
      </c>
      <c r="BH556" s="160">
        <f t="shared" si="63"/>
        <v>0</v>
      </c>
      <c r="BI556" s="160">
        <f t="shared" si="64"/>
        <v>0</v>
      </c>
      <c r="BJ556" s="4" t="s">
        <v>74</v>
      </c>
      <c r="BK556" s="160">
        <f t="shared" si="65"/>
        <v>0</v>
      </c>
      <c r="BL556" s="4" t="s">
        <v>131</v>
      </c>
      <c r="BM556" s="159" t="s">
        <v>1129</v>
      </c>
    </row>
    <row r="557" ht="21.75" customHeight="1">
      <c r="A557" s="21"/>
      <c r="B557" s="22"/>
      <c r="C557" s="148" t="s">
        <v>1130</v>
      </c>
      <c r="D557" s="148" t="s">
        <v>127</v>
      </c>
      <c r="E557" s="149" t="s">
        <v>1131</v>
      </c>
      <c r="F557" s="150" t="s">
        <v>1132</v>
      </c>
      <c r="G557" s="151" t="s">
        <v>1133</v>
      </c>
      <c r="H557" s="152">
        <v>7.0</v>
      </c>
      <c r="I557" s="153"/>
      <c r="J557" s="154">
        <f t="shared" si="56"/>
        <v>0</v>
      </c>
      <c r="K557" s="150" t="s">
        <v>196</v>
      </c>
      <c r="L557" s="22"/>
      <c r="M557" s="155" t="s">
        <v>3</v>
      </c>
      <c r="N557" s="156" t="s">
        <v>40</v>
      </c>
      <c r="O557" s="21"/>
      <c r="P557" s="157">
        <f t="shared" si="57"/>
        <v>0</v>
      </c>
      <c r="Q557" s="157">
        <v>0.0</v>
      </c>
      <c r="R557" s="157">
        <f t="shared" si="58"/>
        <v>0</v>
      </c>
      <c r="S557" s="157">
        <v>0.0</v>
      </c>
      <c r="T557" s="158">
        <f t="shared" si="59"/>
        <v>0</v>
      </c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159" t="s">
        <v>131</v>
      </c>
      <c r="AS557" s="21"/>
      <c r="AT557" s="159" t="s">
        <v>127</v>
      </c>
      <c r="AU557" s="159" t="s">
        <v>81</v>
      </c>
      <c r="AV557" s="21"/>
      <c r="AW557" s="21"/>
      <c r="AX557" s="21"/>
      <c r="AY557" s="4" t="s">
        <v>124</v>
      </c>
      <c r="AZ557" s="21"/>
      <c r="BA557" s="21"/>
      <c r="BB557" s="21"/>
      <c r="BC557" s="21"/>
      <c r="BD557" s="21"/>
      <c r="BE557" s="160">
        <f t="shared" si="60"/>
        <v>0</v>
      </c>
      <c r="BF557" s="160">
        <f t="shared" si="61"/>
        <v>0</v>
      </c>
      <c r="BG557" s="160">
        <f t="shared" si="62"/>
        <v>0</v>
      </c>
      <c r="BH557" s="160">
        <f t="shared" si="63"/>
        <v>0</v>
      </c>
      <c r="BI557" s="160">
        <f t="shared" si="64"/>
        <v>0</v>
      </c>
      <c r="BJ557" s="4" t="s">
        <v>74</v>
      </c>
      <c r="BK557" s="160">
        <f t="shared" si="65"/>
        <v>0</v>
      </c>
      <c r="BL557" s="4" t="s">
        <v>131</v>
      </c>
      <c r="BM557" s="159" t="s">
        <v>1134</v>
      </c>
    </row>
    <row r="558" ht="21.75" customHeight="1">
      <c r="A558" s="21"/>
      <c r="B558" s="22"/>
      <c r="C558" s="148" t="s">
        <v>1135</v>
      </c>
      <c r="D558" s="148" t="s">
        <v>127</v>
      </c>
      <c r="E558" s="149" t="s">
        <v>1136</v>
      </c>
      <c r="F558" s="150" t="s">
        <v>1137</v>
      </c>
      <c r="G558" s="151" t="s">
        <v>1133</v>
      </c>
      <c r="H558" s="152">
        <v>1.0</v>
      </c>
      <c r="I558" s="153"/>
      <c r="J558" s="154">
        <f t="shared" si="56"/>
        <v>0</v>
      </c>
      <c r="K558" s="150" t="s">
        <v>196</v>
      </c>
      <c r="L558" s="22"/>
      <c r="M558" s="155" t="s">
        <v>3</v>
      </c>
      <c r="N558" s="156" t="s">
        <v>40</v>
      </c>
      <c r="O558" s="21"/>
      <c r="P558" s="157">
        <f t="shared" si="57"/>
        <v>0</v>
      </c>
      <c r="Q558" s="157">
        <v>0.0</v>
      </c>
      <c r="R558" s="157">
        <f t="shared" si="58"/>
        <v>0</v>
      </c>
      <c r="S558" s="157">
        <v>0.0</v>
      </c>
      <c r="T558" s="158">
        <f t="shared" si="59"/>
        <v>0</v>
      </c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159" t="s">
        <v>131</v>
      </c>
      <c r="AS558" s="21"/>
      <c r="AT558" s="159" t="s">
        <v>127</v>
      </c>
      <c r="AU558" s="159" t="s">
        <v>81</v>
      </c>
      <c r="AV558" s="21"/>
      <c r="AW558" s="21"/>
      <c r="AX558" s="21"/>
      <c r="AY558" s="4" t="s">
        <v>124</v>
      </c>
      <c r="AZ558" s="21"/>
      <c r="BA558" s="21"/>
      <c r="BB558" s="21"/>
      <c r="BC558" s="21"/>
      <c r="BD558" s="21"/>
      <c r="BE558" s="160">
        <f t="shared" si="60"/>
        <v>0</v>
      </c>
      <c r="BF558" s="160">
        <f t="shared" si="61"/>
        <v>0</v>
      </c>
      <c r="BG558" s="160">
        <f t="shared" si="62"/>
        <v>0</v>
      </c>
      <c r="BH558" s="160">
        <f t="shared" si="63"/>
        <v>0</v>
      </c>
      <c r="BI558" s="160">
        <f t="shared" si="64"/>
        <v>0</v>
      </c>
      <c r="BJ558" s="4" t="s">
        <v>74</v>
      </c>
      <c r="BK558" s="160">
        <f t="shared" si="65"/>
        <v>0</v>
      </c>
      <c r="BL558" s="4" t="s">
        <v>131</v>
      </c>
      <c r="BM558" s="159" t="s">
        <v>1138</v>
      </c>
    </row>
    <row r="559" ht="21.75" customHeight="1">
      <c r="A559" s="21"/>
      <c r="B559" s="22"/>
      <c r="C559" s="148" t="s">
        <v>1139</v>
      </c>
      <c r="D559" s="148" t="s">
        <v>127</v>
      </c>
      <c r="E559" s="149" t="s">
        <v>1140</v>
      </c>
      <c r="F559" s="150" t="s">
        <v>1141</v>
      </c>
      <c r="G559" s="151" t="s">
        <v>1133</v>
      </c>
      <c r="H559" s="152">
        <v>1.0</v>
      </c>
      <c r="I559" s="153"/>
      <c r="J559" s="154">
        <f t="shared" si="56"/>
        <v>0</v>
      </c>
      <c r="K559" s="150" t="s">
        <v>196</v>
      </c>
      <c r="L559" s="22"/>
      <c r="M559" s="155" t="s">
        <v>3</v>
      </c>
      <c r="N559" s="156" t="s">
        <v>40</v>
      </c>
      <c r="O559" s="21"/>
      <c r="P559" s="157">
        <f t="shared" si="57"/>
        <v>0</v>
      </c>
      <c r="Q559" s="157">
        <v>0.0</v>
      </c>
      <c r="R559" s="157">
        <f t="shared" si="58"/>
        <v>0</v>
      </c>
      <c r="S559" s="157">
        <v>0.0</v>
      </c>
      <c r="T559" s="158">
        <f t="shared" si="59"/>
        <v>0</v>
      </c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159" t="s">
        <v>131</v>
      </c>
      <c r="AS559" s="21"/>
      <c r="AT559" s="159" t="s">
        <v>127</v>
      </c>
      <c r="AU559" s="159" t="s">
        <v>81</v>
      </c>
      <c r="AV559" s="21"/>
      <c r="AW559" s="21"/>
      <c r="AX559" s="21"/>
      <c r="AY559" s="4" t="s">
        <v>124</v>
      </c>
      <c r="AZ559" s="21"/>
      <c r="BA559" s="21"/>
      <c r="BB559" s="21"/>
      <c r="BC559" s="21"/>
      <c r="BD559" s="21"/>
      <c r="BE559" s="160">
        <f t="shared" si="60"/>
        <v>0</v>
      </c>
      <c r="BF559" s="160">
        <f t="shared" si="61"/>
        <v>0</v>
      </c>
      <c r="BG559" s="160">
        <f t="shared" si="62"/>
        <v>0</v>
      </c>
      <c r="BH559" s="160">
        <f t="shared" si="63"/>
        <v>0</v>
      </c>
      <c r="BI559" s="160">
        <f t="shared" si="64"/>
        <v>0</v>
      </c>
      <c r="BJ559" s="4" t="s">
        <v>74</v>
      </c>
      <c r="BK559" s="160">
        <f t="shared" si="65"/>
        <v>0</v>
      </c>
      <c r="BL559" s="4" t="s">
        <v>131</v>
      </c>
      <c r="BM559" s="159" t="s">
        <v>1142</v>
      </c>
    </row>
    <row r="560" ht="21.75" customHeight="1">
      <c r="A560" s="21"/>
      <c r="B560" s="22"/>
      <c r="C560" s="148" t="s">
        <v>1143</v>
      </c>
      <c r="D560" s="148" t="s">
        <v>127</v>
      </c>
      <c r="E560" s="149" t="s">
        <v>1144</v>
      </c>
      <c r="F560" s="150" t="s">
        <v>1145</v>
      </c>
      <c r="G560" s="151" t="s">
        <v>1133</v>
      </c>
      <c r="H560" s="152">
        <v>2.0</v>
      </c>
      <c r="I560" s="153"/>
      <c r="J560" s="154">
        <f t="shared" si="56"/>
        <v>0</v>
      </c>
      <c r="K560" s="150" t="s">
        <v>196</v>
      </c>
      <c r="L560" s="22"/>
      <c r="M560" s="155" t="s">
        <v>3</v>
      </c>
      <c r="N560" s="156" t="s">
        <v>40</v>
      </c>
      <c r="O560" s="21"/>
      <c r="P560" s="157">
        <f t="shared" si="57"/>
        <v>0</v>
      </c>
      <c r="Q560" s="157">
        <v>0.0</v>
      </c>
      <c r="R560" s="157">
        <f t="shared" si="58"/>
        <v>0</v>
      </c>
      <c r="S560" s="157">
        <v>0.0</v>
      </c>
      <c r="T560" s="158">
        <f t="shared" si="59"/>
        <v>0</v>
      </c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159" t="s">
        <v>131</v>
      </c>
      <c r="AS560" s="21"/>
      <c r="AT560" s="159" t="s">
        <v>127</v>
      </c>
      <c r="AU560" s="159" t="s">
        <v>81</v>
      </c>
      <c r="AV560" s="21"/>
      <c r="AW560" s="21"/>
      <c r="AX560" s="21"/>
      <c r="AY560" s="4" t="s">
        <v>124</v>
      </c>
      <c r="AZ560" s="21"/>
      <c r="BA560" s="21"/>
      <c r="BB560" s="21"/>
      <c r="BC560" s="21"/>
      <c r="BD560" s="21"/>
      <c r="BE560" s="160">
        <f t="shared" si="60"/>
        <v>0</v>
      </c>
      <c r="BF560" s="160">
        <f t="shared" si="61"/>
        <v>0</v>
      </c>
      <c r="BG560" s="160">
        <f t="shared" si="62"/>
        <v>0</v>
      </c>
      <c r="BH560" s="160">
        <f t="shared" si="63"/>
        <v>0</v>
      </c>
      <c r="BI560" s="160">
        <f t="shared" si="64"/>
        <v>0</v>
      </c>
      <c r="BJ560" s="4" t="s">
        <v>74</v>
      </c>
      <c r="BK560" s="160">
        <f t="shared" si="65"/>
        <v>0</v>
      </c>
      <c r="BL560" s="4" t="s">
        <v>131</v>
      </c>
      <c r="BM560" s="159" t="s">
        <v>1146</v>
      </c>
    </row>
    <row r="561" ht="22.5" customHeight="1">
      <c r="A561" s="136"/>
      <c r="B561" s="137"/>
      <c r="C561" s="136"/>
      <c r="D561" s="138" t="s">
        <v>68</v>
      </c>
      <c r="E561" s="146" t="s">
        <v>1147</v>
      </c>
      <c r="F561" s="146" t="s">
        <v>1148</v>
      </c>
      <c r="G561" s="136"/>
      <c r="H561" s="136"/>
      <c r="I561" s="136"/>
      <c r="J561" s="147">
        <f>BK561</f>
        <v>0</v>
      </c>
      <c r="K561" s="136"/>
      <c r="L561" s="137"/>
      <c r="M561" s="141"/>
      <c r="N561" s="136"/>
      <c r="O561" s="136"/>
      <c r="P561" s="142">
        <f>SUM(P562:P588)</f>
        <v>0</v>
      </c>
      <c r="Q561" s="136"/>
      <c r="R561" s="142">
        <f>SUM(R562:R588)</f>
        <v>0.0363604678</v>
      </c>
      <c r="S561" s="136"/>
      <c r="T561" s="143">
        <f>SUM(T562:T588)</f>
        <v>0.00166404</v>
      </c>
      <c r="U561" s="136"/>
      <c r="V561" s="136"/>
      <c r="W561" s="136"/>
      <c r="X561" s="136"/>
      <c r="Y561" s="136"/>
      <c r="Z561" s="136"/>
      <c r="AA561" s="136"/>
      <c r="AB561" s="136"/>
      <c r="AC561" s="136"/>
      <c r="AD561" s="136"/>
      <c r="AE561" s="136"/>
      <c r="AF561" s="136"/>
      <c r="AG561" s="136"/>
      <c r="AH561" s="136"/>
      <c r="AI561" s="136"/>
      <c r="AJ561" s="136"/>
      <c r="AK561" s="136"/>
      <c r="AL561" s="136"/>
      <c r="AM561" s="136"/>
      <c r="AN561" s="136"/>
      <c r="AO561" s="136"/>
      <c r="AP561" s="136"/>
      <c r="AQ561" s="136"/>
      <c r="AR561" s="138" t="s">
        <v>78</v>
      </c>
      <c r="AS561" s="136"/>
      <c r="AT561" s="144" t="s">
        <v>68</v>
      </c>
      <c r="AU561" s="144" t="s">
        <v>74</v>
      </c>
      <c r="AV561" s="136"/>
      <c r="AW561" s="136"/>
      <c r="AX561" s="136"/>
      <c r="AY561" s="138" t="s">
        <v>124</v>
      </c>
      <c r="AZ561" s="136"/>
      <c r="BA561" s="136"/>
      <c r="BB561" s="136"/>
      <c r="BC561" s="136"/>
      <c r="BD561" s="136"/>
      <c r="BE561" s="136"/>
      <c r="BF561" s="136"/>
      <c r="BG561" s="136"/>
      <c r="BH561" s="136"/>
      <c r="BI561" s="136"/>
      <c r="BJ561" s="136"/>
      <c r="BK561" s="145">
        <f>SUM(BK562:BK588)</f>
        <v>0</v>
      </c>
      <c r="BL561" s="136"/>
      <c r="BM561" s="136"/>
    </row>
    <row r="562" ht="24.0" customHeight="1">
      <c r="A562" s="21"/>
      <c r="B562" s="22"/>
      <c r="C562" s="148" t="s">
        <v>1149</v>
      </c>
      <c r="D562" s="148" t="s">
        <v>127</v>
      </c>
      <c r="E562" s="149" t="s">
        <v>1150</v>
      </c>
      <c r="F562" s="150" t="s">
        <v>1151</v>
      </c>
      <c r="G562" s="151" t="s">
        <v>89</v>
      </c>
      <c r="H562" s="152">
        <v>72.0</v>
      </c>
      <c r="I562" s="153"/>
      <c r="J562" s="154">
        <f>ROUND(I562*H562,2)</f>
        <v>0</v>
      </c>
      <c r="K562" s="150" t="s">
        <v>130</v>
      </c>
      <c r="L562" s="22"/>
      <c r="M562" s="155" t="s">
        <v>3</v>
      </c>
      <c r="N562" s="156" t="s">
        <v>40</v>
      </c>
      <c r="O562" s="21"/>
      <c r="P562" s="157">
        <f>O562*H562</f>
        <v>0</v>
      </c>
      <c r="Q562" s="157">
        <v>0.0</v>
      </c>
      <c r="R562" s="157">
        <f>Q562*H562</f>
        <v>0</v>
      </c>
      <c r="S562" s="157">
        <v>0.0</v>
      </c>
      <c r="T562" s="158">
        <f>S562*H562</f>
        <v>0</v>
      </c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159" t="s">
        <v>131</v>
      </c>
      <c r="AS562" s="21"/>
      <c r="AT562" s="159" t="s">
        <v>127</v>
      </c>
      <c r="AU562" s="159" t="s">
        <v>78</v>
      </c>
      <c r="AV562" s="21"/>
      <c r="AW562" s="21"/>
      <c r="AX562" s="21"/>
      <c r="AY562" s="4" t="s">
        <v>124</v>
      </c>
      <c r="AZ562" s="21"/>
      <c r="BA562" s="21"/>
      <c r="BB562" s="21"/>
      <c r="BC562" s="21"/>
      <c r="BD562" s="21"/>
      <c r="BE562" s="160">
        <f>IF(N562="základní",J562,0)</f>
        <v>0</v>
      </c>
      <c r="BF562" s="160">
        <f>IF(N562="snížená",J562,0)</f>
        <v>0</v>
      </c>
      <c r="BG562" s="160">
        <f>IF(N562="zákl. přenesená",J562,0)</f>
        <v>0</v>
      </c>
      <c r="BH562" s="160">
        <f>IF(N562="sníž. přenesená",J562,0)</f>
        <v>0</v>
      </c>
      <c r="BI562" s="160">
        <f>IF(N562="nulová",J562,0)</f>
        <v>0</v>
      </c>
      <c r="BJ562" s="4" t="s">
        <v>74</v>
      </c>
      <c r="BK562" s="160">
        <f>ROUND(I562*H562,2)</f>
        <v>0</v>
      </c>
      <c r="BL562" s="4" t="s">
        <v>131</v>
      </c>
      <c r="BM562" s="159" t="s">
        <v>1152</v>
      </c>
    </row>
    <row r="563" ht="15.75" customHeight="1">
      <c r="A563" s="21"/>
      <c r="B563" s="22"/>
      <c r="C563" s="21"/>
      <c r="D563" s="161" t="s">
        <v>133</v>
      </c>
      <c r="E563" s="21"/>
      <c r="F563" s="162" t="s">
        <v>1153</v>
      </c>
      <c r="G563" s="21"/>
      <c r="H563" s="21"/>
      <c r="I563" s="21"/>
      <c r="J563" s="21"/>
      <c r="K563" s="21"/>
      <c r="L563" s="22"/>
      <c r="M563" s="163"/>
      <c r="N563" s="21"/>
      <c r="O563" s="21"/>
      <c r="P563" s="21"/>
      <c r="Q563" s="21"/>
      <c r="R563" s="21"/>
      <c r="S563" s="21"/>
      <c r="T563" s="58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4" t="s">
        <v>133</v>
      </c>
      <c r="AU563" s="4" t="s">
        <v>78</v>
      </c>
      <c r="AV563" s="21"/>
      <c r="AW563" s="21"/>
      <c r="AX563" s="21"/>
      <c r="AY563" s="21"/>
      <c r="AZ563" s="21"/>
      <c r="BA563" s="21"/>
      <c r="BB563" s="21"/>
      <c r="BC563" s="21"/>
      <c r="BD563" s="21"/>
      <c r="BE563" s="21"/>
      <c r="BF563" s="21"/>
      <c r="BG563" s="21"/>
      <c r="BH563" s="21"/>
      <c r="BI563" s="21"/>
      <c r="BJ563" s="21"/>
      <c r="BK563" s="21"/>
      <c r="BL563" s="21"/>
      <c r="BM563" s="21"/>
    </row>
    <row r="564" ht="15.75" customHeight="1">
      <c r="A564" s="166"/>
      <c r="B564" s="167"/>
      <c r="C564" s="166"/>
      <c r="D564" s="164" t="s">
        <v>137</v>
      </c>
      <c r="E564" s="168" t="s">
        <v>3</v>
      </c>
      <c r="F564" s="169" t="s">
        <v>1154</v>
      </c>
      <c r="G564" s="166"/>
      <c r="H564" s="170">
        <v>72.0</v>
      </c>
      <c r="I564" s="166"/>
      <c r="J564" s="166"/>
      <c r="K564" s="166"/>
      <c r="L564" s="167"/>
      <c r="M564" s="171"/>
      <c r="N564" s="166"/>
      <c r="O564" s="166"/>
      <c r="P564" s="166"/>
      <c r="Q564" s="166"/>
      <c r="R564" s="166"/>
      <c r="S564" s="166"/>
      <c r="T564" s="172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6"/>
      <c r="AK564" s="166"/>
      <c r="AL564" s="166"/>
      <c r="AM564" s="166"/>
      <c r="AN564" s="166"/>
      <c r="AO564" s="166"/>
      <c r="AP564" s="166"/>
      <c r="AQ564" s="166"/>
      <c r="AR564" s="166"/>
      <c r="AS564" s="166"/>
      <c r="AT564" s="168" t="s">
        <v>137</v>
      </c>
      <c r="AU564" s="168" t="s">
        <v>78</v>
      </c>
      <c r="AV564" s="166" t="s">
        <v>78</v>
      </c>
      <c r="AW564" s="166" t="s">
        <v>31</v>
      </c>
      <c r="AX564" s="166" t="s">
        <v>74</v>
      </c>
      <c r="AY564" s="168" t="s">
        <v>124</v>
      </c>
      <c r="AZ564" s="166"/>
      <c r="BA564" s="166"/>
      <c r="BB564" s="166"/>
      <c r="BC564" s="166"/>
      <c r="BD564" s="166"/>
      <c r="BE564" s="166"/>
      <c r="BF564" s="166"/>
      <c r="BG564" s="166"/>
      <c r="BH564" s="166"/>
      <c r="BI564" s="166"/>
      <c r="BJ564" s="166"/>
      <c r="BK564" s="166"/>
      <c r="BL564" s="166"/>
      <c r="BM564" s="166"/>
    </row>
    <row r="565" ht="33.0" customHeight="1">
      <c r="A565" s="21"/>
      <c r="B565" s="22"/>
      <c r="C565" s="148" t="s">
        <v>1155</v>
      </c>
      <c r="D565" s="148" t="s">
        <v>127</v>
      </c>
      <c r="E565" s="149" t="s">
        <v>1156</v>
      </c>
      <c r="F565" s="150" t="s">
        <v>1157</v>
      </c>
      <c r="G565" s="151" t="s">
        <v>140</v>
      </c>
      <c r="H565" s="152">
        <v>22.0</v>
      </c>
      <c r="I565" s="153"/>
      <c r="J565" s="154">
        <f>ROUND(I565*H565,2)</f>
        <v>0</v>
      </c>
      <c r="K565" s="150" t="s">
        <v>130</v>
      </c>
      <c r="L565" s="22"/>
      <c r="M565" s="155" t="s">
        <v>3</v>
      </c>
      <c r="N565" s="156" t="s">
        <v>40</v>
      </c>
      <c r="O565" s="21"/>
      <c r="P565" s="157">
        <f>O565*H565</f>
        <v>0</v>
      </c>
      <c r="Q565" s="157">
        <v>1.15599E-5</v>
      </c>
      <c r="R565" s="157">
        <f>Q565*H565</f>
        <v>0.0002543178</v>
      </c>
      <c r="S565" s="157">
        <v>0.0</v>
      </c>
      <c r="T565" s="158">
        <f>S565*H565</f>
        <v>0</v>
      </c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159" t="s">
        <v>131</v>
      </c>
      <c r="AS565" s="21"/>
      <c r="AT565" s="159" t="s">
        <v>127</v>
      </c>
      <c r="AU565" s="159" t="s">
        <v>78</v>
      </c>
      <c r="AV565" s="21"/>
      <c r="AW565" s="21"/>
      <c r="AX565" s="21"/>
      <c r="AY565" s="4" t="s">
        <v>124</v>
      </c>
      <c r="AZ565" s="21"/>
      <c r="BA565" s="21"/>
      <c r="BB565" s="21"/>
      <c r="BC565" s="21"/>
      <c r="BD565" s="21"/>
      <c r="BE565" s="160">
        <f>IF(N565="základní",J565,0)</f>
        <v>0</v>
      </c>
      <c r="BF565" s="160">
        <f>IF(N565="snížená",J565,0)</f>
        <v>0</v>
      </c>
      <c r="BG565" s="160">
        <f>IF(N565="zákl. přenesená",J565,0)</f>
        <v>0</v>
      </c>
      <c r="BH565" s="160">
        <f>IF(N565="sníž. přenesená",J565,0)</f>
        <v>0</v>
      </c>
      <c r="BI565" s="160">
        <f>IF(N565="nulová",J565,0)</f>
        <v>0</v>
      </c>
      <c r="BJ565" s="4" t="s">
        <v>74</v>
      </c>
      <c r="BK565" s="160">
        <f>ROUND(I565*H565,2)</f>
        <v>0</v>
      </c>
      <c r="BL565" s="4" t="s">
        <v>131</v>
      </c>
      <c r="BM565" s="159" t="s">
        <v>1158</v>
      </c>
    </row>
    <row r="566" ht="15.75" customHeight="1">
      <c r="A566" s="21"/>
      <c r="B566" s="22"/>
      <c r="C566" s="21"/>
      <c r="D566" s="161" t="s">
        <v>133</v>
      </c>
      <c r="E566" s="21"/>
      <c r="F566" s="162" t="s">
        <v>1159</v>
      </c>
      <c r="G566" s="21"/>
      <c r="H566" s="21"/>
      <c r="I566" s="21"/>
      <c r="J566" s="21"/>
      <c r="K566" s="21"/>
      <c r="L566" s="22"/>
      <c r="M566" s="163"/>
      <c r="N566" s="21"/>
      <c r="O566" s="21"/>
      <c r="P566" s="21"/>
      <c r="Q566" s="21"/>
      <c r="R566" s="21"/>
      <c r="S566" s="21"/>
      <c r="T566" s="58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4" t="s">
        <v>133</v>
      </c>
      <c r="AU566" s="4" t="s">
        <v>78</v>
      </c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21"/>
      <c r="BG566" s="21"/>
      <c r="BH566" s="21"/>
      <c r="BI566" s="21"/>
      <c r="BJ566" s="21"/>
      <c r="BK566" s="21"/>
      <c r="BL566" s="21"/>
      <c r="BM566" s="21"/>
    </row>
    <row r="567" ht="15.75" customHeight="1">
      <c r="A567" s="166"/>
      <c r="B567" s="167"/>
      <c r="C567" s="166"/>
      <c r="D567" s="164" t="s">
        <v>137</v>
      </c>
      <c r="E567" s="168" t="s">
        <v>3</v>
      </c>
      <c r="F567" s="169" t="s">
        <v>1160</v>
      </c>
      <c r="G567" s="166"/>
      <c r="H567" s="170">
        <v>22.0</v>
      </c>
      <c r="I567" s="166"/>
      <c r="J567" s="166"/>
      <c r="K567" s="166"/>
      <c r="L567" s="167"/>
      <c r="M567" s="171"/>
      <c r="N567" s="166"/>
      <c r="O567" s="166"/>
      <c r="P567" s="166"/>
      <c r="Q567" s="166"/>
      <c r="R567" s="166"/>
      <c r="S567" s="166"/>
      <c r="T567" s="172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6"/>
      <c r="AK567" s="166"/>
      <c r="AL567" s="166"/>
      <c r="AM567" s="166"/>
      <c r="AN567" s="166"/>
      <c r="AO567" s="166"/>
      <c r="AP567" s="166"/>
      <c r="AQ567" s="166"/>
      <c r="AR567" s="166"/>
      <c r="AS567" s="166"/>
      <c r="AT567" s="168" t="s">
        <v>137</v>
      </c>
      <c r="AU567" s="168" t="s">
        <v>78</v>
      </c>
      <c r="AV567" s="166" t="s">
        <v>78</v>
      </c>
      <c r="AW567" s="166" t="s">
        <v>31</v>
      </c>
      <c r="AX567" s="166" t="s">
        <v>74</v>
      </c>
      <c r="AY567" s="168" t="s">
        <v>124</v>
      </c>
      <c r="AZ567" s="166"/>
      <c r="BA567" s="166"/>
      <c r="BB567" s="166"/>
      <c r="BC567" s="166"/>
      <c r="BD567" s="166"/>
      <c r="BE567" s="166"/>
      <c r="BF567" s="166"/>
      <c r="BG567" s="166"/>
      <c r="BH567" s="166"/>
      <c r="BI567" s="166"/>
      <c r="BJ567" s="166"/>
      <c r="BK567" s="166"/>
      <c r="BL567" s="166"/>
      <c r="BM567" s="166"/>
    </row>
    <row r="568" ht="37.5" customHeight="1">
      <c r="A568" s="21"/>
      <c r="B568" s="22"/>
      <c r="C568" s="148" t="s">
        <v>1161</v>
      </c>
      <c r="D568" s="148" t="s">
        <v>127</v>
      </c>
      <c r="E568" s="149" t="s">
        <v>1162</v>
      </c>
      <c r="F568" s="150" t="s">
        <v>1163</v>
      </c>
      <c r="G568" s="151" t="s">
        <v>140</v>
      </c>
      <c r="H568" s="152">
        <v>50.0</v>
      </c>
      <c r="I568" s="153"/>
      <c r="J568" s="154">
        <f>ROUND(I568*H568,2)</f>
        <v>0</v>
      </c>
      <c r="K568" s="150" t="s">
        <v>130</v>
      </c>
      <c r="L568" s="22"/>
      <c r="M568" s="155" t="s">
        <v>3</v>
      </c>
      <c r="N568" s="156" t="s">
        <v>40</v>
      </c>
      <c r="O568" s="21"/>
      <c r="P568" s="157">
        <f>O568*H568</f>
        <v>0</v>
      </c>
      <c r="Q568" s="157">
        <v>0.0</v>
      </c>
      <c r="R568" s="157">
        <f>Q568*H568</f>
        <v>0</v>
      </c>
      <c r="S568" s="157">
        <v>0.0</v>
      </c>
      <c r="T568" s="158">
        <f>S568*H568</f>
        <v>0</v>
      </c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159" t="s">
        <v>131</v>
      </c>
      <c r="AS568" s="21"/>
      <c r="AT568" s="159" t="s">
        <v>127</v>
      </c>
      <c r="AU568" s="159" t="s">
        <v>78</v>
      </c>
      <c r="AV568" s="21"/>
      <c r="AW568" s="21"/>
      <c r="AX568" s="21"/>
      <c r="AY568" s="4" t="s">
        <v>124</v>
      </c>
      <c r="AZ568" s="21"/>
      <c r="BA568" s="21"/>
      <c r="BB568" s="21"/>
      <c r="BC568" s="21"/>
      <c r="BD568" s="21"/>
      <c r="BE568" s="160">
        <f>IF(N568="základní",J568,0)</f>
        <v>0</v>
      </c>
      <c r="BF568" s="160">
        <f>IF(N568="snížená",J568,0)</f>
        <v>0</v>
      </c>
      <c r="BG568" s="160">
        <f>IF(N568="zákl. přenesená",J568,0)</f>
        <v>0</v>
      </c>
      <c r="BH568" s="160">
        <f>IF(N568="sníž. přenesená",J568,0)</f>
        <v>0</v>
      </c>
      <c r="BI568" s="160">
        <f>IF(N568="nulová",J568,0)</f>
        <v>0</v>
      </c>
      <c r="BJ568" s="4" t="s">
        <v>74</v>
      </c>
      <c r="BK568" s="160">
        <f>ROUND(I568*H568,2)</f>
        <v>0</v>
      </c>
      <c r="BL568" s="4" t="s">
        <v>131</v>
      </c>
      <c r="BM568" s="159" t="s">
        <v>1164</v>
      </c>
    </row>
    <row r="569" ht="15.75" customHeight="1">
      <c r="A569" s="21"/>
      <c r="B569" s="22"/>
      <c r="C569" s="21"/>
      <c r="D569" s="161" t="s">
        <v>133</v>
      </c>
      <c r="E569" s="21"/>
      <c r="F569" s="162" t="s">
        <v>1165</v>
      </c>
      <c r="G569" s="21"/>
      <c r="H569" s="21"/>
      <c r="I569" s="21"/>
      <c r="J569" s="21"/>
      <c r="K569" s="21"/>
      <c r="L569" s="22"/>
      <c r="M569" s="163"/>
      <c r="N569" s="21"/>
      <c r="O569" s="21"/>
      <c r="P569" s="21"/>
      <c r="Q569" s="21"/>
      <c r="R569" s="21"/>
      <c r="S569" s="21"/>
      <c r="T569" s="58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4" t="s">
        <v>133</v>
      </c>
      <c r="AU569" s="4" t="s">
        <v>78</v>
      </c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21"/>
      <c r="BG569" s="21"/>
      <c r="BH569" s="21"/>
      <c r="BI569" s="21"/>
      <c r="BJ569" s="21"/>
      <c r="BK569" s="21"/>
      <c r="BL569" s="21"/>
      <c r="BM569" s="21"/>
    </row>
    <row r="570" ht="15.75" customHeight="1">
      <c r="A570" s="166"/>
      <c r="B570" s="167"/>
      <c r="C570" s="166"/>
      <c r="D570" s="164" t="s">
        <v>137</v>
      </c>
      <c r="E570" s="168" t="s">
        <v>3</v>
      </c>
      <c r="F570" s="169" t="s">
        <v>628</v>
      </c>
      <c r="G570" s="166"/>
      <c r="H570" s="170">
        <v>50.0</v>
      </c>
      <c r="I570" s="166"/>
      <c r="J570" s="166"/>
      <c r="K570" s="166"/>
      <c r="L570" s="167"/>
      <c r="M570" s="171"/>
      <c r="N570" s="166"/>
      <c r="O570" s="166"/>
      <c r="P570" s="166"/>
      <c r="Q570" s="166"/>
      <c r="R570" s="166"/>
      <c r="S570" s="166"/>
      <c r="T570" s="172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8" t="s">
        <v>137</v>
      </c>
      <c r="AU570" s="168" t="s">
        <v>78</v>
      </c>
      <c r="AV570" s="166" t="s">
        <v>78</v>
      </c>
      <c r="AW570" s="166" t="s">
        <v>31</v>
      </c>
      <c r="AX570" s="166" t="s">
        <v>74</v>
      </c>
      <c r="AY570" s="168" t="s">
        <v>124</v>
      </c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</row>
    <row r="571" ht="24.0" customHeight="1">
      <c r="A571" s="21"/>
      <c r="B571" s="22"/>
      <c r="C571" s="191" t="s">
        <v>1166</v>
      </c>
      <c r="D571" s="191" t="s">
        <v>427</v>
      </c>
      <c r="E571" s="192" t="s">
        <v>1167</v>
      </c>
      <c r="F571" s="193" t="s">
        <v>1168</v>
      </c>
      <c r="G571" s="194" t="s">
        <v>140</v>
      </c>
      <c r="H571" s="195">
        <v>55.0</v>
      </c>
      <c r="I571" s="196"/>
      <c r="J571" s="197">
        <f>ROUND(I571*H571,2)</f>
        <v>0</v>
      </c>
      <c r="K571" s="193" t="s">
        <v>130</v>
      </c>
      <c r="L571" s="198"/>
      <c r="M571" s="199" t="s">
        <v>3</v>
      </c>
      <c r="N571" s="200" t="s">
        <v>40</v>
      </c>
      <c r="O571" s="21"/>
      <c r="P571" s="157">
        <f>O571*H571</f>
        <v>0</v>
      </c>
      <c r="Q571" s="157">
        <v>0.0</v>
      </c>
      <c r="R571" s="157">
        <f>Q571*H571</f>
        <v>0</v>
      </c>
      <c r="S571" s="157">
        <v>0.0</v>
      </c>
      <c r="T571" s="158">
        <f>S571*H571</f>
        <v>0</v>
      </c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  <c r="AK571" s="21"/>
      <c r="AL571" s="21"/>
      <c r="AM571" s="21"/>
      <c r="AN571" s="21"/>
      <c r="AO571" s="21"/>
      <c r="AP571" s="21"/>
      <c r="AQ571" s="21"/>
      <c r="AR571" s="159" t="s">
        <v>430</v>
      </c>
      <c r="AS571" s="21"/>
      <c r="AT571" s="159" t="s">
        <v>427</v>
      </c>
      <c r="AU571" s="159" t="s">
        <v>78</v>
      </c>
      <c r="AV571" s="21"/>
      <c r="AW571" s="21"/>
      <c r="AX571" s="21"/>
      <c r="AY571" s="4" t="s">
        <v>124</v>
      </c>
      <c r="AZ571" s="21"/>
      <c r="BA571" s="21"/>
      <c r="BB571" s="21"/>
      <c r="BC571" s="21"/>
      <c r="BD571" s="21"/>
      <c r="BE571" s="160">
        <f>IF(N571="základní",J571,0)</f>
        <v>0</v>
      </c>
      <c r="BF571" s="160">
        <f>IF(N571="snížená",J571,0)</f>
        <v>0</v>
      </c>
      <c r="BG571" s="160">
        <f>IF(N571="zákl. přenesená",J571,0)</f>
        <v>0</v>
      </c>
      <c r="BH571" s="160">
        <f>IF(N571="sníž. přenesená",J571,0)</f>
        <v>0</v>
      </c>
      <c r="BI571" s="160">
        <f>IF(N571="nulová",J571,0)</f>
        <v>0</v>
      </c>
      <c r="BJ571" s="4" t="s">
        <v>74</v>
      </c>
      <c r="BK571" s="160">
        <f>ROUND(I571*H571,2)</f>
        <v>0</v>
      </c>
      <c r="BL571" s="4" t="s">
        <v>131</v>
      </c>
      <c r="BM571" s="159" t="s">
        <v>1169</v>
      </c>
    </row>
    <row r="572" ht="15.75" customHeight="1">
      <c r="A572" s="166"/>
      <c r="B572" s="167"/>
      <c r="C572" s="166"/>
      <c r="D572" s="164" t="s">
        <v>137</v>
      </c>
      <c r="E572" s="166"/>
      <c r="F572" s="169" t="s">
        <v>1170</v>
      </c>
      <c r="G572" s="166"/>
      <c r="H572" s="170">
        <v>55.0</v>
      </c>
      <c r="I572" s="166"/>
      <c r="J572" s="166"/>
      <c r="K572" s="166"/>
      <c r="L572" s="167"/>
      <c r="M572" s="171"/>
      <c r="N572" s="166"/>
      <c r="O572" s="166"/>
      <c r="P572" s="166"/>
      <c r="Q572" s="166"/>
      <c r="R572" s="166"/>
      <c r="S572" s="166"/>
      <c r="T572" s="172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/>
      <c r="AJ572" s="166"/>
      <c r="AK572" s="166"/>
      <c r="AL572" s="166"/>
      <c r="AM572" s="166"/>
      <c r="AN572" s="166"/>
      <c r="AO572" s="166"/>
      <c r="AP572" s="166"/>
      <c r="AQ572" s="166"/>
      <c r="AR572" s="166"/>
      <c r="AS572" s="166"/>
      <c r="AT572" s="168" t="s">
        <v>137</v>
      </c>
      <c r="AU572" s="168" t="s">
        <v>78</v>
      </c>
      <c r="AV572" s="166" t="s">
        <v>78</v>
      </c>
      <c r="AW572" s="166" t="s">
        <v>4</v>
      </c>
      <c r="AX572" s="166" t="s">
        <v>74</v>
      </c>
      <c r="AY572" s="168" t="s">
        <v>124</v>
      </c>
      <c r="AZ572" s="166"/>
      <c r="BA572" s="166"/>
      <c r="BB572" s="166"/>
      <c r="BC572" s="166"/>
      <c r="BD572" s="166"/>
      <c r="BE572" s="166"/>
      <c r="BF572" s="166"/>
      <c r="BG572" s="166"/>
      <c r="BH572" s="166"/>
      <c r="BI572" s="166"/>
      <c r="BJ572" s="166"/>
      <c r="BK572" s="166"/>
      <c r="BL572" s="166"/>
      <c r="BM572" s="166"/>
    </row>
    <row r="573" ht="24.0" customHeight="1">
      <c r="A573" s="21"/>
      <c r="B573" s="22"/>
      <c r="C573" s="148" t="s">
        <v>1171</v>
      </c>
      <c r="D573" s="148" t="s">
        <v>127</v>
      </c>
      <c r="E573" s="149" t="s">
        <v>1172</v>
      </c>
      <c r="F573" s="150" t="s">
        <v>1173</v>
      </c>
      <c r="G573" s="151" t="s">
        <v>89</v>
      </c>
      <c r="H573" s="152">
        <v>25.0</v>
      </c>
      <c r="I573" s="153"/>
      <c r="J573" s="154">
        <f>ROUND(I573*H573,2)</f>
        <v>0</v>
      </c>
      <c r="K573" s="150" t="s">
        <v>130</v>
      </c>
      <c r="L573" s="22"/>
      <c r="M573" s="155" t="s">
        <v>3</v>
      </c>
      <c r="N573" s="156" t="s">
        <v>40</v>
      </c>
      <c r="O573" s="21"/>
      <c r="P573" s="157">
        <f>O573*H573</f>
        <v>0</v>
      </c>
      <c r="Q573" s="157">
        <v>0.0</v>
      </c>
      <c r="R573" s="157">
        <f>Q573*H573</f>
        <v>0</v>
      </c>
      <c r="S573" s="157">
        <v>3.0E-5</v>
      </c>
      <c r="T573" s="158">
        <f>S573*H573</f>
        <v>0.00075</v>
      </c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21"/>
      <c r="AL573" s="21"/>
      <c r="AM573" s="21"/>
      <c r="AN573" s="21"/>
      <c r="AO573" s="21"/>
      <c r="AP573" s="21"/>
      <c r="AQ573" s="21"/>
      <c r="AR573" s="159" t="s">
        <v>131</v>
      </c>
      <c r="AS573" s="21"/>
      <c r="AT573" s="159" t="s">
        <v>127</v>
      </c>
      <c r="AU573" s="159" t="s">
        <v>78</v>
      </c>
      <c r="AV573" s="21"/>
      <c r="AW573" s="21"/>
      <c r="AX573" s="21"/>
      <c r="AY573" s="4" t="s">
        <v>124</v>
      </c>
      <c r="AZ573" s="21"/>
      <c r="BA573" s="21"/>
      <c r="BB573" s="21"/>
      <c r="BC573" s="21"/>
      <c r="BD573" s="21"/>
      <c r="BE573" s="160">
        <f>IF(N573="základní",J573,0)</f>
        <v>0</v>
      </c>
      <c r="BF573" s="160">
        <f>IF(N573="snížená",J573,0)</f>
        <v>0</v>
      </c>
      <c r="BG573" s="160">
        <f>IF(N573="zákl. přenesená",J573,0)</f>
        <v>0</v>
      </c>
      <c r="BH573" s="160">
        <f>IF(N573="sníž. přenesená",J573,0)</f>
        <v>0</v>
      </c>
      <c r="BI573" s="160">
        <f>IF(N573="nulová",J573,0)</f>
        <v>0</v>
      </c>
      <c r="BJ573" s="4" t="s">
        <v>74</v>
      </c>
      <c r="BK573" s="160">
        <f>ROUND(I573*H573,2)</f>
        <v>0</v>
      </c>
      <c r="BL573" s="4" t="s">
        <v>131</v>
      </c>
      <c r="BM573" s="159" t="s">
        <v>1174</v>
      </c>
    </row>
    <row r="574" ht="15.75" customHeight="1">
      <c r="A574" s="21"/>
      <c r="B574" s="22"/>
      <c r="C574" s="21"/>
      <c r="D574" s="161" t="s">
        <v>133</v>
      </c>
      <c r="E574" s="21"/>
      <c r="F574" s="162" t="s">
        <v>1175</v>
      </c>
      <c r="G574" s="21"/>
      <c r="H574" s="21"/>
      <c r="I574" s="21"/>
      <c r="J574" s="21"/>
      <c r="K574" s="21"/>
      <c r="L574" s="22"/>
      <c r="M574" s="163"/>
      <c r="N574" s="21"/>
      <c r="O574" s="21"/>
      <c r="P574" s="21"/>
      <c r="Q574" s="21"/>
      <c r="R574" s="21"/>
      <c r="S574" s="21"/>
      <c r="T574" s="58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4" t="s">
        <v>133</v>
      </c>
      <c r="AU574" s="4" t="s">
        <v>78</v>
      </c>
      <c r="AV574" s="21"/>
      <c r="AW574" s="21"/>
      <c r="AX574" s="21"/>
      <c r="AY574" s="21"/>
      <c r="AZ574" s="21"/>
      <c r="BA574" s="21"/>
      <c r="BB574" s="21"/>
      <c r="BC574" s="21"/>
      <c r="BD574" s="21"/>
      <c r="BE574" s="21"/>
      <c r="BF574" s="21"/>
      <c r="BG574" s="21"/>
      <c r="BH574" s="21"/>
      <c r="BI574" s="21"/>
      <c r="BJ574" s="21"/>
      <c r="BK574" s="21"/>
      <c r="BL574" s="21"/>
      <c r="BM574" s="21"/>
    </row>
    <row r="575" ht="15.75" customHeight="1">
      <c r="A575" s="166"/>
      <c r="B575" s="167"/>
      <c r="C575" s="166"/>
      <c r="D575" s="164" t="s">
        <v>137</v>
      </c>
      <c r="E575" s="168" t="s">
        <v>3</v>
      </c>
      <c r="F575" s="169" t="s">
        <v>280</v>
      </c>
      <c r="G575" s="166"/>
      <c r="H575" s="170">
        <v>25.0</v>
      </c>
      <c r="I575" s="166"/>
      <c r="J575" s="166"/>
      <c r="K575" s="166"/>
      <c r="L575" s="167"/>
      <c r="M575" s="171"/>
      <c r="N575" s="166"/>
      <c r="O575" s="166"/>
      <c r="P575" s="166"/>
      <c r="Q575" s="166"/>
      <c r="R575" s="166"/>
      <c r="S575" s="166"/>
      <c r="T575" s="172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6"/>
      <c r="AK575" s="166"/>
      <c r="AL575" s="166"/>
      <c r="AM575" s="166"/>
      <c r="AN575" s="166"/>
      <c r="AO575" s="166"/>
      <c r="AP575" s="166"/>
      <c r="AQ575" s="166"/>
      <c r="AR575" s="166"/>
      <c r="AS575" s="166"/>
      <c r="AT575" s="168" t="s">
        <v>137</v>
      </c>
      <c r="AU575" s="168" t="s">
        <v>78</v>
      </c>
      <c r="AV575" s="166" t="s">
        <v>78</v>
      </c>
      <c r="AW575" s="166" t="s">
        <v>31</v>
      </c>
      <c r="AX575" s="166" t="s">
        <v>74</v>
      </c>
      <c r="AY575" s="168" t="s">
        <v>124</v>
      </c>
      <c r="AZ575" s="166"/>
      <c r="BA575" s="166"/>
      <c r="BB575" s="166"/>
      <c r="BC575" s="166"/>
      <c r="BD575" s="166"/>
      <c r="BE575" s="166"/>
      <c r="BF575" s="166"/>
      <c r="BG575" s="166"/>
      <c r="BH575" s="166"/>
      <c r="BI575" s="166"/>
      <c r="BJ575" s="166"/>
      <c r="BK575" s="166"/>
      <c r="BL575" s="166"/>
      <c r="BM575" s="166"/>
    </row>
    <row r="576" ht="16.5" customHeight="1">
      <c r="A576" s="21"/>
      <c r="B576" s="22"/>
      <c r="C576" s="191" t="s">
        <v>1176</v>
      </c>
      <c r="D576" s="191" t="s">
        <v>427</v>
      </c>
      <c r="E576" s="192" t="s">
        <v>1177</v>
      </c>
      <c r="F576" s="193" t="s">
        <v>1178</v>
      </c>
      <c r="G576" s="194" t="s">
        <v>89</v>
      </c>
      <c r="H576" s="195">
        <v>27.5</v>
      </c>
      <c r="I576" s="196"/>
      <c r="J576" s="197">
        <f>ROUND(I576*H576,2)</f>
        <v>0</v>
      </c>
      <c r="K576" s="193" t="s">
        <v>130</v>
      </c>
      <c r="L576" s="198"/>
      <c r="M576" s="199" t="s">
        <v>3</v>
      </c>
      <c r="N576" s="200" t="s">
        <v>40</v>
      </c>
      <c r="O576" s="21"/>
      <c r="P576" s="157">
        <f>O576*H576</f>
        <v>0</v>
      </c>
      <c r="Q576" s="157">
        <v>1.0E-5</v>
      </c>
      <c r="R576" s="157">
        <f>Q576*H576</f>
        <v>0.000275</v>
      </c>
      <c r="S576" s="157">
        <v>0.0</v>
      </c>
      <c r="T576" s="158">
        <f>S576*H576</f>
        <v>0</v>
      </c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21"/>
      <c r="AL576" s="21"/>
      <c r="AM576" s="21"/>
      <c r="AN576" s="21"/>
      <c r="AO576" s="21"/>
      <c r="AP576" s="21"/>
      <c r="AQ576" s="21"/>
      <c r="AR576" s="159" t="s">
        <v>430</v>
      </c>
      <c r="AS576" s="21"/>
      <c r="AT576" s="159" t="s">
        <v>427</v>
      </c>
      <c r="AU576" s="159" t="s">
        <v>78</v>
      </c>
      <c r="AV576" s="21"/>
      <c r="AW576" s="21"/>
      <c r="AX576" s="21"/>
      <c r="AY576" s="4" t="s">
        <v>124</v>
      </c>
      <c r="AZ576" s="21"/>
      <c r="BA576" s="21"/>
      <c r="BB576" s="21"/>
      <c r="BC576" s="21"/>
      <c r="BD576" s="21"/>
      <c r="BE576" s="160">
        <f>IF(N576="základní",J576,0)</f>
        <v>0</v>
      </c>
      <c r="BF576" s="160">
        <f>IF(N576="snížená",J576,0)</f>
        <v>0</v>
      </c>
      <c r="BG576" s="160">
        <f>IF(N576="zákl. přenesená",J576,0)</f>
        <v>0</v>
      </c>
      <c r="BH576" s="160">
        <f>IF(N576="sníž. přenesená",J576,0)</f>
        <v>0</v>
      </c>
      <c r="BI576" s="160">
        <f>IF(N576="nulová",J576,0)</f>
        <v>0</v>
      </c>
      <c r="BJ576" s="4" t="s">
        <v>74</v>
      </c>
      <c r="BK576" s="160">
        <f>ROUND(I576*H576,2)</f>
        <v>0</v>
      </c>
      <c r="BL576" s="4" t="s">
        <v>131</v>
      </c>
      <c r="BM576" s="159" t="s">
        <v>1179</v>
      </c>
    </row>
    <row r="577" ht="15.75" customHeight="1">
      <c r="A577" s="166"/>
      <c r="B577" s="167"/>
      <c r="C577" s="166"/>
      <c r="D577" s="164" t="s">
        <v>137</v>
      </c>
      <c r="E577" s="166"/>
      <c r="F577" s="169" t="s">
        <v>1180</v>
      </c>
      <c r="G577" s="166"/>
      <c r="H577" s="170">
        <v>27.5</v>
      </c>
      <c r="I577" s="166"/>
      <c r="J577" s="166"/>
      <c r="K577" s="166"/>
      <c r="L577" s="167"/>
      <c r="M577" s="171"/>
      <c r="N577" s="166"/>
      <c r="O577" s="166"/>
      <c r="P577" s="166"/>
      <c r="Q577" s="166"/>
      <c r="R577" s="166"/>
      <c r="S577" s="166"/>
      <c r="T577" s="172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6"/>
      <c r="AK577" s="166"/>
      <c r="AL577" s="166"/>
      <c r="AM577" s="166"/>
      <c r="AN577" s="166"/>
      <c r="AO577" s="166"/>
      <c r="AP577" s="166"/>
      <c r="AQ577" s="166"/>
      <c r="AR577" s="166"/>
      <c r="AS577" s="166"/>
      <c r="AT577" s="168" t="s">
        <v>137</v>
      </c>
      <c r="AU577" s="168" t="s">
        <v>78</v>
      </c>
      <c r="AV577" s="166" t="s">
        <v>78</v>
      </c>
      <c r="AW577" s="166" t="s">
        <v>4</v>
      </c>
      <c r="AX577" s="166" t="s">
        <v>74</v>
      </c>
      <c r="AY577" s="168" t="s">
        <v>124</v>
      </c>
      <c r="AZ577" s="166"/>
      <c r="BA577" s="166"/>
      <c r="BB577" s="166"/>
      <c r="BC577" s="166"/>
      <c r="BD577" s="166"/>
      <c r="BE577" s="166"/>
      <c r="BF577" s="166"/>
      <c r="BG577" s="166"/>
      <c r="BH577" s="166"/>
      <c r="BI577" s="166"/>
      <c r="BJ577" s="166"/>
      <c r="BK577" s="166"/>
      <c r="BL577" s="166"/>
      <c r="BM577" s="166"/>
    </row>
    <row r="578" ht="55.5" customHeight="1">
      <c r="A578" s="21"/>
      <c r="B578" s="22"/>
      <c r="C578" s="148" t="s">
        <v>1181</v>
      </c>
      <c r="D578" s="148" t="s">
        <v>127</v>
      </c>
      <c r="E578" s="149" t="s">
        <v>1182</v>
      </c>
      <c r="F578" s="150" t="s">
        <v>1183</v>
      </c>
      <c r="G578" s="151" t="s">
        <v>89</v>
      </c>
      <c r="H578" s="152">
        <v>30.468</v>
      </c>
      <c r="I578" s="153"/>
      <c r="J578" s="154">
        <f>ROUND(I578*H578,2)</f>
        <v>0</v>
      </c>
      <c r="K578" s="150" t="s">
        <v>130</v>
      </c>
      <c r="L578" s="22"/>
      <c r="M578" s="155" t="s">
        <v>3</v>
      </c>
      <c r="N578" s="156" t="s">
        <v>40</v>
      </c>
      <c r="O578" s="21"/>
      <c r="P578" s="157">
        <f>O578*H578</f>
        <v>0</v>
      </c>
      <c r="Q578" s="157">
        <v>0.0</v>
      </c>
      <c r="R578" s="157">
        <f>Q578*H578</f>
        <v>0</v>
      </c>
      <c r="S578" s="157">
        <v>3.0E-5</v>
      </c>
      <c r="T578" s="158">
        <f>S578*H578</f>
        <v>0.00091404</v>
      </c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  <c r="AK578" s="21"/>
      <c r="AL578" s="21"/>
      <c r="AM578" s="21"/>
      <c r="AN578" s="21"/>
      <c r="AO578" s="21"/>
      <c r="AP578" s="21"/>
      <c r="AQ578" s="21"/>
      <c r="AR578" s="159" t="s">
        <v>131</v>
      </c>
      <c r="AS578" s="21"/>
      <c r="AT578" s="159" t="s">
        <v>127</v>
      </c>
      <c r="AU578" s="159" t="s">
        <v>78</v>
      </c>
      <c r="AV578" s="21"/>
      <c r="AW578" s="21"/>
      <c r="AX578" s="21"/>
      <c r="AY578" s="4" t="s">
        <v>124</v>
      </c>
      <c r="AZ578" s="21"/>
      <c r="BA578" s="21"/>
      <c r="BB578" s="21"/>
      <c r="BC578" s="21"/>
      <c r="BD578" s="21"/>
      <c r="BE578" s="160">
        <f>IF(N578="základní",J578,0)</f>
        <v>0</v>
      </c>
      <c r="BF578" s="160">
        <f>IF(N578="snížená",J578,0)</f>
        <v>0</v>
      </c>
      <c r="BG578" s="160">
        <f>IF(N578="zákl. přenesená",J578,0)</f>
        <v>0</v>
      </c>
      <c r="BH578" s="160">
        <f>IF(N578="sníž. přenesená",J578,0)</f>
        <v>0</v>
      </c>
      <c r="BI578" s="160">
        <f>IF(N578="nulová",J578,0)</f>
        <v>0</v>
      </c>
      <c r="BJ578" s="4" t="s">
        <v>74</v>
      </c>
      <c r="BK578" s="160">
        <f>ROUND(I578*H578,2)</f>
        <v>0</v>
      </c>
      <c r="BL578" s="4" t="s">
        <v>131</v>
      </c>
      <c r="BM578" s="159" t="s">
        <v>1184</v>
      </c>
    </row>
    <row r="579" ht="15.75" customHeight="1">
      <c r="A579" s="21"/>
      <c r="B579" s="22"/>
      <c r="C579" s="21"/>
      <c r="D579" s="161" t="s">
        <v>133</v>
      </c>
      <c r="E579" s="21"/>
      <c r="F579" s="162" t="s">
        <v>1185</v>
      </c>
      <c r="G579" s="21"/>
      <c r="H579" s="21"/>
      <c r="I579" s="21"/>
      <c r="J579" s="21"/>
      <c r="K579" s="21"/>
      <c r="L579" s="22"/>
      <c r="M579" s="163"/>
      <c r="N579" s="21"/>
      <c r="O579" s="21"/>
      <c r="P579" s="21"/>
      <c r="Q579" s="21"/>
      <c r="R579" s="21"/>
      <c r="S579" s="21"/>
      <c r="T579" s="58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4" t="s">
        <v>133</v>
      </c>
      <c r="AU579" s="4" t="s">
        <v>78</v>
      </c>
      <c r="AV579" s="21"/>
      <c r="AW579" s="21"/>
      <c r="AX579" s="21"/>
      <c r="AY579" s="21"/>
      <c r="AZ579" s="21"/>
      <c r="BA579" s="21"/>
      <c r="BB579" s="21"/>
      <c r="BC579" s="21"/>
      <c r="BD579" s="21"/>
      <c r="BE579" s="21"/>
      <c r="BF579" s="21"/>
      <c r="BG579" s="21"/>
      <c r="BH579" s="21"/>
      <c r="BI579" s="21"/>
      <c r="BJ579" s="21"/>
      <c r="BK579" s="21"/>
      <c r="BL579" s="21"/>
      <c r="BM579" s="21"/>
    </row>
    <row r="580" ht="15.75" customHeight="1">
      <c r="A580" s="166"/>
      <c r="B580" s="167"/>
      <c r="C580" s="166"/>
      <c r="D580" s="164" t="s">
        <v>137</v>
      </c>
      <c r="E580" s="168" t="s">
        <v>3</v>
      </c>
      <c r="F580" s="169" t="s">
        <v>1186</v>
      </c>
      <c r="G580" s="166"/>
      <c r="H580" s="170">
        <v>20.0</v>
      </c>
      <c r="I580" s="166"/>
      <c r="J580" s="166"/>
      <c r="K580" s="166"/>
      <c r="L580" s="167"/>
      <c r="M580" s="171"/>
      <c r="N580" s="166"/>
      <c r="O580" s="166"/>
      <c r="P580" s="166"/>
      <c r="Q580" s="166"/>
      <c r="R580" s="166"/>
      <c r="S580" s="166"/>
      <c r="T580" s="172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6"/>
      <c r="AK580" s="166"/>
      <c r="AL580" s="166"/>
      <c r="AM580" s="166"/>
      <c r="AN580" s="166"/>
      <c r="AO580" s="166"/>
      <c r="AP580" s="166"/>
      <c r="AQ580" s="166"/>
      <c r="AR580" s="166"/>
      <c r="AS580" s="166"/>
      <c r="AT580" s="168" t="s">
        <v>137</v>
      </c>
      <c r="AU580" s="168" t="s">
        <v>78</v>
      </c>
      <c r="AV580" s="166" t="s">
        <v>78</v>
      </c>
      <c r="AW580" s="166" t="s">
        <v>31</v>
      </c>
      <c r="AX580" s="166" t="s">
        <v>69</v>
      </c>
      <c r="AY580" s="168" t="s">
        <v>124</v>
      </c>
      <c r="AZ580" s="166"/>
      <c r="BA580" s="166"/>
      <c r="BB580" s="166"/>
      <c r="BC580" s="166"/>
      <c r="BD580" s="166"/>
      <c r="BE580" s="166"/>
      <c r="BF580" s="166"/>
      <c r="BG580" s="166"/>
      <c r="BH580" s="166"/>
      <c r="BI580" s="166"/>
      <c r="BJ580" s="166"/>
      <c r="BK580" s="166"/>
      <c r="BL580" s="166"/>
      <c r="BM580" s="166"/>
    </row>
    <row r="581" ht="15.75" customHeight="1">
      <c r="A581" s="166"/>
      <c r="B581" s="167"/>
      <c r="C581" s="166"/>
      <c r="D581" s="164" t="s">
        <v>137</v>
      </c>
      <c r="E581" s="168" t="s">
        <v>3</v>
      </c>
      <c r="F581" s="169" t="s">
        <v>1187</v>
      </c>
      <c r="G581" s="166"/>
      <c r="H581" s="170">
        <v>10.468</v>
      </c>
      <c r="I581" s="166"/>
      <c r="J581" s="166"/>
      <c r="K581" s="166"/>
      <c r="L581" s="167"/>
      <c r="M581" s="171"/>
      <c r="N581" s="166"/>
      <c r="O581" s="166"/>
      <c r="P581" s="166"/>
      <c r="Q581" s="166"/>
      <c r="R581" s="166"/>
      <c r="S581" s="166"/>
      <c r="T581" s="172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6"/>
      <c r="AK581" s="166"/>
      <c r="AL581" s="166"/>
      <c r="AM581" s="166"/>
      <c r="AN581" s="166"/>
      <c r="AO581" s="166"/>
      <c r="AP581" s="166"/>
      <c r="AQ581" s="166"/>
      <c r="AR581" s="166"/>
      <c r="AS581" s="166"/>
      <c r="AT581" s="168" t="s">
        <v>137</v>
      </c>
      <c r="AU581" s="168" t="s">
        <v>78</v>
      </c>
      <c r="AV581" s="166" t="s">
        <v>78</v>
      </c>
      <c r="AW581" s="166" t="s">
        <v>31</v>
      </c>
      <c r="AX581" s="166" t="s">
        <v>69</v>
      </c>
      <c r="AY581" s="168" t="s">
        <v>124</v>
      </c>
      <c r="AZ581" s="166"/>
      <c r="BA581" s="166"/>
      <c r="BB581" s="166"/>
      <c r="BC581" s="166"/>
      <c r="BD581" s="166"/>
      <c r="BE581" s="166"/>
      <c r="BF581" s="166"/>
      <c r="BG581" s="166"/>
      <c r="BH581" s="166"/>
      <c r="BI581" s="166"/>
      <c r="BJ581" s="166"/>
      <c r="BK581" s="166"/>
      <c r="BL581" s="166"/>
      <c r="BM581" s="166"/>
    </row>
    <row r="582" ht="15.75" customHeight="1">
      <c r="A582" s="173"/>
      <c r="B582" s="174"/>
      <c r="C582" s="173"/>
      <c r="D582" s="164" t="s">
        <v>137</v>
      </c>
      <c r="E582" s="175" t="s">
        <v>3</v>
      </c>
      <c r="F582" s="176" t="s">
        <v>156</v>
      </c>
      <c r="G582" s="173"/>
      <c r="H582" s="177">
        <v>30.468</v>
      </c>
      <c r="I582" s="173"/>
      <c r="J582" s="173"/>
      <c r="K582" s="173"/>
      <c r="L582" s="174"/>
      <c r="M582" s="178"/>
      <c r="N582" s="173"/>
      <c r="O582" s="173"/>
      <c r="P582" s="173"/>
      <c r="Q582" s="173"/>
      <c r="R582" s="173"/>
      <c r="S582" s="173"/>
      <c r="T582" s="179"/>
      <c r="U582" s="173"/>
      <c r="V582" s="173"/>
      <c r="W582" s="173"/>
      <c r="X582" s="173"/>
      <c r="Y582" s="173"/>
      <c r="Z582" s="173"/>
      <c r="AA582" s="173"/>
      <c r="AB582" s="173"/>
      <c r="AC582" s="173"/>
      <c r="AD582" s="173"/>
      <c r="AE582" s="173"/>
      <c r="AF582" s="173"/>
      <c r="AG582" s="173"/>
      <c r="AH582" s="173"/>
      <c r="AI582" s="173"/>
      <c r="AJ582" s="173"/>
      <c r="AK582" s="173"/>
      <c r="AL582" s="173"/>
      <c r="AM582" s="173"/>
      <c r="AN582" s="173"/>
      <c r="AO582" s="173"/>
      <c r="AP582" s="173"/>
      <c r="AQ582" s="173"/>
      <c r="AR582" s="173"/>
      <c r="AS582" s="173"/>
      <c r="AT582" s="175" t="s">
        <v>137</v>
      </c>
      <c r="AU582" s="175" t="s">
        <v>78</v>
      </c>
      <c r="AV582" s="173" t="s">
        <v>149</v>
      </c>
      <c r="AW582" s="173" t="s">
        <v>31</v>
      </c>
      <c r="AX582" s="173" t="s">
        <v>74</v>
      </c>
      <c r="AY582" s="175" t="s">
        <v>124</v>
      </c>
      <c r="AZ582" s="173"/>
      <c r="BA582" s="173"/>
      <c r="BB582" s="173"/>
      <c r="BC582" s="173"/>
      <c r="BD582" s="173"/>
      <c r="BE582" s="173"/>
      <c r="BF582" s="173"/>
      <c r="BG582" s="173"/>
      <c r="BH582" s="173"/>
      <c r="BI582" s="173"/>
      <c r="BJ582" s="173"/>
      <c r="BK582" s="173"/>
      <c r="BL582" s="173"/>
      <c r="BM582" s="173"/>
    </row>
    <row r="583" ht="16.5" customHeight="1">
      <c r="A583" s="21"/>
      <c r="B583" s="22"/>
      <c r="C583" s="191" t="s">
        <v>1188</v>
      </c>
      <c r="D583" s="191" t="s">
        <v>427</v>
      </c>
      <c r="E583" s="192" t="s">
        <v>1177</v>
      </c>
      <c r="F583" s="193" t="s">
        <v>1178</v>
      </c>
      <c r="G583" s="194" t="s">
        <v>89</v>
      </c>
      <c r="H583" s="195">
        <v>33.515</v>
      </c>
      <c r="I583" s="196"/>
      <c r="J583" s="197">
        <f>ROUND(I583*H583,2)</f>
        <v>0</v>
      </c>
      <c r="K583" s="193" t="s">
        <v>130</v>
      </c>
      <c r="L583" s="198"/>
      <c r="M583" s="199" t="s">
        <v>3</v>
      </c>
      <c r="N583" s="200" t="s">
        <v>40</v>
      </c>
      <c r="O583" s="21"/>
      <c r="P583" s="157">
        <f>O583*H583</f>
        <v>0</v>
      </c>
      <c r="Q583" s="157">
        <v>1.0E-5</v>
      </c>
      <c r="R583" s="157">
        <f>Q583*H583</f>
        <v>0.00033515</v>
      </c>
      <c r="S583" s="157">
        <v>0.0</v>
      </c>
      <c r="T583" s="158">
        <f>S583*H583</f>
        <v>0</v>
      </c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  <c r="AK583" s="21"/>
      <c r="AL583" s="21"/>
      <c r="AM583" s="21"/>
      <c r="AN583" s="21"/>
      <c r="AO583" s="21"/>
      <c r="AP583" s="21"/>
      <c r="AQ583" s="21"/>
      <c r="AR583" s="159" t="s">
        <v>430</v>
      </c>
      <c r="AS583" s="21"/>
      <c r="AT583" s="159" t="s">
        <v>427</v>
      </c>
      <c r="AU583" s="159" t="s">
        <v>78</v>
      </c>
      <c r="AV583" s="21"/>
      <c r="AW583" s="21"/>
      <c r="AX583" s="21"/>
      <c r="AY583" s="4" t="s">
        <v>124</v>
      </c>
      <c r="AZ583" s="21"/>
      <c r="BA583" s="21"/>
      <c r="BB583" s="21"/>
      <c r="BC583" s="21"/>
      <c r="BD583" s="21"/>
      <c r="BE583" s="160">
        <f>IF(N583="základní",J583,0)</f>
        <v>0</v>
      </c>
      <c r="BF583" s="160">
        <f>IF(N583="snížená",J583,0)</f>
        <v>0</v>
      </c>
      <c r="BG583" s="160">
        <f>IF(N583="zákl. přenesená",J583,0)</f>
        <v>0</v>
      </c>
      <c r="BH583" s="160">
        <f>IF(N583="sníž. přenesená",J583,0)</f>
        <v>0</v>
      </c>
      <c r="BI583" s="160">
        <f>IF(N583="nulová",J583,0)</f>
        <v>0</v>
      </c>
      <c r="BJ583" s="4" t="s">
        <v>74</v>
      </c>
      <c r="BK583" s="160">
        <f>ROUND(I583*H583,2)</f>
        <v>0</v>
      </c>
      <c r="BL583" s="4" t="s">
        <v>131</v>
      </c>
      <c r="BM583" s="159" t="s">
        <v>1189</v>
      </c>
    </row>
    <row r="584" ht="15.75" customHeight="1">
      <c r="A584" s="166"/>
      <c r="B584" s="167"/>
      <c r="C584" s="166"/>
      <c r="D584" s="164" t="s">
        <v>137</v>
      </c>
      <c r="E584" s="166"/>
      <c r="F584" s="169" t="s">
        <v>1190</v>
      </c>
      <c r="G584" s="166"/>
      <c r="H584" s="170">
        <v>33.515</v>
      </c>
      <c r="I584" s="166"/>
      <c r="J584" s="166"/>
      <c r="K584" s="166"/>
      <c r="L584" s="167"/>
      <c r="M584" s="171"/>
      <c r="N584" s="166"/>
      <c r="O584" s="166"/>
      <c r="P584" s="166"/>
      <c r="Q584" s="166"/>
      <c r="R584" s="166"/>
      <c r="S584" s="166"/>
      <c r="T584" s="172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6"/>
      <c r="AK584" s="166"/>
      <c r="AL584" s="166"/>
      <c r="AM584" s="166"/>
      <c r="AN584" s="166"/>
      <c r="AO584" s="166"/>
      <c r="AP584" s="166"/>
      <c r="AQ584" s="166"/>
      <c r="AR584" s="166"/>
      <c r="AS584" s="166"/>
      <c r="AT584" s="168" t="s">
        <v>137</v>
      </c>
      <c r="AU584" s="168" t="s">
        <v>78</v>
      </c>
      <c r="AV584" s="166" t="s">
        <v>78</v>
      </c>
      <c r="AW584" s="166" t="s">
        <v>4</v>
      </c>
      <c r="AX584" s="166" t="s">
        <v>74</v>
      </c>
      <c r="AY584" s="168" t="s">
        <v>124</v>
      </c>
      <c r="AZ584" s="166"/>
      <c r="BA584" s="166"/>
      <c r="BB584" s="166"/>
      <c r="BC584" s="166"/>
      <c r="BD584" s="166"/>
      <c r="BE584" s="166"/>
      <c r="BF584" s="166"/>
      <c r="BG584" s="166"/>
      <c r="BH584" s="166"/>
      <c r="BI584" s="166"/>
      <c r="BJ584" s="166"/>
      <c r="BK584" s="166"/>
      <c r="BL584" s="166"/>
      <c r="BM584" s="166"/>
    </row>
    <row r="585" ht="33.0" customHeight="1">
      <c r="A585" s="21"/>
      <c r="B585" s="22"/>
      <c r="C585" s="148" t="s">
        <v>1191</v>
      </c>
      <c r="D585" s="148" t="s">
        <v>127</v>
      </c>
      <c r="E585" s="149" t="s">
        <v>1192</v>
      </c>
      <c r="F585" s="150" t="s">
        <v>1193</v>
      </c>
      <c r="G585" s="151" t="s">
        <v>89</v>
      </c>
      <c r="H585" s="152">
        <v>72.0</v>
      </c>
      <c r="I585" s="153"/>
      <c r="J585" s="154">
        <f>ROUND(I585*H585,2)</f>
        <v>0</v>
      </c>
      <c r="K585" s="150" t="s">
        <v>130</v>
      </c>
      <c r="L585" s="22"/>
      <c r="M585" s="155" t="s">
        <v>3</v>
      </c>
      <c r="N585" s="156" t="s">
        <v>40</v>
      </c>
      <c r="O585" s="21"/>
      <c r="P585" s="157">
        <f>O585*H585</f>
        <v>0</v>
      </c>
      <c r="Q585" s="157">
        <v>2.08E-4</v>
      </c>
      <c r="R585" s="157">
        <f>Q585*H585</f>
        <v>0.014976</v>
      </c>
      <c r="S585" s="157">
        <v>0.0</v>
      </c>
      <c r="T585" s="158">
        <f>S585*H585</f>
        <v>0</v>
      </c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21"/>
      <c r="AL585" s="21"/>
      <c r="AM585" s="21"/>
      <c r="AN585" s="21"/>
      <c r="AO585" s="21"/>
      <c r="AP585" s="21"/>
      <c r="AQ585" s="21"/>
      <c r="AR585" s="159" t="s">
        <v>131</v>
      </c>
      <c r="AS585" s="21"/>
      <c r="AT585" s="159" t="s">
        <v>127</v>
      </c>
      <c r="AU585" s="159" t="s">
        <v>78</v>
      </c>
      <c r="AV585" s="21"/>
      <c r="AW585" s="21"/>
      <c r="AX585" s="21"/>
      <c r="AY585" s="4" t="s">
        <v>124</v>
      </c>
      <c r="AZ585" s="21"/>
      <c r="BA585" s="21"/>
      <c r="BB585" s="21"/>
      <c r="BC585" s="21"/>
      <c r="BD585" s="21"/>
      <c r="BE585" s="160">
        <f>IF(N585="základní",J585,0)</f>
        <v>0</v>
      </c>
      <c r="BF585" s="160">
        <f>IF(N585="snížená",J585,0)</f>
        <v>0</v>
      </c>
      <c r="BG585" s="160">
        <f>IF(N585="zákl. přenesená",J585,0)</f>
        <v>0</v>
      </c>
      <c r="BH585" s="160">
        <f>IF(N585="sníž. přenesená",J585,0)</f>
        <v>0</v>
      </c>
      <c r="BI585" s="160">
        <f>IF(N585="nulová",J585,0)</f>
        <v>0</v>
      </c>
      <c r="BJ585" s="4" t="s">
        <v>74</v>
      </c>
      <c r="BK585" s="160">
        <f>ROUND(I585*H585,2)</f>
        <v>0</v>
      </c>
      <c r="BL585" s="4" t="s">
        <v>131</v>
      </c>
      <c r="BM585" s="159" t="s">
        <v>1194</v>
      </c>
    </row>
    <row r="586" ht="15.75" customHeight="1">
      <c r="A586" s="21"/>
      <c r="B586" s="22"/>
      <c r="C586" s="21"/>
      <c r="D586" s="161" t="s">
        <v>133</v>
      </c>
      <c r="E586" s="21"/>
      <c r="F586" s="162" t="s">
        <v>1195</v>
      </c>
      <c r="G586" s="21"/>
      <c r="H586" s="21"/>
      <c r="I586" s="21"/>
      <c r="J586" s="21"/>
      <c r="K586" s="21"/>
      <c r="L586" s="22"/>
      <c r="M586" s="163"/>
      <c r="N586" s="21"/>
      <c r="O586" s="21"/>
      <c r="P586" s="21"/>
      <c r="Q586" s="21"/>
      <c r="R586" s="21"/>
      <c r="S586" s="21"/>
      <c r="T586" s="58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4" t="s">
        <v>133</v>
      </c>
      <c r="AU586" s="4" t="s">
        <v>78</v>
      </c>
      <c r="AV586" s="21"/>
      <c r="AW586" s="21"/>
      <c r="AX586" s="21"/>
      <c r="AY586" s="21"/>
      <c r="AZ586" s="21"/>
      <c r="BA586" s="21"/>
      <c r="BB586" s="21"/>
      <c r="BC586" s="21"/>
      <c r="BD586" s="21"/>
      <c r="BE586" s="21"/>
      <c r="BF586" s="21"/>
      <c r="BG586" s="21"/>
      <c r="BH586" s="21"/>
      <c r="BI586" s="21"/>
      <c r="BJ586" s="21"/>
      <c r="BK586" s="21"/>
      <c r="BL586" s="21"/>
      <c r="BM586" s="21"/>
    </row>
    <row r="587" ht="37.5" customHeight="1">
      <c r="A587" s="21"/>
      <c r="B587" s="22"/>
      <c r="C587" s="148" t="s">
        <v>1196</v>
      </c>
      <c r="D587" s="148" t="s">
        <v>127</v>
      </c>
      <c r="E587" s="149" t="s">
        <v>1197</v>
      </c>
      <c r="F587" s="150" t="s">
        <v>1198</v>
      </c>
      <c r="G587" s="151" t="s">
        <v>89</v>
      </c>
      <c r="H587" s="152">
        <v>72.0</v>
      </c>
      <c r="I587" s="153"/>
      <c r="J587" s="154">
        <f>ROUND(I587*H587,2)</f>
        <v>0</v>
      </c>
      <c r="K587" s="150" t="s">
        <v>130</v>
      </c>
      <c r="L587" s="22"/>
      <c r="M587" s="155" t="s">
        <v>3</v>
      </c>
      <c r="N587" s="156" t="s">
        <v>40</v>
      </c>
      <c r="O587" s="21"/>
      <c r="P587" s="157">
        <f>O587*H587</f>
        <v>0</v>
      </c>
      <c r="Q587" s="157">
        <v>2.85E-4</v>
      </c>
      <c r="R587" s="157">
        <f>Q587*H587</f>
        <v>0.02052</v>
      </c>
      <c r="S587" s="157">
        <v>0.0</v>
      </c>
      <c r="T587" s="158">
        <f>S587*H587</f>
        <v>0</v>
      </c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  <c r="AK587" s="21"/>
      <c r="AL587" s="21"/>
      <c r="AM587" s="21"/>
      <c r="AN587" s="21"/>
      <c r="AO587" s="21"/>
      <c r="AP587" s="21"/>
      <c r="AQ587" s="21"/>
      <c r="AR587" s="159" t="s">
        <v>131</v>
      </c>
      <c r="AS587" s="21"/>
      <c r="AT587" s="159" t="s">
        <v>127</v>
      </c>
      <c r="AU587" s="159" t="s">
        <v>78</v>
      </c>
      <c r="AV587" s="21"/>
      <c r="AW587" s="21"/>
      <c r="AX587" s="21"/>
      <c r="AY587" s="4" t="s">
        <v>124</v>
      </c>
      <c r="AZ587" s="21"/>
      <c r="BA587" s="21"/>
      <c r="BB587" s="21"/>
      <c r="BC587" s="21"/>
      <c r="BD587" s="21"/>
      <c r="BE587" s="160">
        <f>IF(N587="základní",J587,0)</f>
        <v>0</v>
      </c>
      <c r="BF587" s="160">
        <f>IF(N587="snížená",J587,0)</f>
        <v>0</v>
      </c>
      <c r="BG587" s="160">
        <f>IF(N587="zákl. přenesená",J587,0)</f>
        <v>0</v>
      </c>
      <c r="BH587" s="160">
        <f>IF(N587="sníž. přenesená",J587,0)</f>
        <v>0</v>
      </c>
      <c r="BI587" s="160">
        <f>IF(N587="nulová",J587,0)</f>
        <v>0</v>
      </c>
      <c r="BJ587" s="4" t="s">
        <v>74</v>
      </c>
      <c r="BK587" s="160">
        <f>ROUND(I587*H587,2)</f>
        <v>0</v>
      </c>
      <c r="BL587" s="4" t="s">
        <v>131</v>
      </c>
      <c r="BM587" s="159" t="s">
        <v>1199</v>
      </c>
    </row>
    <row r="588" ht="15.75" customHeight="1">
      <c r="A588" s="21"/>
      <c r="B588" s="22"/>
      <c r="C588" s="21"/>
      <c r="D588" s="161" t="s">
        <v>133</v>
      </c>
      <c r="E588" s="21"/>
      <c r="F588" s="162" t="s">
        <v>1200</v>
      </c>
      <c r="G588" s="21"/>
      <c r="H588" s="21"/>
      <c r="I588" s="21"/>
      <c r="J588" s="21"/>
      <c r="K588" s="21"/>
      <c r="L588" s="22"/>
      <c r="M588" s="202"/>
      <c r="N588" s="188"/>
      <c r="O588" s="188"/>
      <c r="P588" s="188"/>
      <c r="Q588" s="188"/>
      <c r="R588" s="188"/>
      <c r="S588" s="188"/>
      <c r="T588" s="203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4" t="s">
        <v>133</v>
      </c>
      <c r="AU588" s="4" t="s">
        <v>78</v>
      </c>
      <c r="AV588" s="21"/>
      <c r="AW588" s="21"/>
      <c r="AX588" s="21"/>
      <c r="AY588" s="21"/>
      <c r="AZ588" s="21"/>
      <c r="BA588" s="21"/>
      <c r="BB588" s="21"/>
      <c r="BC588" s="21"/>
      <c r="BD588" s="21"/>
      <c r="BE588" s="21"/>
      <c r="BF588" s="21"/>
      <c r="BG588" s="21"/>
      <c r="BH588" s="21"/>
      <c r="BI588" s="21"/>
      <c r="BJ588" s="21"/>
      <c r="BK588" s="21"/>
      <c r="BL588" s="21"/>
      <c r="BM588" s="21"/>
    </row>
    <row r="589" ht="6.75" customHeight="1">
      <c r="A589" s="21"/>
      <c r="B589" s="40"/>
      <c r="C589" s="41"/>
      <c r="D589" s="41"/>
      <c r="E589" s="41"/>
      <c r="F589" s="41"/>
      <c r="G589" s="41"/>
      <c r="H589" s="41"/>
      <c r="I589" s="41"/>
      <c r="J589" s="41"/>
      <c r="K589" s="41"/>
      <c r="L589" s="22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1"/>
      <c r="BB589" s="21"/>
      <c r="BC589" s="21"/>
      <c r="BD589" s="21"/>
      <c r="BE589" s="21"/>
      <c r="BF589" s="21"/>
      <c r="BG589" s="21"/>
      <c r="BH589" s="21"/>
      <c r="BI589" s="21"/>
      <c r="BJ589" s="21"/>
      <c r="BK589" s="21"/>
      <c r="BL589" s="21"/>
      <c r="BM589" s="21"/>
    </row>
  </sheetData>
  <autoFilter ref="$C$106:$K$588"/>
  <mergeCells count="9">
    <mergeCell ref="E97:H97"/>
    <mergeCell ref="E99:H99"/>
    <mergeCell ref="L2:V2"/>
    <mergeCell ref="E7:H7"/>
    <mergeCell ref="E9:H9"/>
    <mergeCell ref="E18:H18"/>
    <mergeCell ref="E27:H27"/>
    <mergeCell ref="E48:H48"/>
    <mergeCell ref="E50:H50"/>
  </mergeCells>
  <hyperlinks>
    <hyperlink r:id="rId1" ref="F111"/>
    <hyperlink r:id="rId2" ref="F117"/>
    <hyperlink r:id="rId3" ref="F121"/>
    <hyperlink r:id="rId4" ref="F125"/>
    <hyperlink r:id="rId5" ref="F128"/>
    <hyperlink r:id="rId6" ref="F131"/>
    <hyperlink r:id="rId7" ref="F135"/>
    <hyperlink r:id="rId8" ref="F139"/>
    <hyperlink r:id="rId9" ref="F142"/>
    <hyperlink r:id="rId10" ref="F145"/>
    <hyperlink r:id="rId11" ref="F151"/>
    <hyperlink r:id="rId12" ref="F157"/>
    <hyperlink r:id="rId13" ref="F171"/>
    <hyperlink r:id="rId14" ref="F184"/>
    <hyperlink r:id="rId15" ref="F190"/>
    <hyperlink r:id="rId16" ref="F204"/>
    <hyperlink r:id="rId17" ref="F209"/>
    <hyperlink r:id="rId18" ref="F212"/>
    <hyperlink r:id="rId19" ref="F223"/>
    <hyperlink r:id="rId20" ref="F238"/>
    <hyperlink r:id="rId21" ref="F243"/>
    <hyperlink r:id="rId22" ref="F248"/>
    <hyperlink r:id="rId23" ref="F253"/>
    <hyperlink r:id="rId24" ref="F259"/>
    <hyperlink r:id="rId25" ref="F262"/>
    <hyperlink r:id="rId26" ref="F267"/>
    <hyperlink r:id="rId27" ref="F271"/>
    <hyperlink r:id="rId28" ref="F276"/>
    <hyperlink r:id="rId29" ref="F280"/>
    <hyperlink r:id="rId30" ref="F288"/>
    <hyperlink r:id="rId31" ref="F291"/>
    <hyperlink r:id="rId32" ref="F299"/>
    <hyperlink r:id="rId33" ref="F304"/>
    <hyperlink r:id="rId34" ref="F314"/>
    <hyperlink r:id="rId35" ref="F320"/>
    <hyperlink r:id="rId36" ref="F324"/>
    <hyperlink r:id="rId37" ref="F331"/>
    <hyperlink r:id="rId38" ref="F339"/>
    <hyperlink r:id="rId39" ref="F344"/>
    <hyperlink r:id="rId40" ref="F350"/>
    <hyperlink r:id="rId41" ref="F363"/>
    <hyperlink r:id="rId42" ref="F371"/>
    <hyperlink r:id="rId43" ref="F377"/>
    <hyperlink r:id="rId44" ref="F383"/>
    <hyperlink r:id="rId45" ref="F387"/>
    <hyperlink r:id="rId46" ref="F392"/>
    <hyperlink r:id="rId47" ref="F395"/>
    <hyperlink r:id="rId48" ref="F402"/>
    <hyperlink r:id="rId49" ref="F406"/>
    <hyperlink r:id="rId50" ref="F409"/>
    <hyperlink r:id="rId51" ref="F413"/>
    <hyperlink r:id="rId52" ref="F416"/>
    <hyperlink r:id="rId53" ref="F423"/>
    <hyperlink r:id="rId54" ref="F426"/>
    <hyperlink r:id="rId55" ref="F435"/>
    <hyperlink r:id="rId56" ref="F444"/>
    <hyperlink r:id="rId57" ref="F446"/>
    <hyperlink r:id="rId58" ref="F448"/>
    <hyperlink r:id="rId59" ref="F451"/>
    <hyperlink r:id="rId60" ref="F458"/>
    <hyperlink r:id="rId61" ref="F463"/>
    <hyperlink r:id="rId62" ref="F466"/>
    <hyperlink r:id="rId63" ref="F480"/>
    <hyperlink r:id="rId64" ref="F485"/>
    <hyperlink r:id="rId65" ref="F488"/>
    <hyperlink r:id="rId66" ref="F492"/>
    <hyperlink r:id="rId67" ref="F500"/>
    <hyperlink r:id="rId68" ref="F505"/>
    <hyperlink r:id="rId69" ref="F514"/>
    <hyperlink r:id="rId70" ref="F520"/>
    <hyperlink r:id="rId71" ref="F526"/>
    <hyperlink r:id="rId72" ref="F530"/>
    <hyperlink r:id="rId73" ref="F533"/>
    <hyperlink r:id="rId74" ref="F542"/>
    <hyperlink r:id="rId75" ref="F549"/>
    <hyperlink r:id="rId76" ref="F563"/>
    <hyperlink r:id="rId77" ref="F566"/>
    <hyperlink r:id="rId78" ref="F569"/>
    <hyperlink r:id="rId79" ref="F574"/>
    <hyperlink r:id="rId80" ref="F579"/>
    <hyperlink r:id="rId81" ref="F586"/>
    <hyperlink r:id="rId82" ref="F588"/>
  </hyperlinks>
  <printOptions/>
  <pageMargins bottom="0.39375" footer="0.0" header="0.0" left="0.39375" right="0.39375" top="0.39375"/>
  <pageSetup paperSize="9" orientation="portrait"/>
  <headerFooter>
    <oddFooter>&amp;CStrana &amp;P z </oddFooter>
  </headerFooter>
  <drawing r:id="rId8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5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3" t="s">
        <v>6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4" t="s">
        <v>83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5"/>
      <c r="C3" s="6"/>
      <c r="D3" s="6"/>
      <c r="E3" s="6"/>
      <c r="F3" s="6"/>
      <c r="G3" s="6"/>
      <c r="H3" s="6"/>
      <c r="I3" s="6"/>
      <c r="J3" s="6"/>
      <c r="K3" s="6"/>
      <c r="L3" s="7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4" t="s">
        <v>78</v>
      </c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7"/>
      <c r="C4" s="2"/>
      <c r="D4" s="8" t="s">
        <v>94</v>
      </c>
      <c r="E4" s="2"/>
      <c r="F4" s="2"/>
      <c r="G4" s="2"/>
      <c r="H4" s="2"/>
      <c r="I4" s="2"/>
      <c r="J4" s="2"/>
      <c r="K4" s="2"/>
      <c r="L4" s="7"/>
      <c r="M4" s="99" t="s">
        <v>11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4" t="s">
        <v>4</v>
      </c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7"/>
      <c r="C5" s="2"/>
      <c r="D5" s="2"/>
      <c r="E5" s="2"/>
      <c r="F5" s="2"/>
      <c r="G5" s="2"/>
      <c r="H5" s="2"/>
      <c r="I5" s="2"/>
      <c r="J5" s="2"/>
      <c r="K5" s="2"/>
      <c r="L5" s="7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7"/>
      <c r="C6" s="2"/>
      <c r="D6" s="16" t="s">
        <v>17</v>
      </c>
      <c r="E6" s="2"/>
      <c r="F6" s="2"/>
      <c r="G6" s="2"/>
      <c r="H6" s="2"/>
      <c r="I6" s="2"/>
      <c r="J6" s="2"/>
      <c r="K6" s="2"/>
      <c r="L6" s="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7"/>
      <c r="C7" s="2"/>
      <c r="D7" s="2"/>
      <c r="E7" s="100" t="str">
        <f>'Rekapitulace stavby'!K6</f>
        <v>Rekonstrukce střechy Ekocentrum Lipka</v>
      </c>
      <c r="I7" s="2"/>
      <c r="J7" s="2"/>
      <c r="K7" s="2"/>
      <c r="L7" s="7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1"/>
      <c r="B8" s="22"/>
      <c r="C8" s="21"/>
      <c r="D8" s="16" t="s">
        <v>97</v>
      </c>
      <c r="E8" s="21"/>
      <c r="F8" s="21"/>
      <c r="G8" s="21"/>
      <c r="H8" s="21"/>
      <c r="I8" s="21"/>
      <c r="J8" s="21"/>
      <c r="K8" s="21"/>
      <c r="L8" s="22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</row>
    <row r="9" ht="16.5" customHeight="1">
      <c r="A9" s="21"/>
      <c r="B9" s="22"/>
      <c r="C9" s="21"/>
      <c r="D9" s="21"/>
      <c r="E9" s="49" t="s">
        <v>1201</v>
      </c>
      <c r="I9" s="21"/>
      <c r="J9" s="21"/>
      <c r="K9" s="21"/>
      <c r="L9" s="22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</row>
    <row r="10">
      <c r="A10" s="21"/>
      <c r="B10" s="22"/>
      <c r="C10" s="21"/>
      <c r="D10" s="21"/>
      <c r="E10" s="21"/>
      <c r="F10" s="21"/>
      <c r="G10" s="21"/>
      <c r="H10" s="21"/>
      <c r="I10" s="21"/>
      <c r="J10" s="21"/>
      <c r="K10" s="21"/>
      <c r="L10" s="22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</row>
    <row r="11" ht="12.0" customHeight="1">
      <c r="A11" s="21"/>
      <c r="B11" s="22"/>
      <c r="C11" s="21"/>
      <c r="D11" s="16" t="s">
        <v>19</v>
      </c>
      <c r="E11" s="21"/>
      <c r="F11" s="12" t="s">
        <v>3</v>
      </c>
      <c r="G11" s="21"/>
      <c r="H11" s="21"/>
      <c r="I11" s="16" t="s">
        <v>20</v>
      </c>
      <c r="J11" s="12" t="s">
        <v>3</v>
      </c>
      <c r="K11" s="21"/>
      <c r="L11" s="22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</row>
    <row r="12" ht="12.0" customHeight="1">
      <c r="A12" s="21"/>
      <c r="B12" s="22"/>
      <c r="C12" s="21"/>
      <c r="D12" s="16" t="s">
        <v>21</v>
      </c>
      <c r="E12" s="21"/>
      <c r="F12" s="12" t="s">
        <v>22</v>
      </c>
      <c r="G12" s="21"/>
      <c r="H12" s="21"/>
      <c r="I12" s="16" t="s">
        <v>23</v>
      </c>
      <c r="J12" s="51" t="str">
        <f>'Rekapitulace stavby'!AN8</f>
        <v>1. 3. 2025</v>
      </c>
      <c r="K12" s="21"/>
      <c r="L12" s="22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</row>
    <row r="13" ht="10.5" customHeight="1">
      <c r="A13" s="21"/>
      <c r="B13" s="22"/>
      <c r="C13" s="21"/>
      <c r="D13" s="21"/>
      <c r="E13" s="21"/>
      <c r="F13" s="21"/>
      <c r="G13" s="21"/>
      <c r="H13" s="21"/>
      <c r="I13" s="21"/>
      <c r="J13" s="21"/>
      <c r="K13" s="21"/>
      <c r="L13" s="22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</row>
    <row r="14" ht="12.0" customHeight="1">
      <c r="A14" s="21"/>
      <c r="B14" s="22"/>
      <c r="C14" s="21"/>
      <c r="D14" s="16" t="s">
        <v>25</v>
      </c>
      <c r="E14" s="21"/>
      <c r="F14" s="21"/>
      <c r="G14" s="21"/>
      <c r="H14" s="21"/>
      <c r="I14" s="16" t="s">
        <v>26</v>
      </c>
      <c r="J14" s="12" t="str">
        <f>IF('Rekapitulace stavby'!AN10="","",'Rekapitulace stavby'!AN10)</f>
        <v/>
      </c>
      <c r="K14" s="21"/>
      <c r="L14" s="22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</row>
    <row r="15" ht="18.0" customHeight="1">
      <c r="A15" s="21"/>
      <c r="B15" s="22"/>
      <c r="C15" s="21"/>
      <c r="D15" s="21"/>
      <c r="E15" s="12" t="str">
        <f>IF('Rekapitulace stavby'!E11="","",'Rekapitulace stavby'!E11)</f>
        <v> </v>
      </c>
      <c r="F15" s="21"/>
      <c r="G15" s="21"/>
      <c r="H15" s="21"/>
      <c r="I15" s="16" t="s">
        <v>27</v>
      </c>
      <c r="J15" s="12" t="str">
        <f>IF('Rekapitulace stavby'!AN11="","",'Rekapitulace stavby'!AN11)</f>
        <v/>
      </c>
      <c r="K15" s="21"/>
      <c r="L15" s="22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</row>
    <row r="16" ht="6.75" customHeight="1">
      <c r="A16" s="21"/>
      <c r="B16" s="22"/>
      <c r="C16" s="21"/>
      <c r="D16" s="21"/>
      <c r="E16" s="21"/>
      <c r="F16" s="21"/>
      <c r="G16" s="21"/>
      <c r="H16" s="21"/>
      <c r="I16" s="21"/>
      <c r="J16" s="21"/>
      <c r="K16" s="21"/>
      <c r="L16" s="22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</row>
    <row r="17" ht="12.0" customHeight="1">
      <c r="A17" s="21"/>
      <c r="B17" s="22"/>
      <c r="C17" s="21"/>
      <c r="D17" s="16" t="s">
        <v>28</v>
      </c>
      <c r="E17" s="21"/>
      <c r="F17" s="21"/>
      <c r="G17" s="21"/>
      <c r="H17" s="21"/>
      <c r="I17" s="16" t="s">
        <v>26</v>
      </c>
      <c r="J17" s="18" t="str">
        <f>'Rekapitulace stavby'!AN13</f>
        <v>Vyplň údaj</v>
      </c>
      <c r="K17" s="21"/>
      <c r="L17" s="22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</row>
    <row r="18" ht="18.0" customHeight="1">
      <c r="A18" s="21"/>
      <c r="B18" s="22"/>
      <c r="C18" s="21"/>
      <c r="D18" s="21"/>
      <c r="E18" s="18" t="str">
        <f>'Rekapitulace stavby'!E14</f>
        <v>Vyplň údaj</v>
      </c>
      <c r="I18" s="16" t="s">
        <v>27</v>
      </c>
      <c r="J18" s="18" t="str">
        <f>'Rekapitulace stavby'!AN14</f>
        <v>Vyplň údaj</v>
      </c>
      <c r="K18" s="21"/>
      <c r="L18" s="22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</row>
    <row r="19" ht="6.75" customHeight="1">
      <c r="A19" s="21"/>
      <c r="B19" s="22"/>
      <c r="C19" s="21"/>
      <c r="D19" s="21"/>
      <c r="E19" s="21"/>
      <c r="F19" s="21"/>
      <c r="G19" s="21"/>
      <c r="H19" s="21"/>
      <c r="I19" s="21"/>
      <c r="J19" s="21"/>
      <c r="K19" s="21"/>
      <c r="L19" s="22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</row>
    <row r="20" ht="12.0" customHeight="1">
      <c r="A20" s="21"/>
      <c r="B20" s="22"/>
      <c r="C20" s="21"/>
      <c r="D20" s="16" t="s">
        <v>30</v>
      </c>
      <c r="E20" s="21"/>
      <c r="F20" s="21"/>
      <c r="G20" s="21"/>
      <c r="H20" s="21"/>
      <c r="I20" s="16" t="s">
        <v>26</v>
      </c>
      <c r="J20" s="12" t="str">
        <f>IF('Rekapitulace stavby'!AN16="","",'Rekapitulace stavby'!AN16)</f>
        <v/>
      </c>
      <c r="K20" s="21"/>
      <c r="L20" s="22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</row>
    <row r="21" ht="18.0" customHeight="1">
      <c r="A21" s="21"/>
      <c r="B21" s="22"/>
      <c r="C21" s="21"/>
      <c r="D21" s="21"/>
      <c r="E21" s="12" t="str">
        <f>IF('Rekapitulace stavby'!E17="","",'Rekapitulace stavby'!E17)</f>
        <v> </v>
      </c>
      <c r="F21" s="21"/>
      <c r="G21" s="21"/>
      <c r="H21" s="21"/>
      <c r="I21" s="16" t="s">
        <v>27</v>
      </c>
      <c r="J21" s="12" t="str">
        <f>IF('Rekapitulace stavby'!AN17="","",'Rekapitulace stavby'!AN17)</f>
        <v/>
      </c>
      <c r="K21" s="21"/>
      <c r="L21" s="22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</row>
    <row r="22" ht="6.75" customHeight="1">
      <c r="A22" s="21"/>
      <c r="B22" s="22"/>
      <c r="C22" s="21"/>
      <c r="D22" s="21"/>
      <c r="E22" s="21"/>
      <c r="F22" s="21"/>
      <c r="G22" s="21"/>
      <c r="H22" s="21"/>
      <c r="I22" s="21"/>
      <c r="J22" s="21"/>
      <c r="K22" s="21"/>
      <c r="L22" s="22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</row>
    <row r="23" ht="12.0" customHeight="1">
      <c r="A23" s="21"/>
      <c r="B23" s="22"/>
      <c r="C23" s="21"/>
      <c r="D23" s="16" t="s">
        <v>32</v>
      </c>
      <c r="E23" s="21"/>
      <c r="F23" s="21"/>
      <c r="G23" s="21"/>
      <c r="H23" s="21"/>
      <c r="I23" s="16" t="s">
        <v>26</v>
      </c>
      <c r="J23" s="12" t="str">
        <f>IF('Rekapitulace stavby'!AN19="","",'Rekapitulace stavby'!AN19)</f>
        <v/>
      </c>
      <c r="K23" s="21"/>
      <c r="L23" s="22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</row>
    <row r="24" ht="18.0" customHeight="1">
      <c r="A24" s="21"/>
      <c r="B24" s="22"/>
      <c r="C24" s="21"/>
      <c r="D24" s="21"/>
      <c r="E24" s="12" t="str">
        <f>IF('Rekapitulace stavby'!E20="","",'Rekapitulace stavby'!E20)</f>
        <v> </v>
      </c>
      <c r="F24" s="21"/>
      <c r="G24" s="21"/>
      <c r="H24" s="21"/>
      <c r="I24" s="16" t="s">
        <v>27</v>
      </c>
      <c r="J24" s="12" t="str">
        <f>IF('Rekapitulace stavby'!AN20="","",'Rekapitulace stavby'!AN20)</f>
        <v/>
      </c>
      <c r="K24" s="21"/>
      <c r="L24" s="22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</row>
    <row r="25" ht="6.75" customHeight="1">
      <c r="A25" s="21"/>
      <c r="B25" s="22"/>
      <c r="C25" s="21"/>
      <c r="D25" s="21"/>
      <c r="E25" s="21"/>
      <c r="F25" s="21"/>
      <c r="G25" s="21"/>
      <c r="H25" s="21"/>
      <c r="I25" s="21"/>
      <c r="J25" s="21"/>
      <c r="K25" s="21"/>
      <c r="L25" s="22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</row>
    <row r="26" ht="12.0" customHeight="1">
      <c r="A26" s="21"/>
      <c r="B26" s="22"/>
      <c r="C26" s="21"/>
      <c r="D26" s="16" t="s">
        <v>33</v>
      </c>
      <c r="E26" s="21"/>
      <c r="F26" s="21"/>
      <c r="G26" s="21"/>
      <c r="H26" s="21"/>
      <c r="I26" s="21"/>
      <c r="J26" s="21"/>
      <c r="K26" s="21"/>
      <c r="L26" s="22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</row>
    <row r="27" ht="16.5" customHeight="1">
      <c r="A27" s="101"/>
      <c r="B27" s="102"/>
      <c r="C27" s="101"/>
      <c r="D27" s="101"/>
      <c r="E27" s="19" t="s">
        <v>3</v>
      </c>
      <c r="I27" s="101"/>
      <c r="J27" s="101"/>
      <c r="K27" s="101"/>
      <c r="L27" s="102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</row>
    <row r="28" ht="6.75" customHeight="1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2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</row>
    <row r="29" ht="6.75" customHeight="1">
      <c r="A29" s="21"/>
      <c r="B29" s="22"/>
      <c r="C29" s="21"/>
      <c r="D29" s="55"/>
      <c r="E29" s="55"/>
      <c r="F29" s="55"/>
      <c r="G29" s="55"/>
      <c r="H29" s="55"/>
      <c r="I29" s="55"/>
      <c r="J29" s="55"/>
      <c r="K29" s="55"/>
      <c r="L29" s="22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</row>
    <row r="30" ht="24.75" customHeight="1">
      <c r="A30" s="21"/>
      <c r="B30" s="22"/>
      <c r="C30" s="21"/>
      <c r="D30" s="103" t="s">
        <v>35</v>
      </c>
      <c r="E30" s="21"/>
      <c r="F30" s="21"/>
      <c r="G30" s="21"/>
      <c r="H30" s="21"/>
      <c r="I30" s="21"/>
      <c r="J30" s="73">
        <f>ROUND(J81, 2)</f>
        <v>0</v>
      </c>
      <c r="K30" s="21"/>
      <c r="L30" s="22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</row>
    <row r="31" ht="6.75" customHeight="1">
      <c r="A31" s="21"/>
      <c r="B31" s="22"/>
      <c r="C31" s="21"/>
      <c r="D31" s="55"/>
      <c r="E31" s="55"/>
      <c r="F31" s="55"/>
      <c r="G31" s="55"/>
      <c r="H31" s="55"/>
      <c r="I31" s="55"/>
      <c r="J31" s="55"/>
      <c r="K31" s="55"/>
      <c r="L31" s="22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</row>
    <row r="32" ht="14.25" customHeight="1">
      <c r="A32" s="21"/>
      <c r="B32" s="22"/>
      <c r="C32" s="21"/>
      <c r="D32" s="21"/>
      <c r="E32" s="21"/>
      <c r="F32" s="27" t="s">
        <v>37</v>
      </c>
      <c r="G32" s="21"/>
      <c r="H32" s="21"/>
      <c r="I32" s="27" t="s">
        <v>36</v>
      </c>
      <c r="J32" s="27" t="s">
        <v>38</v>
      </c>
      <c r="K32" s="21"/>
      <c r="L32" s="22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</row>
    <row r="33" ht="14.25" customHeight="1">
      <c r="A33" s="21"/>
      <c r="B33" s="22"/>
      <c r="C33" s="21"/>
      <c r="D33" s="104" t="s">
        <v>39</v>
      </c>
      <c r="E33" s="16" t="s">
        <v>40</v>
      </c>
      <c r="F33" s="105">
        <f>ROUND((SUM(BE81:BE125)),  2)</f>
        <v>0</v>
      </c>
      <c r="G33" s="21"/>
      <c r="H33" s="21"/>
      <c r="I33" s="106">
        <v>0.21</v>
      </c>
      <c r="J33" s="105">
        <f>ROUND(((SUM(BE81:BE125))*I33),  2)</f>
        <v>0</v>
      </c>
      <c r="K33" s="21"/>
      <c r="L33" s="22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</row>
    <row r="34" ht="14.25" customHeight="1">
      <c r="A34" s="21"/>
      <c r="B34" s="22"/>
      <c r="C34" s="21"/>
      <c r="D34" s="21"/>
      <c r="E34" s="16" t="s">
        <v>41</v>
      </c>
      <c r="F34" s="105">
        <f>ROUND((SUM(BF81:BF125)),  2)</f>
        <v>0</v>
      </c>
      <c r="G34" s="21"/>
      <c r="H34" s="21"/>
      <c r="I34" s="106">
        <v>0.12</v>
      </c>
      <c r="J34" s="105">
        <f>ROUND(((SUM(BF81:BF125))*I34),  2)</f>
        <v>0</v>
      </c>
      <c r="K34" s="21"/>
      <c r="L34" s="22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</row>
    <row r="35" ht="14.25" hidden="1" customHeight="1">
      <c r="A35" s="21"/>
      <c r="B35" s="22"/>
      <c r="C35" s="21"/>
      <c r="D35" s="21"/>
      <c r="E35" s="16" t="s">
        <v>42</v>
      </c>
      <c r="F35" s="105">
        <f>ROUND((SUM(BG81:BG125)),  2)</f>
        <v>0</v>
      </c>
      <c r="G35" s="21"/>
      <c r="H35" s="21"/>
      <c r="I35" s="106">
        <v>0.21</v>
      </c>
      <c r="J35" s="105">
        <f t="shared" ref="J35:J37" si="1">0</f>
        <v>0</v>
      </c>
      <c r="K35" s="21"/>
      <c r="L35" s="22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</row>
    <row r="36" ht="14.25" hidden="1" customHeight="1">
      <c r="A36" s="21"/>
      <c r="B36" s="22"/>
      <c r="C36" s="21"/>
      <c r="D36" s="21"/>
      <c r="E36" s="16" t="s">
        <v>43</v>
      </c>
      <c r="F36" s="105">
        <f>ROUND((SUM(BH81:BH125)),  2)</f>
        <v>0</v>
      </c>
      <c r="G36" s="21"/>
      <c r="H36" s="21"/>
      <c r="I36" s="106">
        <v>0.12</v>
      </c>
      <c r="J36" s="105">
        <f t="shared" si="1"/>
        <v>0</v>
      </c>
      <c r="K36" s="21"/>
      <c r="L36" s="22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</row>
    <row r="37" ht="14.25" hidden="1" customHeight="1">
      <c r="A37" s="21"/>
      <c r="B37" s="22"/>
      <c r="C37" s="21"/>
      <c r="D37" s="21"/>
      <c r="E37" s="16" t="s">
        <v>44</v>
      </c>
      <c r="F37" s="105">
        <f>ROUND((SUM(BI81:BI125)),  2)</f>
        <v>0</v>
      </c>
      <c r="G37" s="21"/>
      <c r="H37" s="21"/>
      <c r="I37" s="106">
        <v>0.0</v>
      </c>
      <c r="J37" s="105">
        <f t="shared" si="1"/>
        <v>0</v>
      </c>
      <c r="K37" s="21"/>
      <c r="L37" s="22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</row>
    <row r="38" ht="6.75" customHeight="1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2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</row>
    <row r="39" ht="24.75" customHeight="1">
      <c r="A39" s="21"/>
      <c r="B39" s="22"/>
      <c r="C39" s="107"/>
      <c r="D39" s="108" t="s">
        <v>45</v>
      </c>
      <c r="E39" s="60"/>
      <c r="F39" s="60"/>
      <c r="G39" s="109" t="s">
        <v>46</v>
      </c>
      <c r="H39" s="110" t="s">
        <v>47</v>
      </c>
      <c r="I39" s="60"/>
      <c r="J39" s="111">
        <f>SUM(J30:J37)</f>
        <v>0</v>
      </c>
      <c r="K39" s="112"/>
      <c r="L39" s="22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</row>
    <row r="40" ht="14.25" customHeight="1">
      <c r="A40" s="21"/>
      <c r="B40" s="40"/>
      <c r="C40" s="41"/>
      <c r="D40" s="41"/>
      <c r="E40" s="41"/>
      <c r="F40" s="41"/>
      <c r="G40" s="41"/>
      <c r="H40" s="41"/>
      <c r="I40" s="41"/>
      <c r="J40" s="41"/>
      <c r="K40" s="41"/>
      <c r="L40" s="22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1"/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22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</row>
    <row r="45" ht="24.75" customHeight="1">
      <c r="A45" s="21"/>
      <c r="B45" s="22"/>
      <c r="C45" s="8" t="s">
        <v>99</v>
      </c>
      <c r="D45" s="21"/>
      <c r="E45" s="21"/>
      <c r="F45" s="21"/>
      <c r="G45" s="21"/>
      <c r="H45" s="21"/>
      <c r="I45" s="21"/>
      <c r="J45" s="21"/>
      <c r="K45" s="21"/>
      <c r="L45" s="22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</row>
    <row r="46" ht="6.75" customHeight="1">
      <c r="A46" s="21"/>
      <c r="B46" s="22"/>
      <c r="C46" s="21"/>
      <c r="D46" s="21"/>
      <c r="E46" s="21"/>
      <c r="F46" s="21"/>
      <c r="G46" s="21"/>
      <c r="H46" s="21"/>
      <c r="I46" s="21"/>
      <c r="J46" s="21"/>
      <c r="K46" s="21"/>
      <c r="L46" s="22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</row>
    <row r="47" ht="12.0" customHeight="1">
      <c r="A47" s="21"/>
      <c r="B47" s="22"/>
      <c r="C47" s="16" t="s">
        <v>17</v>
      </c>
      <c r="D47" s="21"/>
      <c r="E47" s="21"/>
      <c r="F47" s="21"/>
      <c r="G47" s="21"/>
      <c r="H47" s="21"/>
      <c r="I47" s="21"/>
      <c r="J47" s="21"/>
      <c r="K47" s="21"/>
      <c r="L47" s="22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</row>
    <row r="48" ht="16.5" customHeight="1">
      <c r="A48" s="21"/>
      <c r="B48" s="22"/>
      <c r="C48" s="21"/>
      <c r="D48" s="21"/>
      <c r="E48" s="100" t="str">
        <f>E7</f>
        <v>Rekonstrukce střechy Ekocentrum Lipka</v>
      </c>
      <c r="I48" s="21"/>
      <c r="J48" s="21"/>
      <c r="K48" s="21"/>
      <c r="L48" s="22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</row>
    <row r="49" ht="12.0" customHeight="1">
      <c r="A49" s="21"/>
      <c r="B49" s="22"/>
      <c r="C49" s="16" t="s">
        <v>97</v>
      </c>
      <c r="D49" s="21"/>
      <c r="E49" s="21"/>
      <c r="F49" s="21"/>
      <c r="G49" s="21"/>
      <c r="H49" s="21"/>
      <c r="I49" s="21"/>
      <c r="J49" s="21"/>
      <c r="K49" s="21"/>
      <c r="L49" s="22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</row>
    <row r="50" ht="16.5" customHeight="1">
      <c r="A50" s="21"/>
      <c r="B50" s="22"/>
      <c r="C50" s="21"/>
      <c r="D50" s="21"/>
      <c r="E50" s="49" t="str">
        <f>E9</f>
        <v>3 - Bleskosvod</v>
      </c>
      <c r="I50" s="21"/>
      <c r="J50" s="21"/>
      <c r="K50" s="21"/>
      <c r="L50" s="22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</row>
    <row r="51" ht="6.75" customHeight="1">
      <c r="A51" s="21"/>
      <c r="B51" s="22"/>
      <c r="C51" s="21"/>
      <c r="D51" s="21"/>
      <c r="E51" s="21"/>
      <c r="F51" s="21"/>
      <c r="G51" s="21"/>
      <c r="H51" s="21"/>
      <c r="I51" s="21"/>
      <c r="J51" s="21"/>
      <c r="K51" s="21"/>
      <c r="L51" s="22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</row>
    <row r="52" ht="12.0" customHeight="1">
      <c r="A52" s="21"/>
      <c r="B52" s="22"/>
      <c r="C52" s="16" t="s">
        <v>21</v>
      </c>
      <c r="D52" s="21"/>
      <c r="E52" s="21"/>
      <c r="F52" s="12" t="str">
        <f>F12</f>
        <v> </v>
      </c>
      <c r="G52" s="21"/>
      <c r="H52" s="21"/>
      <c r="I52" s="16" t="s">
        <v>23</v>
      </c>
      <c r="J52" s="51" t="str">
        <f>IF(J12="","",J12)</f>
        <v>1. 3. 2025</v>
      </c>
      <c r="K52" s="21"/>
      <c r="L52" s="22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</row>
    <row r="53" ht="6.75" customHeight="1">
      <c r="A53" s="21"/>
      <c r="B53" s="22"/>
      <c r="C53" s="21"/>
      <c r="D53" s="21"/>
      <c r="E53" s="21"/>
      <c r="F53" s="21"/>
      <c r="G53" s="21"/>
      <c r="H53" s="21"/>
      <c r="I53" s="21"/>
      <c r="J53" s="21"/>
      <c r="K53" s="21"/>
      <c r="L53" s="22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</row>
    <row r="54" ht="15.0" customHeight="1">
      <c r="A54" s="21"/>
      <c r="B54" s="22"/>
      <c r="C54" s="16" t="s">
        <v>25</v>
      </c>
      <c r="D54" s="21"/>
      <c r="E54" s="21"/>
      <c r="F54" s="12" t="str">
        <f>E15</f>
        <v> </v>
      </c>
      <c r="G54" s="21"/>
      <c r="H54" s="21"/>
      <c r="I54" s="16" t="s">
        <v>30</v>
      </c>
      <c r="J54" s="19" t="str">
        <f>E21</f>
        <v> </v>
      </c>
      <c r="K54" s="21"/>
      <c r="L54" s="22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</row>
    <row r="55" ht="15.0" customHeight="1">
      <c r="A55" s="21"/>
      <c r="B55" s="22"/>
      <c r="C55" s="16" t="s">
        <v>28</v>
      </c>
      <c r="D55" s="21"/>
      <c r="E55" s="21"/>
      <c r="F55" s="113" t="str">
        <f>IF(E18="","",E18)</f>
        <v>Vyplň údaj</v>
      </c>
      <c r="G55" s="21"/>
      <c r="H55" s="21"/>
      <c r="I55" s="16" t="s">
        <v>32</v>
      </c>
      <c r="J55" s="19" t="str">
        <f>E24</f>
        <v> </v>
      </c>
      <c r="K55" s="21"/>
      <c r="L55" s="22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</row>
    <row r="56" ht="9.75" customHeight="1">
      <c r="A56" s="21"/>
      <c r="B56" s="22"/>
      <c r="C56" s="21"/>
      <c r="D56" s="21"/>
      <c r="E56" s="21"/>
      <c r="F56" s="21"/>
      <c r="G56" s="21"/>
      <c r="H56" s="21"/>
      <c r="I56" s="21"/>
      <c r="J56" s="21"/>
      <c r="K56" s="21"/>
      <c r="L56" s="22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</row>
    <row r="57" ht="29.25" customHeight="1">
      <c r="A57" s="21"/>
      <c r="B57" s="22"/>
      <c r="C57" s="114" t="s">
        <v>100</v>
      </c>
      <c r="D57" s="107"/>
      <c r="E57" s="107"/>
      <c r="F57" s="107"/>
      <c r="G57" s="107"/>
      <c r="H57" s="107"/>
      <c r="I57" s="107"/>
      <c r="J57" s="115" t="s">
        <v>101</v>
      </c>
      <c r="K57" s="107"/>
      <c r="L57" s="22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</row>
    <row r="58" ht="9.75" customHeight="1">
      <c r="A58" s="21"/>
      <c r="B58" s="22"/>
      <c r="C58" s="21"/>
      <c r="D58" s="21"/>
      <c r="E58" s="21"/>
      <c r="F58" s="21"/>
      <c r="G58" s="21"/>
      <c r="H58" s="21"/>
      <c r="I58" s="21"/>
      <c r="J58" s="21"/>
      <c r="K58" s="21"/>
      <c r="L58" s="22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</row>
    <row r="59" ht="22.5" customHeight="1">
      <c r="A59" s="21"/>
      <c r="B59" s="22"/>
      <c r="C59" s="116" t="s">
        <v>67</v>
      </c>
      <c r="D59" s="21"/>
      <c r="E59" s="21"/>
      <c r="F59" s="21"/>
      <c r="G59" s="21"/>
      <c r="H59" s="21"/>
      <c r="I59" s="21"/>
      <c r="J59" s="73">
        <f t="shared" ref="J59:J60" si="2">J81</f>
        <v>0</v>
      </c>
      <c r="K59" s="21"/>
      <c r="L59" s="22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4" t="s">
        <v>102</v>
      </c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</row>
    <row r="60" ht="24.75" customHeight="1">
      <c r="A60" s="117"/>
      <c r="B60" s="118"/>
      <c r="C60" s="117"/>
      <c r="D60" s="119" t="s">
        <v>1202</v>
      </c>
      <c r="E60" s="120"/>
      <c r="F60" s="120"/>
      <c r="G60" s="120"/>
      <c r="H60" s="120"/>
      <c r="I60" s="120"/>
      <c r="J60" s="121">
        <f t="shared" si="2"/>
        <v>0</v>
      </c>
      <c r="K60" s="117"/>
      <c r="L60" s="118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</row>
    <row r="61" ht="24.75" customHeight="1">
      <c r="A61" s="117"/>
      <c r="B61" s="118"/>
      <c r="C61" s="117"/>
      <c r="D61" s="119" t="s">
        <v>1203</v>
      </c>
      <c r="E61" s="120"/>
      <c r="F61" s="120"/>
      <c r="G61" s="120"/>
      <c r="H61" s="120"/>
      <c r="I61" s="120"/>
      <c r="J61" s="121">
        <f>J121</f>
        <v>0</v>
      </c>
      <c r="K61" s="117"/>
      <c r="L61" s="118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</row>
    <row r="62" ht="21.75" customHeight="1">
      <c r="A62" s="21"/>
      <c r="B62" s="22"/>
      <c r="C62" s="21"/>
      <c r="D62" s="21"/>
      <c r="E62" s="21"/>
      <c r="F62" s="21"/>
      <c r="G62" s="21"/>
      <c r="H62" s="21"/>
      <c r="I62" s="21"/>
      <c r="J62" s="21"/>
      <c r="K62" s="21"/>
      <c r="L62" s="22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</row>
    <row r="63" ht="6.75" customHeight="1">
      <c r="A63" s="21"/>
      <c r="B63" s="40"/>
      <c r="C63" s="41"/>
      <c r="D63" s="41"/>
      <c r="E63" s="41"/>
      <c r="F63" s="41"/>
      <c r="G63" s="41"/>
      <c r="H63" s="41"/>
      <c r="I63" s="41"/>
      <c r="J63" s="41"/>
      <c r="K63" s="41"/>
      <c r="L63" s="22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</row>
    <row r="67" ht="6.75" customHeight="1">
      <c r="A67" s="2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22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</row>
    <row r="68" ht="24.75" customHeight="1">
      <c r="A68" s="21"/>
      <c r="B68" s="22"/>
      <c r="C68" s="8" t="s">
        <v>109</v>
      </c>
      <c r="D68" s="21"/>
      <c r="E68" s="21"/>
      <c r="F68" s="21"/>
      <c r="G68" s="21"/>
      <c r="H68" s="21"/>
      <c r="I68" s="21"/>
      <c r="J68" s="21"/>
      <c r="K68" s="21"/>
      <c r="L68" s="22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</row>
    <row r="69" ht="6.75" customHeight="1">
      <c r="A69" s="21"/>
      <c r="B69" s="22"/>
      <c r="C69" s="21"/>
      <c r="D69" s="21"/>
      <c r="E69" s="21"/>
      <c r="F69" s="21"/>
      <c r="G69" s="21"/>
      <c r="H69" s="21"/>
      <c r="I69" s="21"/>
      <c r="J69" s="21"/>
      <c r="K69" s="21"/>
      <c r="L69" s="22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</row>
    <row r="70" ht="12.0" customHeight="1">
      <c r="A70" s="21"/>
      <c r="B70" s="22"/>
      <c r="C70" s="16" t="s">
        <v>17</v>
      </c>
      <c r="D70" s="21"/>
      <c r="E70" s="21"/>
      <c r="F70" s="21"/>
      <c r="G70" s="21"/>
      <c r="H70" s="21"/>
      <c r="I70" s="21"/>
      <c r="J70" s="21"/>
      <c r="K70" s="21"/>
      <c r="L70" s="22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</row>
    <row r="71" ht="16.5" customHeight="1">
      <c r="A71" s="21"/>
      <c r="B71" s="22"/>
      <c r="C71" s="21"/>
      <c r="D71" s="21"/>
      <c r="E71" s="100" t="str">
        <f>E7</f>
        <v>Rekonstrukce střechy Ekocentrum Lipka</v>
      </c>
      <c r="I71" s="21"/>
      <c r="J71" s="21"/>
      <c r="K71" s="21"/>
      <c r="L71" s="22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</row>
    <row r="72" ht="12.0" customHeight="1">
      <c r="A72" s="21"/>
      <c r="B72" s="22"/>
      <c r="C72" s="16" t="s">
        <v>97</v>
      </c>
      <c r="D72" s="21"/>
      <c r="E72" s="21"/>
      <c r="F72" s="21"/>
      <c r="G72" s="21"/>
      <c r="H72" s="21"/>
      <c r="I72" s="21"/>
      <c r="J72" s="21"/>
      <c r="K72" s="21"/>
      <c r="L72" s="22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</row>
    <row r="73" ht="16.5" customHeight="1">
      <c r="A73" s="21"/>
      <c r="B73" s="22"/>
      <c r="C73" s="21"/>
      <c r="D73" s="21"/>
      <c r="E73" s="49" t="str">
        <f>E9</f>
        <v>3 - Bleskosvod</v>
      </c>
      <c r="I73" s="21"/>
      <c r="J73" s="21"/>
      <c r="K73" s="21"/>
      <c r="L73" s="22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</row>
    <row r="74" ht="6.75" customHeight="1">
      <c r="A74" s="21"/>
      <c r="B74" s="22"/>
      <c r="C74" s="21"/>
      <c r="D74" s="21"/>
      <c r="E74" s="21"/>
      <c r="F74" s="21"/>
      <c r="G74" s="21"/>
      <c r="H74" s="21"/>
      <c r="I74" s="21"/>
      <c r="J74" s="21"/>
      <c r="K74" s="21"/>
      <c r="L74" s="22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</row>
    <row r="75" ht="12.0" customHeight="1">
      <c r="A75" s="21"/>
      <c r="B75" s="22"/>
      <c r="C75" s="16" t="s">
        <v>21</v>
      </c>
      <c r="D75" s="21"/>
      <c r="E75" s="21"/>
      <c r="F75" s="12" t="str">
        <f>F12</f>
        <v> </v>
      </c>
      <c r="G75" s="21"/>
      <c r="H75" s="21"/>
      <c r="I75" s="16" t="s">
        <v>23</v>
      </c>
      <c r="J75" s="51" t="str">
        <f>IF(J12="","",J12)</f>
        <v>1. 3. 2025</v>
      </c>
      <c r="K75" s="21"/>
      <c r="L75" s="22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</row>
    <row r="76" ht="6.75" customHeight="1">
      <c r="A76" s="21"/>
      <c r="B76" s="22"/>
      <c r="C76" s="21"/>
      <c r="D76" s="21"/>
      <c r="E76" s="21"/>
      <c r="F76" s="21"/>
      <c r="G76" s="21"/>
      <c r="H76" s="21"/>
      <c r="I76" s="21"/>
      <c r="J76" s="21"/>
      <c r="K76" s="21"/>
      <c r="L76" s="22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</row>
    <row r="77" ht="15.0" customHeight="1">
      <c r="A77" s="21"/>
      <c r="B77" s="22"/>
      <c r="C77" s="16" t="s">
        <v>25</v>
      </c>
      <c r="D77" s="21"/>
      <c r="E77" s="21"/>
      <c r="F77" s="12" t="str">
        <f>E15</f>
        <v> </v>
      </c>
      <c r="G77" s="21"/>
      <c r="H77" s="21"/>
      <c r="I77" s="16" t="s">
        <v>30</v>
      </c>
      <c r="J77" s="19" t="str">
        <f>E21</f>
        <v> </v>
      </c>
      <c r="K77" s="21"/>
      <c r="L77" s="22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</row>
    <row r="78" ht="15.0" customHeight="1">
      <c r="A78" s="21"/>
      <c r="B78" s="22"/>
      <c r="C78" s="16" t="s">
        <v>28</v>
      </c>
      <c r="D78" s="21"/>
      <c r="E78" s="21"/>
      <c r="F78" s="113" t="str">
        <f>IF(E18="","",E18)</f>
        <v>Vyplň údaj</v>
      </c>
      <c r="G78" s="21"/>
      <c r="H78" s="21"/>
      <c r="I78" s="16" t="s">
        <v>32</v>
      </c>
      <c r="J78" s="19" t="str">
        <f>E24</f>
        <v> </v>
      </c>
      <c r="K78" s="21"/>
      <c r="L78" s="22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</row>
    <row r="79" ht="9.75" customHeight="1">
      <c r="A79" s="21"/>
      <c r="B79" s="22"/>
      <c r="C79" s="21"/>
      <c r="D79" s="21"/>
      <c r="E79" s="21"/>
      <c r="F79" s="21"/>
      <c r="G79" s="21"/>
      <c r="H79" s="21"/>
      <c r="I79" s="21"/>
      <c r="J79" s="21"/>
      <c r="K79" s="21"/>
      <c r="L79" s="22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</row>
    <row r="80" ht="29.25" customHeight="1">
      <c r="A80" s="127"/>
      <c r="B80" s="128"/>
      <c r="C80" s="129" t="s">
        <v>110</v>
      </c>
      <c r="D80" s="130" t="s">
        <v>54</v>
      </c>
      <c r="E80" s="130" t="s">
        <v>50</v>
      </c>
      <c r="F80" s="130" t="s">
        <v>51</v>
      </c>
      <c r="G80" s="130" t="s">
        <v>111</v>
      </c>
      <c r="H80" s="130" t="s">
        <v>112</v>
      </c>
      <c r="I80" s="130" t="s">
        <v>113</v>
      </c>
      <c r="J80" s="130" t="s">
        <v>101</v>
      </c>
      <c r="K80" s="131" t="s">
        <v>114</v>
      </c>
      <c r="L80" s="128"/>
      <c r="M80" s="64" t="s">
        <v>3</v>
      </c>
      <c r="N80" s="65" t="s">
        <v>39</v>
      </c>
      <c r="O80" s="65" t="s">
        <v>115</v>
      </c>
      <c r="P80" s="65" t="s">
        <v>116</v>
      </c>
      <c r="Q80" s="65" t="s">
        <v>117</v>
      </c>
      <c r="R80" s="65" t="s">
        <v>118</v>
      </c>
      <c r="S80" s="65" t="s">
        <v>119</v>
      </c>
      <c r="T80" s="66" t="s">
        <v>120</v>
      </c>
      <c r="U80" s="127"/>
      <c r="V80" s="127"/>
      <c r="W80" s="127"/>
      <c r="X80" s="127"/>
      <c r="Y80" s="127"/>
      <c r="Z80" s="127"/>
      <c r="AA80" s="127"/>
      <c r="AB80" s="127"/>
      <c r="AC80" s="127"/>
      <c r="AD80" s="127"/>
      <c r="AE80" s="127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7"/>
      <c r="AR80" s="127"/>
      <c r="AS80" s="127"/>
      <c r="AT80" s="127"/>
      <c r="AU80" s="127"/>
      <c r="AV80" s="127"/>
      <c r="AW80" s="127"/>
      <c r="AX80" s="127"/>
      <c r="AY80" s="127"/>
      <c r="AZ80" s="127"/>
      <c r="BA80" s="127"/>
      <c r="BB80" s="127"/>
      <c r="BC80" s="127"/>
      <c r="BD80" s="127"/>
      <c r="BE80" s="127"/>
      <c r="BF80" s="127"/>
      <c r="BG80" s="127"/>
      <c r="BH80" s="127"/>
      <c r="BI80" s="127"/>
      <c r="BJ80" s="127"/>
      <c r="BK80" s="127"/>
      <c r="BL80" s="127"/>
      <c r="BM80" s="127"/>
    </row>
    <row r="81" ht="22.5" customHeight="1">
      <c r="A81" s="21"/>
      <c r="B81" s="22"/>
      <c r="C81" s="70" t="s">
        <v>121</v>
      </c>
      <c r="D81" s="21"/>
      <c r="E81" s="21"/>
      <c r="F81" s="21"/>
      <c r="G81" s="21"/>
      <c r="H81" s="21"/>
      <c r="I81" s="21"/>
      <c r="J81" s="132">
        <f t="shared" ref="J81:J82" si="3">BK81</f>
        <v>0</v>
      </c>
      <c r="K81" s="21"/>
      <c r="L81" s="22"/>
      <c r="M81" s="67"/>
      <c r="N81" s="55"/>
      <c r="O81" s="55"/>
      <c r="P81" s="133">
        <f>P82+P121</f>
        <v>0</v>
      </c>
      <c r="Q81" s="55"/>
      <c r="R81" s="133">
        <f>R82+R121</f>
        <v>0</v>
      </c>
      <c r="S81" s="55"/>
      <c r="T81" s="134">
        <f>T82+T121</f>
        <v>0</v>
      </c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4" t="s">
        <v>68</v>
      </c>
      <c r="AU81" s="4" t="s">
        <v>102</v>
      </c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135">
        <f>BK82+BK121</f>
        <v>0</v>
      </c>
      <c r="BL81" s="21"/>
      <c r="BM81" s="21"/>
    </row>
    <row r="82" ht="25.5" customHeight="1">
      <c r="A82" s="136"/>
      <c r="B82" s="137"/>
      <c r="C82" s="136"/>
      <c r="D82" s="138" t="s">
        <v>68</v>
      </c>
      <c r="E82" s="139" t="s">
        <v>1204</v>
      </c>
      <c r="F82" s="139" t="s">
        <v>82</v>
      </c>
      <c r="G82" s="136"/>
      <c r="H82" s="136"/>
      <c r="I82" s="136"/>
      <c r="J82" s="140">
        <f t="shared" si="3"/>
        <v>0</v>
      </c>
      <c r="K82" s="136"/>
      <c r="L82" s="137"/>
      <c r="M82" s="141"/>
      <c r="N82" s="136"/>
      <c r="O82" s="136"/>
      <c r="P82" s="142">
        <f>SUM(P83:P120)</f>
        <v>0</v>
      </c>
      <c r="Q82" s="136"/>
      <c r="R82" s="142">
        <f>SUM(R83:R120)</f>
        <v>0</v>
      </c>
      <c r="S82" s="136"/>
      <c r="T82" s="143">
        <f>SUM(T83:T120)</f>
        <v>0</v>
      </c>
      <c r="U82" s="136"/>
      <c r="V82" s="136"/>
      <c r="W82" s="136"/>
      <c r="X82" s="136"/>
      <c r="Y82" s="136"/>
      <c r="Z82" s="136"/>
      <c r="AA82" s="136"/>
      <c r="AB82" s="136"/>
      <c r="AC82" s="136"/>
      <c r="AD82" s="136"/>
      <c r="AE82" s="136"/>
      <c r="AF82" s="136"/>
      <c r="AG82" s="136"/>
      <c r="AH82" s="136"/>
      <c r="AI82" s="136"/>
      <c r="AJ82" s="136"/>
      <c r="AK82" s="136"/>
      <c r="AL82" s="136"/>
      <c r="AM82" s="136"/>
      <c r="AN82" s="136"/>
      <c r="AO82" s="136"/>
      <c r="AP82" s="136"/>
      <c r="AQ82" s="136"/>
      <c r="AR82" s="138" t="s">
        <v>74</v>
      </c>
      <c r="AS82" s="136"/>
      <c r="AT82" s="144" t="s">
        <v>68</v>
      </c>
      <c r="AU82" s="144" t="s">
        <v>69</v>
      </c>
      <c r="AV82" s="136"/>
      <c r="AW82" s="136"/>
      <c r="AX82" s="136"/>
      <c r="AY82" s="138" t="s">
        <v>124</v>
      </c>
      <c r="AZ82" s="136"/>
      <c r="BA82" s="136"/>
      <c r="BB82" s="136"/>
      <c r="BC82" s="136"/>
      <c r="BD82" s="136"/>
      <c r="BE82" s="136"/>
      <c r="BF82" s="136"/>
      <c r="BG82" s="136"/>
      <c r="BH82" s="136"/>
      <c r="BI82" s="136"/>
      <c r="BJ82" s="136"/>
      <c r="BK82" s="145">
        <f>SUM(BK83:BK120)</f>
        <v>0</v>
      </c>
      <c r="BL82" s="136"/>
      <c r="BM82" s="136"/>
    </row>
    <row r="83" ht="37.5" customHeight="1">
      <c r="A83" s="21"/>
      <c r="B83" s="22"/>
      <c r="C83" s="148" t="s">
        <v>74</v>
      </c>
      <c r="D83" s="148" t="s">
        <v>127</v>
      </c>
      <c r="E83" s="149" t="s">
        <v>1205</v>
      </c>
      <c r="F83" s="150" t="s">
        <v>1206</v>
      </c>
      <c r="G83" s="151" t="s">
        <v>1207</v>
      </c>
      <c r="H83" s="152">
        <v>25.0</v>
      </c>
      <c r="I83" s="153"/>
      <c r="J83" s="154">
        <f t="shared" ref="J83:J116" si="4">ROUND(I83*H83,2)</f>
        <v>0</v>
      </c>
      <c r="K83" s="150" t="s">
        <v>1208</v>
      </c>
      <c r="L83" s="22"/>
      <c r="M83" s="155" t="s">
        <v>3</v>
      </c>
      <c r="N83" s="156" t="s">
        <v>40</v>
      </c>
      <c r="O83" s="21"/>
      <c r="P83" s="157">
        <f t="shared" ref="P83:P116" si="5">O83*H83</f>
        <v>0</v>
      </c>
      <c r="Q83" s="157">
        <v>0.0</v>
      </c>
      <c r="R83" s="157">
        <f t="shared" ref="R83:R116" si="6">Q83*H83</f>
        <v>0</v>
      </c>
      <c r="S83" s="157">
        <v>0.0</v>
      </c>
      <c r="T83" s="158">
        <f t="shared" ref="T83:T116" si="7">S83*H83</f>
        <v>0</v>
      </c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159" t="s">
        <v>149</v>
      </c>
      <c r="AS83" s="21"/>
      <c r="AT83" s="159" t="s">
        <v>127</v>
      </c>
      <c r="AU83" s="159" t="s">
        <v>74</v>
      </c>
      <c r="AV83" s="21"/>
      <c r="AW83" s="21"/>
      <c r="AX83" s="21"/>
      <c r="AY83" s="4" t="s">
        <v>124</v>
      </c>
      <c r="AZ83" s="21"/>
      <c r="BA83" s="21"/>
      <c r="BB83" s="21"/>
      <c r="BC83" s="21"/>
      <c r="BD83" s="21"/>
      <c r="BE83" s="160">
        <f t="shared" ref="BE83:BE116" si="8">IF(N83="základní",J83,0)</f>
        <v>0</v>
      </c>
      <c r="BF83" s="160">
        <f t="shared" ref="BF83:BF116" si="9">IF(N83="snížená",J83,0)</f>
        <v>0</v>
      </c>
      <c r="BG83" s="160">
        <f t="shared" ref="BG83:BG116" si="10">IF(N83="zákl. přenesená",J83,0)</f>
        <v>0</v>
      </c>
      <c r="BH83" s="160">
        <f t="shared" ref="BH83:BH116" si="11">IF(N83="sníž. přenesená",J83,0)</f>
        <v>0</v>
      </c>
      <c r="BI83" s="160">
        <f t="shared" ref="BI83:BI116" si="12">IF(N83="nulová",J83,0)</f>
        <v>0</v>
      </c>
      <c r="BJ83" s="4" t="s">
        <v>74</v>
      </c>
      <c r="BK83" s="160">
        <f t="shared" ref="BK83:BK116" si="13">ROUND(I83*H83,2)</f>
        <v>0</v>
      </c>
      <c r="BL83" s="4" t="s">
        <v>149</v>
      </c>
      <c r="BM83" s="159" t="s">
        <v>78</v>
      </c>
    </row>
    <row r="84" ht="21.75" customHeight="1">
      <c r="A84" s="21"/>
      <c r="B84" s="22"/>
      <c r="C84" s="148" t="s">
        <v>78</v>
      </c>
      <c r="D84" s="148" t="s">
        <v>127</v>
      </c>
      <c r="E84" s="149" t="s">
        <v>1209</v>
      </c>
      <c r="F84" s="150" t="s">
        <v>1210</v>
      </c>
      <c r="G84" s="151" t="s">
        <v>140</v>
      </c>
      <c r="H84" s="152">
        <v>25.0</v>
      </c>
      <c r="I84" s="153"/>
      <c r="J84" s="154">
        <f t="shared" si="4"/>
        <v>0</v>
      </c>
      <c r="K84" s="150" t="s">
        <v>1211</v>
      </c>
      <c r="L84" s="22"/>
      <c r="M84" s="155" t="s">
        <v>3</v>
      </c>
      <c r="N84" s="156" t="s">
        <v>40</v>
      </c>
      <c r="O84" s="21"/>
      <c r="P84" s="157">
        <f t="shared" si="5"/>
        <v>0</v>
      </c>
      <c r="Q84" s="157">
        <v>0.0</v>
      </c>
      <c r="R84" s="157">
        <f t="shared" si="6"/>
        <v>0</v>
      </c>
      <c r="S84" s="157">
        <v>0.0</v>
      </c>
      <c r="T84" s="158">
        <f t="shared" si="7"/>
        <v>0</v>
      </c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159" t="s">
        <v>149</v>
      </c>
      <c r="AS84" s="21"/>
      <c r="AT84" s="159" t="s">
        <v>127</v>
      </c>
      <c r="AU84" s="159" t="s">
        <v>74</v>
      </c>
      <c r="AV84" s="21"/>
      <c r="AW84" s="21"/>
      <c r="AX84" s="21"/>
      <c r="AY84" s="4" t="s">
        <v>124</v>
      </c>
      <c r="AZ84" s="21"/>
      <c r="BA84" s="21"/>
      <c r="BB84" s="21"/>
      <c r="BC84" s="21"/>
      <c r="BD84" s="21"/>
      <c r="BE84" s="160">
        <f t="shared" si="8"/>
        <v>0</v>
      </c>
      <c r="BF84" s="160">
        <f t="shared" si="9"/>
        <v>0</v>
      </c>
      <c r="BG84" s="160">
        <f t="shared" si="10"/>
        <v>0</v>
      </c>
      <c r="BH84" s="160">
        <f t="shared" si="11"/>
        <v>0</v>
      </c>
      <c r="BI84" s="160">
        <f t="shared" si="12"/>
        <v>0</v>
      </c>
      <c r="BJ84" s="4" t="s">
        <v>74</v>
      </c>
      <c r="BK84" s="160">
        <f t="shared" si="13"/>
        <v>0</v>
      </c>
      <c r="BL84" s="4" t="s">
        <v>149</v>
      </c>
      <c r="BM84" s="159" t="s">
        <v>149</v>
      </c>
    </row>
    <row r="85" ht="21.75" customHeight="1">
      <c r="A85" s="21"/>
      <c r="B85" s="22"/>
      <c r="C85" s="148" t="s">
        <v>81</v>
      </c>
      <c r="D85" s="148" t="s">
        <v>127</v>
      </c>
      <c r="E85" s="149" t="s">
        <v>1212</v>
      </c>
      <c r="F85" s="150" t="s">
        <v>1213</v>
      </c>
      <c r="G85" s="151" t="s">
        <v>140</v>
      </c>
      <c r="H85" s="152">
        <v>25.0</v>
      </c>
      <c r="I85" s="153"/>
      <c r="J85" s="154">
        <f t="shared" si="4"/>
        <v>0</v>
      </c>
      <c r="K85" s="150" t="s">
        <v>1211</v>
      </c>
      <c r="L85" s="22"/>
      <c r="M85" s="155" t="s">
        <v>3</v>
      </c>
      <c r="N85" s="156" t="s">
        <v>40</v>
      </c>
      <c r="O85" s="21"/>
      <c r="P85" s="157">
        <f t="shared" si="5"/>
        <v>0</v>
      </c>
      <c r="Q85" s="157">
        <v>0.0</v>
      </c>
      <c r="R85" s="157">
        <f t="shared" si="6"/>
        <v>0</v>
      </c>
      <c r="S85" s="157">
        <v>0.0</v>
      </c>
      <c r="T85" s="158">
        <f t="shared" si="7"/>
        <v>0</v>
      </c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159" t="s">
        <v>149</v>
      </c>
      <c r="AS85" s="21"/>
      <c r="AT85" s="159" t="s">
        <v>127</v>
      </c>
      <c r="AU85" s="159" t="s">
        <v>74</v>
      </c>
      <c r="AV85" s="21"/>
      <c r="AW85" s="21"/>
      <c r="AX85" s="21"/>
      <c r="AY85" s="4" t="s">
        <v>124</v>
      </c>
      <c r="AZ85" s="21"/>
      <c r="BA85" s="21"/>
      <c r="BB85" s="21"/>
      <c r="BC85" s="21"/>
      <c r="BD85" s="21"/>
      <c r="BE85" s="160">
        <f t="shared" si="8"/>
        <v>0</v>
      </c>
      <c r="BF85" s="160">
        <f t="shared" si="9"/>
        <v>0</v>
      </c>
      <c r="BG85" s="160">
        <f t="shared" si="10"/>
        <v>0</v>
      </c>
      <c r="BH85" s="160">
        <f t="shared" si="11"/>
        <v>0</v>
      </c>
      <c r="BI85" s="160">
        <f t="shared" si="12"/>
        <v>0</v>
      </c>
      <c r="BJ85" s="4" t="s">
        <v>74</v>
      </c>
      <c r="BK85" s="160">
        <f t="shared" si="13"/>
        <v>0</v>
      </c>
      <c r="BL85" s="4" t="s">
        <v>149</v>
      </c>
      <c r="BM85" s="159" t="s">
        <v>164</v>
      </c>
    </row>
    <row r="86" ht="16.5" customHeight="1">
      <c r="A86" s="21"/>
      <c r="B86" s="22"/>
      <c r="C86" s="148" t="s">
        <v>149</v>
      </c>
      <c r="D86" s="148" t="s">
        <v>127</v>
      </c>
      <c r="E86" s="149" t="s">
        <v>1214</v>
      </c>
      <c r="F86" s="150" t="s">
        <v>1215</v>
      </c>
      <c r="G86" s="151" t="s">
        <v>180</v>
      </c>
      <c r="H86" s="152">
        <v>3.0</v>
      </c>
      <c r="I86" s="153"/>
      <c r="J86" s="154">
        <f t="shared" si="4"/>
        <v>0</v>
      </c>
      <c r="K86" s="150" t="s">
        <v>1211</v>
      </c>
      <c r="L86" s="22"/>
      <c r="M86" s="155" t="s">
        <v>3</v>
      </c>
      <c r="N86" s="156" t="s">
        <v>40</v>
      </c>
      <c r="O86" s="21"/>
      <c r="P86" s="157">
        <f t="shared" si="5"/>
        <v>0</v>
      </c>
      <c r="Q86" s="157">
        <v>0.0</v>
      </c>
      <c r="R86" s="157">
        <f t="shared" si="6"/>
        <v>0</v>
      </c>
      <c r="S86" s="157">
        <v>0.0</v>
      </c>
      <c r="T86" s="158">
        <f t="shared" si="7"/>
        <v>0</v>
      </c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159" t="s">
        <v>149</v>
      </c>
      <c r="AS86" s="21"/>
      <c r="AT86" s="159" t="s">
        <v>127</v>
      </c>
      <c r="AU86" s="159" t="s">
        <v>74</v>
      </c>
      <c r="AV86" s="21"/>
      <c r="AW86" s="21"/>
      <c r="AX86" s="21"/>
      <c r="AY86" s="4" t="s">
        <v>124</v>
      </c>
      <c r="AZ86" s="21"/>
      <c r="BA86" s="21"/>
      <c r="BB86" s="21"/>
      <c r="BC86" s="21"/>
      <c r="BD86" s="21"/>
      <c r="BE86" s="160">
        <f t="shared" si="8"/>
        <v>0</v>
      </c>
      <c r="BF86" s="160">
        <f t="shared" si="9"/>
        <v>0</v>
      </c>
      <c r="BG86" s="160">
        <f t="shared" si="10"/>
        <v>0</v>
      </c>
      <c r="BH86" s="160">
        <f t="shared" si="11"/>
        <v>0</v>
      </c>
      <c r="BI86" s="160">
        <f t="shared" si="12"/>
        <v>0</v>
      </c>
      <c r="BJ86" s="4" t="s">
        <v>74</v>
      </c>
      <c r="BK86" s="160">
        <f t="shared" si="13"/>
        <v>0</v>
      </c>
      <c r="BL86" s="4" t="s">
        <v>149</v>
      </c>
      <c r="BM86" s="159" t="s">
        <v>177</v>
      </c>
    </row>
    <row r="87" ht="24.0" customHeight="1">
      <c r="A87" s="21"/>
      <c r="B87" s="22"/>
      <c r="C87" s="148" t="s">
        <v>84</v>
      </c>
      <c r="D87" s="148" t="s">
        <v>127</v>
      </c>
      <c r="E87" s="149" t="s">
        <v>1216</v>
      </c>
      <c r="F87" s="150" t="s">
        <v>1217</v>
      </c>
      <c r="G87" s="151" t="s">
        <v>180</v>
      </c>
      <c r="H87" s="152">
        <v>3.0</v>
      </c>
      <c r="I87" s="153"/>
      <c r="J87" s="154">
        <f t="shared" si="4"/>
        <v>0</v>
      </c>
      <c r="K87" s="150" t="s">
        <v>1211</v>
      </c>
      <c r="L87" s="22"/>
      <c r="M87" s="155" t="s">
        <v>3</v>
      </c>
      <c r="N87" s="156" t="s">
        <v>40</v>
      </c>
      <c r="O87" s="21"/>
      <c r="P87" s="157">
        <f t="shared" si="5"/>
        <v>0</v>
      </c>
      <c r="Q87" s="157">
        <v>0.0</v>
      </c>
      <c r="R87" s="157">
        <f t="shared" si="6"/>
        <v>0</v>
      </c>
      <c r="S87" s="157">
        <v>0.0</v>
      </c>
      <c r="T87" s="158">
        <f t="shared" si="7"/>
        <v>0</v>
      </c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159" t="s">
        <v>149</v>
      </c>
      <c r="AS87" s="21"/>
      <c r="AT87" s="159" t="s">
        <v>127</v>
      </c>
      <c r="AU87" s="159" t="s">
        <v>74</v>
      </c>
      <c r="AV87" s="21"/>
      <c r="AW87" s="21"/>
      <c r="AX87" s="21"/>
      <c r="AY87" s="4" t="s">
        <v>124</v>
      </c>
      <c r="AZ87" s="21"/>
      <c r="BA87" s="21"/>
      <c r="BB87" s="21"/>
      <c r="BC87" s="21"/>
      <c r="BD87" s="21"/>
      <c r="BE87" s="160">
        <f t="shared" si="8"/>
        <v>0</v>
      </c>
      <c r="BF87" s="160">
        <f t="shared" si="9"/>
        <v>0</v>
      </c>
      <c r="BG87" s="160">
        <f t="shared" si="10"/>
        <v>0</v>
      </c>
      <c r="BH87" s="160">
        <f t="shared" si="11"/>
        <v>0</v>
      </c>
      <c r="BI87" s="160">
        <f t="shared" si="12"/>
        <v>0</v>
      </c>
      <c r="BJ87" s="4" t="s">
        <v>74</v>
      </c>
      <c r="BK87" s="160">
        <f t="shared" si="13"/>
        <v>0</v>
      </c>
      <c r="BL87" s="4" t="s">
        <v>149</v>
      </c>
      <c r="BM87" s="159" t="s">
        <v>188</v>
      </c>
    </row>
    <row r="88" ht="16.5" customHeight="1">
      <c r="A88" s="21"/>
      <c r="B88" s="22"/>
      <c r="C88" s="148" t="s">
        <v>164</v>
      </c>
      <c r="D88" s="148" t="s">
        <v>127</v>
      </c>
      <c r="E88" s="149" t="s">
        <v>1218</v>
      </c>
      <c r="F88" s="150" t="s">
        <v>1219</v>
      </c>
      <c r="G88" s="151" t="s">
        <v>180</v>
      </c>
      <c r="H88" s="152">
        <v>3.0</v>
      </c>
      <c r="I88" s="153"/>
      <c r="J88" s="154">
        <f t="shared" si="4"/>
        <v>0</v>
      </c>
      <c r="K88" s="150" t="s">
        <v>1208</v>
      </c>
      <c r="L88" s="22"/>
      <c r="M88" s="155" t="s">
        <v>3</v>
      </c>
      <c r="N88" s="156" t="s">
        <v>40</v>
      </c>
      <c r="O88" s="21"/>
      <c r="P88" s="157">
        <f t="shared" si="5"/>
        <v>0</v>
      </c>
      <c r="Q88" s="157">
        <v>0.0</v>
      </c>
      <c r="R88" s="157">
        <f t="shared" si="6"/>
        <v>0</v>
      </c>
      <c r="S88" s="157">
        <v>0.0</v>
      </c>
      <c r="T88" s="158">
        <f t="shared" si="7"/>
        <v>0</v>
      </c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159" t="s">
        <v>149</v>
      </c>
      <c r="AS88" s="21"/>
      <c r="AT88" s="159" t="s">
        <v>127</v>
      </c>
      <c r="AU88" s="159" t="s">
        <v>74</v>
      </c>
      <c r="AV88" s="21"/>
      <c r="AW88" s="21"/>
      <c r="AX88" s="21"/>
      <c r="AY88" s="4" t="s">
        <v>124</v>
      </c>
      <c r="AZ88" s="21"/>
      <c r="BA88" s="21"/>
      <c r="BB88" s="21"/>
      <c r="BC88" s="21"/>
      <c r="BD88" s="21"/>
      <c r="BE88" s="160">
        <f t="shared" si="8"/>
        <v>0</v>
      </c>
      <c r="BF88" s="160">
        <f t="shared" si="9"/>
        <v>0</v>
      </c>
      <c r="BG88" s="160">
        <f t="shared" si="10"/>
        <v>0</v>
      </c>
      <c r="BH88" s="160">
        <f t="shared" si="11"/>
        <v>0</v>
      </c>
      <c r="BI88" s="160">
        <f t="shared" si="12"/>
        <v>0</v>
      </c>
      <c r="BJ88" s="4" t="s">
        <v>74</v>
      </c>
      <c r="BK88" s="160">
        <f t="shared" si="13"/>
        <v>0</v>
      </c>
      <c r="BL88" s="4" t="s">
        <v>149</v>
      </c>
      <c r="BM88" s="159" t="s">
        <v>9</v>
      </c>
    </row>
    <row r="89" ht="16.5" customHeight="1">
      <c r="A89" s="21"/>
      <c r="B89" s="22"/>
      <c r="C89" s="148" t="s">
        <v>171</v>
      </c>
      <c r="D89" s="148" t="s">
        <v>127</v>
      </c>
      <c r="E89" s="149" t="s">
        <v>1220</v>
      </c>
      <c r="F89" s="150" t="s">
        <v>1221</v>
      </c>
      <c r="G89" s="151" t="s">
        <v>180</v>
      </c>
      <c r="H89" s="152">
        <v>6.0</v>
      </c>
      <c r="I89" s="153"/>
      <c r="J89" s="154">
        <f t="shared" si="4"/>
        <v>0</v>
      </c>
      <c r="K89" s="150" t="s">
        <v>1208</v>
      </c>
      <c r="L89" s="22"/>
      <c r="M89" s="155" t="s">
        <v>3</v>
      </c>
      <c r="N89" s="156" t="s">
        <v>40</v>
      </c>
      <c r="O89" s="21"/>
      <c r="P89" s="157">
        <f t="shared" si="5"/>
        <v>0</v>
      </c>
      <c r="Q89" s="157">
        <v>0.0</v>
      </c>
      <c r="R89" s="157">
        <f t="shared" si="6"/>
        <v>0</v>
      </c>
      <c r="S89" s="157">
        <v>0.0</v>
      </c>
      <c r="T89" s="158">
        <f t="shared" si="7"/>
        <v>0</v>
      </c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159" t="s">
        <v>149</v>
      </c>
      <c r="AS89" s="21"/>
      <c r="AT89" s="159" t="s">
        <v>127</v>
      </c>
      <c r="AU89" s="159" t="s">
        <v>74</v>
      </c>
      <c r="AV89" s="21"/>
      <c r="AW89" s="21"/>
      <c r="AX89" s="21"/>
      <c r="AY89" s="4" t="s">
        <v>124</v>
      </c>
      <c r="AZ89" s="21"/>
      <c r="BA89" s="21"/>
      <c r="BB89" s="21"/>
      <c r="BC89" s="21"/>
      <c r="BD89" s="21"/>
      <c r="BE89" s="160">
        <f t="shared" si="8"/>
        <v>0</v>
      </c>
      <c r="BF89" s="160">
        <f t="shared" si="9"/>
        <v>0</v>
      </c>
      <c r="BG89" s="160">
        <f t="shared" si="10"/>
        <v>0</v>
      </c>
      <c r="BH89" s="160">
        <f t="shared" si="11"/>
        <v>0</v>
      </c>
      <c r="BI89" s="160">
        <f t="shared" si="12"/>
        <v>0</v>
      </c>
      <c r="BJ89" s="4" t="s">
        <v>74</v>
      </c>
      <c r="BK89" s="160">
        <f t="shared" si="13"/>
        <v>0</v>
      </c>
      <c r="BL89" s="4" t="s">
        <v>149</v>
      </c>
      <c r="BM89" s="159" t="s">
        <v>213</v>
      </c>
    </row>
    <row r="90" ht="37.5" customHeight="1">
      <c r="A90" s="21"/>
      <c r="B90" s="22"/>
      <c r="C90" s="148" t="s">
        <v>177</v>
      </c>
      <c r="D90" s="148" t="s">
        <v>127</v>
      </c>
      <c r="E90" s="149" t="s">
        <v>1222</v>
      </c>
      <c r="F90" s="150" t="s">
        <v>1223</v>
      </c>
      <c r="G90" s="151" t="s">
        <v>180</v>
      </c>
      <c r="H90" s="152">
        <v>1.0</v>
      </c>
      <c r="I90" s="153"/>
      <c r="J90" s="154">
        <f t="shared" si="4"/>
        <v>0</v>
      </c>
      <c r="K90" s="150" t="s">
        <v>1208</v>
      </c>
      <c r="L90" s="22"/>
      <c r="M90" s="155" t="s">
        <v>3</v>
      </c>
      <c r="N90" s="156" t="s">
        <v>40</v>
      </c>
      <c r="O90" s="21"/>
      <c r="P90" s="157">
        <f t="shared" si="5"/>
        <v>0</v>
      </c>
      <c r="Q90" s="157">
        <v>0.0</v>
      </c>
      <c r="R90" s="157">
        <f t="shared" si="6"/>
        <v>0</v>
      </c>
      <c r="S90" s="157">
        <v>0.0</v>
      </c>
      <c r="T90" s="158">
        <f t="shared" si="7"/>
        <v>0</v>
      </c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159" t="s">
        <v>149</v>
      </c>
      <c r="AS90" s="21"/>
      <c r="AT90" s="159" t="s">
        <v>127</v>
      </c>
      <c r="AU90" s="159" t="s">
        <v>74</v>
      </c>
      <c r="AV90" s="21"/>
      <c r="AW90" s="21"/>
      <c r="AX90" s="21"/>
      <c r="AY90" s="4" t="s">
        <v>124</v>
      </c>
      <c r="AZ90" s="21"/>
      <c r="BA90" s="21"/>
      <c r="BB90" s="21"/>
      <c r="BC90" s="21"/>
      <c r="BD90" s="21"/>
      <c r="BE90" s="160">
        <f t="shared" si="8"/>
        <v>0</v>
      </c>
      <c r="BF90" s="160">
        <f t="shared" si="9"/>
        <v>0</v>
      </c>
      <c r="BG90" s="160">
        <f t="shared" si="10"/>
        <v>0</v>
      </c>
      <c r="BH90" s="160">
        <f t="shared" si="11"/>
        <v>0</v>
      </c>
      <c r="BI90" s="160">
        <f t="shared" si="12"/>
        <v>0</v>
      </c>
      <c r="BJ90" s="4" t="s">
        <v>74</v>
      </c>
      <c r="BK90" s="160">
        <f t="shared" si="13"/>
        <v>0</v>
      </c>
      <c r="BL90" s="4" t="s">
        <v>149</v>
      </c>
      <c r="BM90" s="159" t="s">
        <v>131</v>
      </c>
    </row>
    <row r="91" ht="16.5" customHeight="1">
      <c r="A91" s="21"/>
      <c r="B91" s="22"/>
      <c r="C91" s="148" t="s">
        <v>183</v>
      </c>
      <c r="D91" s="148" t="s">
        <v>127</v>
      </c>
      <c r="E91" s="149" t="s">
        <v>1224</v>
      </c>
      <c r="F91" s="150" t="s">
        <v>1225</v>
      </c>
      <c r="G91" s="151" t="s">
        <v>140</v>
      </c>
      <c r="H91" s="152">
        <v>3.0</v>
      </c>
      <c r="I91" s="153"/>
      <c r="J91" s="154">
        <f t="shared" si="4"/>
        <v>0</v>
      </c>
      <c r="K91" s="150" t="s">
        <v>1211</v>
      </c>
      <c r="L91" s="22"/>
      <c r="M91" s="155" t="s">
        <v>3</v>
      </c>
      <c r="N91" s="156" t="s">
        <v>40</v>
      </c>
      <c r="O91" s="21"/>
      <c r="P91" s="157">
        <f t="shared" si="5"/>
        <v>0</v>
      </c>
      <c r="Q91" s="157">
        <v>0.0</v>
      </c>
      <c r="R91" s="157">
        <f t="shared" si="6"/>
        <v>0</v>
      </c>
      <c r="S91" s="157">
        <v>0.0</v>
      </c>
      <c r="T91" s="158">
        <f t="shared" si="7"/>
        <v>0</v>
      </c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159" t="s">
        <v>149</v>
      </c>
      <c r="AS91" s="21"/>
      <c r="AT91" s="159" t="s">
        <v>127</v>
      </c>
      <c r="AU91" s="159" t="s">
        <v>74</v>
      </c>
      <c r="AV91" s="21"/>
      <c r="AW91" s="21"/>
      <c r="AX91" s="21"/>
      <c r="AY91" s="4" t="s">
        <v>124</v>
      </c>
      <c r="AZ91" s="21"/>
      <c r="BA91" s="21"/>
      <c r="BB91" s="21"/>
      <c r="BC91" s="21"/>
      <c r="BD91" s="21"/>
      <c r="BE91" s="160">
        <f t="shared" si="8"/>
        <v>0</v>
      </c>
      <c r="BF91" s="160">
        <f t="shared" si="9"/>
        <v>0</v>
      </c>
      <c r="BG91" s="160">
        <f t="shared" si="10"/>
        <v>0</v>
      </c>
      <c r="BH91" s="160">
        <f t="shared" si="11"/>
        <v>0</v>
      </c>
      <c r="BI91" s="160">
        <f t="shared" si="12"/>
        <v>0</v>
      </c>
      <c r="BJ91" s="4" t="s">
        <v>74</v>
      </c>
      <c r="BK91" s="160">
        <f t="shared" si="13"/>
        <v>0</v>
      </c>
      <c r="BL91" s="4" t="s">
        <v>149</v>
      </c>
      <c r="BM91" s="159" t="s">
        <v>143</v>
      </c>
    </row>
    <row r="92" ht="24.0" customHeight="1">
      <c r="A92" s="21"/>
      <c r="B92" s="22"/>
      <c r="C92" s="148" t="s">
        <v>188</v>
      </c>
      <c r="D92" s="148" t="s">
        <v>127</v>
      </c>
      <c r="E92" s="149" t="s">
        <v>1226</v>
      </c>
      <c r="F92" s="150" t="s">
        <v>1227</v>
      </c>
      <c r="G92" s="151" t="s">
        <v>140</v>
      </c>
      <c r="H92" s="152">
        <v>3.0</v>
      </c>
      <c r="I92" s="153"/>
      <c r="J92" s="154">
        <f t="shared" si="4"/>
        <v>0</v>
      </c>
      <c r="K92" s="150" t="s">
        <v>1211</v>
      </c>
      <c r="L92" s="22"/>
      <c r="M92" s="155" t="s">
        <v>3</v>
      </c>
      <c r="N92" s="156" t="s">
        <v>40</v>
      </c>
      <c r="O92" s="21"/>
      <c r="P92" s="157">
        <f t="shared" si="5"/>
        <v>0</v>
      </c>
      <c r="Q92" s="157">
        <v>0.0</v>
      </c>
      <c r="R92" s="157">
        <f t="shared" si="6"/>
        <v>0</v>
      </c>
      <c r="S92" s="157">
        <v>0.0</v>
      </c>
      <c r="T92" s="158">
        <f t="shared" si="7"/>
        <v>0</v>
      </c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159" t="s">
        <v>149</v>
      </c>
      <c r="AS92" s="21"/>
      <c r="AT92" s="159" t="s">
        <v>127</v>
      </c>
      <c r="AU92" s="159" t="s">
        <v>74</v>
      </c>
      <c r="AV92" s="21"/>
      <c r="AW92" s="21"/>
      <c r="AX92" s="21"/>
      <c r="AY92" s="4" t="s">
        <v>124</v>
      </c>
      <c r="AZ92" s="21"/>
      <c r="BA92" s="21"/>
      <c r="BB92" s="21"/>
      <c r="BC92" s="21"/>
      <c r="BD92" s="21"/>
      <c r="BE92" s="160">
        <f t="shared" si="8"/>
        <v>0</v>
      </c>
      <c r="BF92" s="160">
        <f t="shared" si="9"/>
        <v>0</v>
      </c>
      <c r="BG92" s="160">
        <f t="shared" si="10"/>
        <v>0</v>
      </c>
      <c r="BH92" s="160">
        <f t="shared" si="11"/>
        <v>0</v>
      </c>
      <c r="BI92" s="160">
        <f t="shared" si="12"/>
        <v>0</v>
      </c>
      <c r="BJ92" s="4" t="s">
        <v>74</v>
      </c>
      <c r="BK92" s="160">
        <f t="shared" si="13"/>
        <v>0</v>
      </c>
      <c r="BL92" s="4" t="s">
        <v>149</v>
      </c>
      <c r="BM92" s="159" t="s">
        <v>249</v>
      </c>
    </row>
    <row r="93" ht="24.0" customHeight="1">
      <c r="A93" s="21"/>
      <c r="B93" s="22"/>
      <c r="C93" s="148" t="s">
        <v>193</v>
      </c>
      <c r="D93" s="148" t="s">
        <v>127</v>
      </c>
      <c r="E93" s="149" t="s">
        <v>1228</v>
      </c>
      <c r="F93" s="150" t="s">
        <v>1229</v>
      </c>
      <c r="G93" s="151" t="s">
        <v>180</v>
      </c>
      <c r="H93" s="152">
        <v>2.0</v>
      </c>
      <c r="I93" s="153"/>
      <c r="J93" s="154">
        <f t="shared" si="4"/>
        <v>0</v>
      </c>
      <c r="K93" s="150" t="s">
        <v>1208</v>
      </c>
      <c r="L93" s="22"/>
      <c r="M93" s="155" t="s">
        <v>3</v>
      </c>
      <c r="N93" s="156" t="s">
        <v>40</v>
      </c>
      <c r="O93" s="21"/>
      <c r="P93" s="157">
        <f t="shared" si="5"/>
        <v>0</v>
      </c>
      <c r="Q93" s="157">
        <v>0.0</v>
      </c>
      <c r="R93" s="157">
        <f t="shared" si="6"/>
        <v>0</v>
      </c>
      <c r="S93" s="157">
        <v>0.0</v>
      </c>
      <c r="T93" s="158">
        <f t="shared" si="7"/>
        <v>0</v>
      </c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159" t="s">
        <v>149</v>
      </c>
      <c r="AS93" s="21"/>
      <c r="AT93" s="159" t="s">
        <v>127</v>
      </c>
      <c r="AU93" s="159" t="s">
        <v>74</v>
      </c>
      <c r="AV93" s="21"/>
      <c r="AW93" s="21"/>
      <c r="AX93" s="21"/>
      <c r="AY93" s="4" t="s">
        <v>124</v>
      </c>
      <c r="AZ93" s="21"/>
      <c r="BA93" s="21"/>
      <c r="BB93" s="21"/>
      <c r="BC93" s="21"/>
      <c r="BD93" s="21"/>
      <c r="BE93" s="160">
        <f t="shared" si="8"/>
        <v>0</v>
      </c>
      <c r="BF93" s="160">
        <f t="shared" si="9"/>
        <v>0</v>
      </c>
      <c r="BG93" s="160">
        <f t="shared" si="10"/>
        <v>0</v>
      </c>
      <c r="BH93" s="160">
        <f t="shared" si="11"/>
        <v>0</v>
      </c>
      <c r="BI93" s="160">
        <f t="shared" si="12"/>
        <v>0</v>
      </c>
      <c r="BJ93" s="4" t="s">
        <v>74</v>
      </c>
      <c r="BK93" s="160">
        <f t="shared" si="13"/>
        <v>0</v>
      </c>
      <c r="BL93" s="4" t="s">
        <v>149</v>
      </c>
      <c r="BM93" s="159" t="s">
        <v>263</v>
      </c>
    </row>
    <row r="94" ht="24.0" customHeight="1">
      <c r="A94" s="21"/>
      <c r="B94" s="22"/>
      <c r="C94" s="148" t="s">
        <v>9</v>
      </c>
      <c r="D94" s="148" t="s">
        <v>127</v>
      </c>
      <c r="E94" s="149" t="s">
        <v>1230</v>
      </c>
      <c r="F94" s="150" t="s">
        <v>1231</v>
      </c>
      <c r="G94" s="151" t="s">
        <v>180</v>
      </c>
      <c r="H94" s="152">
        <v>2.0</v>
      </c>
      <c r="I94" s="153"/>
      <c r="J94" s="154">
        <f t="shared" si="4"/>
        <v>0</v>
      </c>
      <c r="K94" s="150" t="s">
        <v>1208</v>
      </c>
      <c r="L94" s="22"/>
      <c r="M94" s="155" t="s">
        <v>3</v>
      </c>
      <c r="N94" s="156" t="s">
        <v>40</v>
      </c>
      <c r="O94" s="21"/>
      <c r="P94" s="157">
        <f t="shared" si="5"/>
        <v>0</v>
      </c>
      <c r="Q94" s="157">
        <v>0.0</v>
      </c>
      <c r="R94" s="157">
        <f t="shared" si="6"/>
        <v>0</v>
      </c>
      <c r="S94" s="157">
        <v>0.0</v>
      </c>
      <c r="T94" s="158">
        <f t="shared" si="7"/>
        <v>0</v>
      </c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159" t="s">
        <v>149</v>
      </c>
      <c r="AS94" s="21"/>
      <c r="AT94" s="159" t="s">
        <v>127</v>
      </c>
      <c r="AU94" s="159" t="s">
        <v>74</v>
      </c>
      <c r="AV94" s="21"/>
      <c r="AW94" s="21"/>
      <c r="AX94" s="21"/>
      <c r="AY94" s="4" t="s">
        <v>124</v>
      </c>
      <c r="AZ94" s="21"/>
      <c r="BA94" s="21"/>
      <c r="BB94" s="21"/>
      <c r="BC94" s="21"/>
      <c r="BD94" s="21"/>
      <c r="BE94" s="160">
        <f t="shared" si="8"/>
        <v>0</v>
      </c>
      <c r="BF94" s="160">
        <f t="shared" si="9"/>
        <v>0</v>
      </c>
      <c r="BG94" s="160">
        <f t="shared" si="10"/>
        <v>0</v>
      </c>
      <c r="BH94" s="160">
        <f t="shared" si="11"/>
        <v>0</v>
      </c>
      <c r="BI94" s="160">
        <f t="shared" si="12"/>
        <v>0</v>
      </c>
      <c r="BJ94" s="4" t="s">
        <v>74</v>
      </c>
      <c r="BK94" s="160">
        <f t="shared" si="13"/>
        <v>0</v>
      </c>
      <c r="BL94" s="4" t="s">
        <v>149</v>
      </c>
      <c r="BM94" s="159" t="s">
        <v>274</v>
      </c>
    </row>
    <row r="95" ht="37.5" customHeight="1">
      <c r="A95" s="21"/>
      <c r="B95" s="22"/>
      <c r="C95" s="148" t="s">
        <v>205</v>
      </c>
      <c r="D95" s="148" t="s">
        <v>127</v>
      </c>
      <c r="E95" s="149" t="s">
        <v>1232</v>
      </c>
      <c r="F95" s="150" t="s">
        <v>1233</v>
      </c>
      <c r="G95" s="151" t="s">
        <v>180</v>
      </c>
      <c r="H95" s="152">
        <v>2.0</v>
      </c>
      <c r="I95" s="153"/>
      <c r="J95" s="154">
        <f t="shared" si="4"/>
        <v>0</v>
      </c>
      <c r="K95" s="150" t="s">
        <v>1208</v>
      </c>
      <c r="L95" s="22"/>
      <c r="M95" s="155" t="s">
        <v>3</v>
      </c>
      <c r="N95" s="156" t="s">
        <v>40</v>
      </c>
      <c r="O95" s="21"/>
      <c r="P95" s="157">
        <f t="shared" si="5"/>
        <v>0</v>
      </c>
      <c r="Q95" s="157">
        <v>0.0</v>
      </c>
      <c r="R95" s="157">
        <f t="shared" si="6"/>
        <v>0</v>
      </c>
      <c r="S95" s="157">
        <v>0.0</v>
      </c>
      <c r="T95" s="158">
        <f t="shared" si="7"/>
        <v>0</v>
      </c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159" t="s">
        <v>149</v>
      </c>
      <c r="AS95" s="21"/>
      <c r="AT95" s="159" t="s">
        <v>127</v>
      </c>
      <c r="AU95" s="159" t="s">
        <v>74</v>
      </c>
      <c r="AV95" s="21"/>
      <c r="AW95" s="21"/>
      <c r="AX95" s="21"/>
      <c r="AY95" s="4" t="s">
        <v>124</v>
      </c>
      <c r="AZ95" s="21"/>
      <c r="BA95" s="21"/>
      <c r="BB95" s="21"/>
      <c r="BC95" s="21"/>
      <c r="BD95" s="21"/>
      <c r="BE95" s="160">
        <f t="shared" si="8"/>
        <v>0</v>
      </c>
      <c r="BF95" s="160">
        <f t="shared" si="9"/>
        <v>0</v>
      </c>
      <c r="BG95" s="160">
        <f t="shared" si="10"/>
        <v>0</v>
      </c>
      <c r="BH95" s="160">
        <f t="shared" si="11"/>
        <v>0</v>
      </c>
      <c r="BI95" s="160">
        <f t="shared" si="12"/>
        <v>0</v>
      </c>
      <c r="BJ95" s="4" t="s">
        <v>74</v>
      </c>
      <c r="BK95" s="160">
        <f t="shared" si="13"/>
        <v>0</v>
      </c>
      <c r="BL95" s="4" t="s">
        <v>149</v>
      </c>
      <c r="BM95" s="159" t="s">
        <v>285</v>
      </c>
    </row>
    <row r="96" ht="33.0" customHeight="1">
      <c r="A96" s="21"/>
      <c r="B96" s="22"/>
      <c r="C96" s="148" t="s">
        <v>213</v>
      </c>
      <c r="D96" s="148" t="s">
        <v>127</v>
      </c>
      <c r="E96" s="149" t="s">
        <v>1234</v>
      </c>
      <c r="F96" s="150" t="s">
        <v>1235</v>
      </c>
      <c r="G96" s="151" t="s">
        <v>180</v>
      </c>
      <c r="H96" s="152">
        <v>1.0</v>
      </c>
      <c r="I96" s="153"/>
      <c r="J96" s="154">
        <f t="shared" si="4"/>
        <v>0</v>
      </c>
      <c r="K96" s="150" t="s">
        <v>1208</v>
      </c>
      <c r="L96" s="22"/>
      <c r="M96" s="155" t="s">
        <v>3</v>
      </c>
      <c r="N96" s="156" t="s">
        <v>40</v>
      </c>
      <c r="O96" s="21"/>
      <c r="P96" s="157">
        <f t="shared" si="5"/>
        <v>0</v>
      </c>
      <c r="Q96" s="157">
        <v>0.0</v>
      </c>
      <c r="R96" s="157">
        <f t="shared" si="6"/>
        <v>0</v>
      </c>
      <c r="S96" s="157">
        <v>0.0</v>
      </c>
      <c r="T96" s="158">
        <f t="shared" si="7"/>
        <v>0</v>
      </c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159" t="s">
        <v>149</v>
      </c>
      <c r="AS96" s="21"/>
      <c r="AT96" s="159" t="s">
        <v>127</v>
      </c>
      <c r="AU96" s="159" t="s">
        <v>74</v>
      </c>
      <c r="AV96" s="21"/>
      <c r="AW96" s="21"/>
      <c r="AX96" s="21"/>
      <c r="AY96" s="4" t="s">
        <v>124</v>
      </c>
      <c r="AZ96" s="21"/>
      <c r="BA96" s="21"/>
      <c r="BB96" s="21"/>
      <c r="BC96" s="21"/>
      <c r="BD96" s="21"/>
      <c r="BE96" s="160">
        <f t="shared" si="8"/>
        <v>0</v>
      </c>
      <c r="BF96" s="160">
        <f t="shared" si="9"/>
        <v>0</v>
      </c>
      <c r="BG96" s="160">
        <f t="shared" si="10"/>
        <v>0</v>
      </c>
      <c r="BH96" s="160">
        <f t="shared" si="11"/>
        <v>0</v>
      </c>
      <c r="BI96" s="160">
        <f t="shared" si="12"/>
        <v>0</v>
      </c>
      <c r="BJ96" s="4" t="s">
        <v>74</v>
      </c>
      <c r="BK96" s="160">
        <f t="shared" si="13"/>
        <v>0</v>
      </c>
      <c r="BL96" s="4" t="s">
        <v>149</v>
      </c>
      <c r="BM96" s="159" t="s">
        <v>297</v>
      </c>
    </row>
    <row r="97" ht="24.0" customHeight="1">
      <c r="A97" s="21"/>
      <c r="B97" s="22"/>
      <c r="C97" s="148" t="s">
        <v>218</v>
      </c>
      <c r="D97" s="148" t="s">
        <v>127</v>
      </c>
      <c r="E97" s="149" t="s">
        <v>1236</v>
      </c>
      <c r="F97" s="150" t="s">
        <v>1237</v>
      </c>
      <c r="G97" s="151" t="s">
        <v>180</v>
      </c>
      <c r="H97" s="152">
        <v>1.0</v>
      </c>
      <c r="I97" s="153"/>
      <c r="J97" s="154">
        <f t="shared" si="4"/>
        <v>0</v>
      </c>
      <c r="K97" s="150" t="s">
        <v>1208</v>
      </c>
      <c r="L97" s="22"/>
      <c r="M97" s="155" t="s">
        <v>3</v>
      </c>
      <c r="N97" s="156" t="s">
        <v>40</v>
      </c>
      <c r="O97" s="21"/>
      <c r="P97" s="157">
        <f t="shared" si="5"/>
        <v>0</v>
      </c>
      <c r="Q97" s="157">
        <v>0.0</v>
      </c>
      <c r="R97" s="157">
        <f t="shared" si="6"/>
        <v>0</v>
      </c>
      <c r="S97" s="157">
        <v>0.0</v>
      </c>
      <c r="T97" s="158">
        <f t="shared" si="7"/>
        <v>0</v>
      </c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159" t="s">
        <v>149</v>
      </c>
      <c r="AS97" s="21"/>
      <c r="AT97" s="159" t="s">
        <v>127</v>
      </c>
      <c r="AU97" s="159" t="s">
        <v>74</v>
      </c>
      <c r="AV97" s="21"/>
      <c r="AW97" s="21"/>
      <c r="AX97" s="21"/>
      <c r="AY97" s="4" t="s">
        <v>124</v>
      </c>
      <c r="AZ97" s="21"/>
      <c r="BA97" s="21"/>
      <c r="BB97" s="21"/>
      <c r="BC97" s="21"/>
      <c r="BD97" s="21"/>
      <c r="BE97" s="160">
        <f t="shared" si="8"/>
        <v>0</v>
      </c>
      <c r="BF97" s="160">
        <f t="shared" si="9"/>
        <v>0</v>
      </c>
      <c r="BG97" s="160">
        <f t="shared" si="10"/>
        <v>0</v>
      </c>
      <c r="BH97" s="160">
        <f t="shared" si="11"/>
        <v>0</v>
      </c>
      <c r="BI97" s="160">
        <f t="shared" si="12"/>
        <v>0</v>
      </c>
      <c r="BJ97" s="4" t="s">
        <v>74</v>
      </c>
      <c r="BK97" s="160">
        <f t="shared" si="13"/>
        <v>0</v>
      </c>
      <c r="BL97" s="4" t="s">
        <v>149</v>
      </c>
      <c r="BM97" s="159" t="s">
        <v>306</v>
      </c>
    </row>
    <row r="98" ht="24.0" customHeight="1">
      <c r="A98" s="21"/>
      <c r="B98" s="22"/>
      <c r="C98" s="148" t="s">
        <v>131</v>
      </c>
      <c r="D98" s="148" t="s">
        <v>127</v>
      </c>
      <c r="E98" s="149" t="s">
        <v>1238</v>
      </c>
      <c r="F98" s="150" t="s">
        <v>1239</v>
      </c>
      <c r="G98" s="151" t="s">
        <v>180</v>
      </c>
      <c r="H98" s="152">
        <v>1.0</v>
      </c>
      <c r="I98" s="153"/>
      <c r="J98" s="154">
        <f t="shared" si="4"/>
        <v>0</v>
      </c>
      <c r="K98" s="150" t="s">
        <v>1208</v>
      </c>
      <c r="L98" s="22"/>
      <c r="M98" s="155" t="s">
        <v>3</v>
      </c>
      <c r="N98" s="156" t="s">
        <v>40</v>
      </c>
      <c r="O98" s="21"/>
      <c r="P98" s="157">
        <f t="shared" si="5"/>
        <v>0</v>
      </c>
      <c r="Q98" s="157">
        <v>0.0</v>
      </c>
      <c r="R98" s="157">
        <f t="shared" si="6"/>
        <v>0</v>
      </c>
      <c r="S98" s="157">
        <v>0.0</v>
      </c>
      <c r="T98" s="158">
        <f t="shared" si="7"/>
        <v>0</v>
      </c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159" t="s">
        <v>149</v>
      </c>
      <c r="AS98" s="21"/>
      <c r="AT98" s="159" t="s">
        <v>127</v>
      </c>
      <c r="AU98" s="159" t="s">
        <v>74</v>
      </c>
      <c r="AV98" s="21"/>
      <c r="AW98" s="21"/>
      <c r="AX98" s="21"/>
      <c r="AY98" s="4" t="s">
        <v>124</v>
      </c>
      <c r="AZ98" s="21"/>
      <c r="BA98" s="21"/>
      <c r="BB98" s="21"/>
      <c r="BC98" s="21"/>
      <c r="BD98" s="21"/>
      <c r="BE98" s="160">
        <f t="shared" si="8"/>
        <v>0</v>
      </c>
      <c r="BF98" s="160">
        <f t="shared" si="9"/>
        <v>0</v>
      </c>
      <c r="BG98" s="160">
        <f t="shared" si="10"/>
        <v>0</v>
      </c>
      <c r="BH98" s="160">
        <f t="shared" si="11"/>
        <v>0</v>
      </c>
      <c r="BI98" s="160">
        <f t="shared" si="12"/>
        <v>0</v>
      </c>
      <c r="BJ98" s="4" t="s">
        <v>74</v>
      </c>
      <c r="BK98" s="160">
        <f t="shared" si="13"/>
        <v>0</v>
      </c>
      <c r="BL98" s="4" t="s">
        <v>149</v>
      </c>
      <c r="BM98" s="159" t="s">
        <v>430</v>
      </c>
    </row>
    <row r="99" ht="24.0" customHeight="1">
      <c r="A99" s="21"/>
      <c r="B99" s="22"/>
      <c r="C99" s="148" t="s">
        <v>229</v>
      </c>
      <c r="D99" s="148" t="s">
        <v>127</v>
      </c>
      <c r="E99" s="149" t="s">
        <v>1240</v>
      </c>
      <c r="F99" s="150" t="s">
        <v>1241</v>
      </c>
      <c r="G99" s="151" t="s">
        <v>180</v>
      </c>
      <c r="H99" s="152">
        <v>4.0</v>
      </c>
      <c r="I99" s="153"/>
      <c r="J99" s="154">
        <f t="shared" si="4"/>
        <v>0</v>
      </c>
      <c r="K99" s="150" t="s">
        <v>1208</v>
      </c>
      <c r="L99" s="22"/>
      <c r="M99" s="155" t="s">
        <v>3</v>
      </c>
      <c r="N99" s="156" t="s">
        <v>40</v>
      </c>
      <c r="O99" s="21"/>
      <c r="P99" s="157">
        <f t="shared" si="5"/>
        <v>0</v>
      </c>
      <c r="Q99" s="157">
        <v>0.0</v>
      </c>
      <c r="R99" s="157">
        <f t="shared" si="6"/>
        <v>0</v>
      </c>
      <c r="S99" s="157">
        <v>0.0</v>
      </c>
      <c r="T99" s="158">
        <f t="shared" si="7"/>
        <v>0</v>
      </c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159" t="s">
        <v>149</v>
      </c>
      <c r="AS99" s="21"/>
      <c r="AT99" s="159" t="s">
        <v>127</v>
      </c>
      <c r="AU99" s="159" t="s">
        <v>74</v>
      </c>
      <c r="AV99" s="21"/>
      <c r="AW99" s="21"/>
      <c r="AX99" s="21"/>
      <c r="AY99" s="4" t="s">
        <v>124</v>
      </c>
      <c r="AZ99" s="21"/>
      <c r="BA99" s="21"/>
      <c r="BB99" s="21"/>
      <c r="BC99" s="21"/>
      <c r="BD99" s="21"/>
      <c r="BE99" s="160">
        <f t="shared" si="8"/>
        <v>0</v>
      </c>
      <c r="BF99" s="160">
        <f t="shared" si="9"/>
        <v>0</v>
      </c>
      <c r="BG99" s="160">
        <f t="shared" si="10"/>
        <v>0</v>
      </c>
      <c r="BH99" s="160">
        <f t="shared" si="11"/>
        <v>0</v>
      </c>
      <c r="BI99" s="160">
        <f t="shared" si="12"/>
        <v>0</v>
      </c>
      <c r="BJ99" s="4" t="s">
        <v>74</v>
      </c>
      <c r="BK99" s="160">
        <f t="shared" si="13"/>
        <v>0</v>
      </c>
      <c r="BL99" s="4" t="s">
        <v>149</v>
      </c>
      <c r="BM99" s="159" t="s">
        <v>539</v>
      </c>
    </row>
    <row r="100" ht="21.75" customHeight="1">
      <c r="A100" s="21"/>
      <c r="B100" s="22"/>
      <c r="C100" s="148" t="s">
        <v>143</v>
      </c>
      <c r="D100" s="148" t="s">
        <v>127</v>
      </c>
      <c r="E100" s="149" t="s">
        <v>1242</v>
      </c>
      <c r="F100" s="150" t="s">
        <v>1243</v>
      </c>
      <c r="G100" s="151" t="s">
        <v>180</v>
      </c>
      <c r="H100" s="152">
        <v>8.0</v>
      </c>
      <c r="I100" s="153"/>
      <c r="J100" s="154">
        <f t="shared" si="4"/>
        <v>0</v>
      </c>
      <c r="K100" s="150" t="s">
        <v>1208</v>
      </c>
      <c r="L100" s="22"/>
      <c r="M100" s="155" t="s">
        <v>3</v>
      </c>
      <c r="N100" s="156" t="s">
        <v>40</v>
      </c>
      <c r="O100" s="21"/>
      <c r="P100" s="157">
        <f t="shared" si="5"/>
        <v>0</v>
      </c>
      <c r="Q100" s="157">
        <v>0.0</v>
      </c>
      <c r="R100" s="157">
        <f t="shared" si="6"/>
        <v>0</v>
      </c>
      <c r="S100" s="157">
        <v>0.0</v>
      </c>
      <c r="T100" s="158">
        <f t="shared" si="7"/>
        <v>0</v>
      </c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159" t="s">
        <v>149</v>
      </c>
      <c r="AS100" s="21"/>
      <c r="AT100" s="159" t="s">
        <v>127</v>
      </c>
      <c r="AU100" s="159" t="s">
        <v>74</v>
      </c>
      <c r="AV100" s="21"/>
      <c r="AW100" s="21"/>
      <c r="AX100" s="21"/>
      <c r="AY100" s="4" t="s">
        <v>124</v>
      </c>
      <c r="AZ100" s="21"/>
      <c r="BA100" s="21"/>
      <c r="BB100" s="21"/>
      <c r="BC100" s="21"/>
      <c r="BD100" s="21"/>
      <c r="BE100" s="160">
        <f t="shared" si="8"/>
        <v>0</v>
      </c>
      <c r="BF100" s="160">
        <f t="shared" si="9"/>
        <v>0</v>
      </c>
      <c r="BG100" s="160">
        <f t="shared" si="10"/>
        <v>0</v>
      </c>
      <c r="BH100" s="160">
        <f t="shared" si="11"/>
        <v>0</v>
      </c>
      <c r="BI100" s="160">
        <f t="shared" si="12"/>
        <v>0</v>
      </c>
      <c r="BJ100" s="4" t="s">
        <v>74</v>
      </c>
      <c r="BK100" s="160">
        <f t="shared" si="13"/>
        <v>0</v>
      </c>
      <c r="BL100" s="4" t="s">
        <v>149</v>
      </c>
      <c r="BM100" s="159" t="s">
        <v>552</v>
      </c>
    </row>
    <row r="101" ht="16.5" customHeight="1">
      <c r="A101" s="21"/>
      <c r="B101" s="22"/>
      <c r="C101" s="148" t="s">
        <v>240</v>
      </c>
      <c r="D101" s="148" t="s">
        <v>127</v>
      </c>
      <c r="E101" s="149" t="s">
        <v>1244</v>
      </c>
      <c r="F101" s="150" t="s">
        <v>1245</v>
      </c>
      <c r="G101" s="151" t="s">
        <v>180</v>
      </c>
      <c r="H101" s="152">
        <v>70.0</v>
      </c>
      <c r="I101" s="153"/>
      <c r="J101" s="154">
        <f t="shared" si="4"/>
        <v>0</v>
      </c>
      <c r="K101" s="150" t="s">
        <v>1208</v>
      </c>
      <c r="L101" s="22"/>
      <c r="M101" s="155" t="s">
        <v>3</v>
      </c>
      <c r="N101" s="156" t="s">
        <v>40</v>
      </c>
      <c r="O101" s="21"/>
      <c r="P101" s="157">
        <f t="shared" si="5"/>
        <v>0</v>
      </c>
      <c r="Q101" s="157">
        <v>0.0</v>
      </c>
      <c r="R101" s="157">
        <f t="shared" si="6"/>
        <v>0</v>
      </c>
      <c r="S101" s="157">
        <v>0.0</v>
      </c>
      <c r="T101" s="158">
        <f t="shared" si="7"/>
        <v>0</v>
      </c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159" t="s">
        <v>149</v>
      </c>
      <c r="AS101" s="21"/>
      <c r="AT101" s="159" t="s">
        <v>127</v>
      </c>
      <c r="AU101" s="159" t="s">
        <v>74</v>
      </c>
      <c r="AV101" s="21"/>
      <c r="AW101" s="21"/>
      <c r="AX101" s="21"/>
      <c r="AY101" s="4" t="s">
        <v>124</v>
      </c>
      <c r="AZ101" s="21"/>
      <c r="BA101" s="21"/>
      <c r="BB101" s="21"/>
      <c r="BC101" s="21"/>
      <c r="BD101" s="21"/>
      <c r="BE101" s="160">
        <f t="shared" si="8"/>
        <v>0</v>
      </c>
      <c r="BF101" s="160">
        <f t="shared" si="9"/>
        <v>0</v>
      </c>
      <c r="BG101" s="160">
        <f t="shared" si="10"/>
        <v>0</v>
      </c>
      <c r="BH101" s="160">
        <f t="shared" si="11"/>
        <v>0</v>
      </c>
      <c r="BI101" s="160">
        <f t="shared" si="12"/>
        <v>0</v>
      </c>
      <c r="BJ101" s="4" t="s">
        <v>74</v>
      </c>
      <c r="BK101" s="160">
        <f t="shared" si="13"/>
        <v>0</v>
      </c>
      <c r="BL101" s="4" t="s">
        <v>149</v>
      </c>
      <c r="BM101" s="159" t="s">
        <v>562</v>
      </c>
    </row>
    <row r="102" ht="21.75" customHeight="1">
      <c r="A102" s="21"/>
      <c r="B102" s="22"/>
      <c r="C102" s="148" t="s">
        <v>249</v>
      </c>
      <c r="D102" s="148" t="s">
        <v>127</v>
      </c>
      <c r="E102" s="149" t="s">
        <v>1246</v>
      </c>
      <c r="F102" s="150" t="s">
        <v>1247</v>
      </c>
      <c r="G102" s="151" t="s">
        <v>140</v>
      </c>
      <c r="H102" s="152">
        <v>80.0</v>
      </c>
      <c r="I102" s="153"/>
      <c r="J102" s="154">
        <f t="shared" si="4"/>
        <v>0</v>
      </c>
      <c r="K102" s="150" t="s">
        <v>1211</v>
      </c>
      <c r="L102" s="22"/>
      <c r="M102" s="155" t="s">
        <v>3</v>
      </c>
      <c r="N102" s="156" t="s">
        <v>40</v>
      </c>
      <c r="O102" s="21"/>
      <c r="P102" s="157">
        <f t="shared" si="5"/>
        <v>0</v>
      </c>
      <c r="Q102" s="157">
        <v>0.0</v>
      </c>
      <c r="R102" s="157">
        <f t="shared" si="6"/>
        <v>0</v>
      </c>
      <c r="S102" s="157">
        <v>0.0</v>
      </c>
      <c r="T102" s="158">
        <f t="shared" si="7"/>
        <v>0</v>
      </c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159" t="s">
        <v>149</v>
      </c>
      <c r="AS102" s="21"/>
      <c r="AT102" s="159" t="s">
        <v>127</v>
      </c>
      <c r="AU102" s="159" t="s">
        <v>74</v>
      </c>
      <c r="AV102" s="21"/>
      <c r="AW102" s="21"/>
      <c r="AX102" s="21"/>
      <c r="AY102" s="4" t="s">
        <v>124</v>
      </c>
      <c r="AZ102" s="21"/>
      <c r="BA102" s="21"/>
      <c r="BB102" s="21"/>
      <c r="BC102" s="21"/>
      <c r="BD102" s="21"/>
      <c r="BE102" s="160">
        <f t="shared" si="8"/>
        <v>0</v>
      </c>
      <c r="BF102" s="160">
        <f t="shared" si="9"/>
        <v>0</v>
      </c>
      <c r="BG102" s="160">
        <f t="shared" si="10"/>
        <v>0</v>
      </c>
      <c r="BH102" s="160">
        <f t="shared" si="11"/>
        <v>0</v>
      </c>
      <c r="BI102" s="160">
        <f t="shared" si="12"/>
        <v>0</v>
      </c>
      <c r="BJ102" s="4" t="s">
        <v>74</v>
      </c>
      <c r="BK102" s="160">
        <f t="shared" si="13"/>
        <v>0</v>
      </c>
      <c r="BL102" s="4" t="s">
        <v>149</v>
      </c>
      <c r="BM102" s="159" t="s">
        <v>572</v>
      </c>
    </row>
    <row r="103" ht="24.0" customHeight="1">
      <c r="A103" s="21"/>
      <c r="B103" s="22"/>
      <c r="C103" s="148" t="s">
        <v>8</v>
      </c>
      <c r="D103" s="148" t="s">
        <v>127</v>
      </c>
      <c r="E103" s="149" t="s">
        <v>1248</v>
      </c>
      <c r="F103" s="150" t="s">
        <v>1249</v>
      </c>
      <c r="G103" s="151" t="s">
        <v>140</v>
      </c>
      <c r="H103" s="152">
        <v>80.0</v>
      </c>
      <c r="I103" s="153"/>
      <c r="J103" s="154">
        <f t="shared" si="4"/>
        <v>0</v>
      </c>
      <c r="K103" s="150" t="s">
        <v>1211</v>
      </c>
      <c r="L103" s="22"/>
      <c r="M103" s="155" t="s">
        <v>3</v>
      </c>
      <c r="N103" s="156" t="s">
        <v>40</v>
      </c>
      <c r="O103" s="21"/>
      <c r="P103" s="157">
        <f t="shared" si="5"/>
        <v>0</v>
      </c>
      <c r="Q103" s="157">
        <v>0.0</v>
      </c>
      <c r="R103" s="157">
        <f t="shared" si="6"/>
        <v>0</v>
      </c>
      <c r="S103" s="157">
        <v>0.0</v>
      </c>
      <c r="T103" s="158">
        <f t="shared" si="7"/>
        <v>0</v>
      </c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159" t="s">
        <v>149</v>
      </c>
      <c r="AS103" s="21"/>
      <c r="AT103" s="159" t="s">
        <v>127</v>
      </c>
      <c r="AU103" s="159" t="s">
        <v>74</v>
      </c>
      <c r="AV103" s="21"/>
      <c r="AW103" s="21"/>
      <c r="AX103" s="21"/>
      <c r="AY103" s="4" t="s">
        <v>124</v>
      </c>
      <c r="AZ103" s="21"/>
      <c r="BA103" s="21"/>
      <c r="BB103" s="21"/>
      <c r="BC103" s="21"/>
      <c r="BD103" s="21"/>
      <c r="BE103" s="160">
        <f t="shared" si="8"/>
        <v>0</v>
      </c>
      <c r="BF103" s="160">
        <f t="shared" si="9"/>
        <v>0</v>
      </c>
      <c r="BG103" s="160">
        <f t="shared" si="10"/>
        <v>0</v>
      </c>
      <c r="BH103" s="160">
        <f t="shared" si="11"/>
        <v>0</v>
      </c>
      <c r="BI103" s="160">
        <f t="shared" si="12"/>
        <v>0</v>
      </c>
      <c r="BJ103" s="4" t="s">
        <v>74</v>
      </c>
      <c r="BK103" s="160">
        <f t="shared" si="13"/>
        <v>0</v>
      </c>
      <c r="BL103" s="4" t="s">
        <v>149</v>
      </c>
      <c r="BM103" s="159" t="s">
        <v>583</v>
      </c>
    </row>
    <row r="104" ht="16.5" customHeight="1">
      <c r="A104" s="21"/>
      <c r="B104" s="22"/>
      <c r="C104" s="148" t="s">
        <v>263</v>
      </c>
      <c r="D104" s="148" t="s">
        <v>127</v>
      </c>
      <c r="E104" s="149" t="s">
        <v>1250</v>
      </c>
      <c r="F104" s="150" t="s">
        <v>1251</v>
      </c>
      <c r="G104" s="151" t="s">
        <v>180</v>
      </c>
      <c r="H104" s="152">
        <v>1.0</v>
      </c>
      <c r="I104" s="153"/>
      <c r="J104" s="154">
        <f t="shared" si="4"/>
        <v>0</v>
      </c>
      <c r="K104" s="150" t="s">
        <v>1211</v>
      </c>
      <c r="L104" s="22"/>
      <c r="M104" s="155" t="s">
        <v>3</v>
      </c>
      <c r="N104" s="156" t="s">
        <v>40</v>
      </c>
      <c r="O104" s="21"/>
      <c r="P104" s="157">
        <f t="shared" si="5"/>
        <v>0</v>
      </c>
      <c r="Q104" s="157">
        <v>0.0</v>
      </c>
      <c r="R104" s="157">
        <f t="shared" si="6"/>
        <v>0</v>
      </c>
      <c r="S104" s="157">
        <v>0.0</v>
      </c>
      <c r="T104" s="158">
        <f t="shared" si="7"/>
        <v>0</v>
      </c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159" t="s">
        <v>149</v>
      </c>
      <c r="AS104" s="21"/>
      <c r="AT104" s="159" t="s">
        <v>127</v>
      </c>
      <c r="AU104" s="159" t="s">
        <v>74</v>
      </c>
      <c r="AV104" s="21"/>
      <c r="AW104" s="21"/>
      <c r="AX104" s="21"/>
      <c r="AY104" s="4" t="s">
        <v>124</v>
      </c>
      <c r="AZ104" s="21"/>
      <c r="BA104" s="21"/>
      <c r="BB104" s="21"/>
      <c r="BC104" s="21"/>
      <c r="BD104" s="21"/>
      <c r="BE104" s="160">
        <f t="shared" si="8"/>
        <v>0</v>
      </c>
      <c r="BF104" s="160">
        <f t="shared" si="9"/>
        <v>0</v>
      </c>
      <c r="BG104" s="160">
        <f t="shared" si="10"/>
        <v>0</v>
      </c>
      <c r="BH104" s="160">
        <f t="shared" si="11"/>
        <v>0</v>
      </c>
      <c r="BI104" s="160">
        <f t="shared" si="12"/>
        <v>0</v>
      </c>
      <c r="BJ104" s="4" t="s">
        <v>74</v>
      </c>
      <c r="BK104" s="160">
        <f t="shared" si="13"/>
        <v>0</v>
      </c>
      <c r="BL104" s="4" t="s">
        <v>149</v>
      </c>
      <c r="BM104" s="159" t="s">
        <v>597</v>
      </c>
    </row>
    <row r="105" ht="21.75" customHeight="1">
      <c r="A105" s="21"/>
      <c r="B105" s="22"/>
      <c r="C105" s="148" t="s">
        <v>268</v>
      </c>
      <c r="D105" s="148" t="s">
        <v>127</v>
      </c>
      <c r="E105" s="149" t="s">
        <v>1252</v>
      </c>
      <c r="F105" s="150" t="s">
        <v>1253</v>
      </c>
      <c r="G105" s="151" t="s">
        <v>180</v>
      </c>
      <c r="H105" s="152">
        <v>1.0</v>
      </c>
      <c r="I105" s="153"/>
      <c r="J105" s="154">
        <f t="shared" si="4"/>
        <v>0</v>
      </c>
      <c r="K105" s="150" t="s">
        <v>1211</v>
      </c>
      <c r="L105" s="22"/>
      <c r="M105" s="155" t="s">
        <v>3</v>
      </c>
      <c r="N105" s="156" t="s">
        <v>40</v>
      </c>
      <c r="O105" s="21"/>
      <c r="P105" s="157">
        <f t="shared" si="5"/>
        <v>0</v>
      </c>
      <c r="Q105" s="157">
        <v>0.0</v>
      </c>
      <c r="R105" s="157">
        <f t="shared" si="6"/>
        <v>0</v>
      </c>
      <c r="S105" s="157">
        <v>0.0</v>
      </c>
      <c r="T105" s="158">
        <f t="shared" si="7"/>
        <v>0</v>
      </c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159" t="s">
        <v>149</v>
      </c>
      <c r="AS105" s="21"/>
      <c r="AT105" s="159" t="s">
        <v>127</v>
      </c>
      <c r="AU105" s="159" t="s">
        <v>74</v>
      </c>
      <c r="AV105" s="21"/>
      <c r="AW105" s="21"/>
      <c r="AX105" s="21"/>
      <c r="AY105" s="4" t="s">
        <v>124</v>
      </c>
      <c r="AZ105" s="21"/>
      <c r="BA105" s="21"/>
      <c r="BB105" s="21"/>
      <c r="BC105" s="21"/>
      <c r="BD105" s="21"/>
      <c r="BE105" s="160">
        <f t="shared" si="8"/>
        <v>0</v>
      </c>
      <c r="BF105" s="160">
        <f t="shared" si="9"/>
        <v>0</v>
      </c>
      <c r="BG105" s="160">
        <f t="shared" si="10"/>
        <v>0</v>
      </c>
      <c r="BH105" s="160">
        <f t="shared" si="11"/>
        <v>0</v>
      </c>
      <c r="BI105" s="160">
        <f t="shared" si="12"/>
        <v>0</v>
      </c>
      <c r="BJ105" s="4" t="s">
        <v>74</v>
      </c>
      <c r="BK105" s="160">
        <f t="shared" si="13"/>
        <v>0</v>
      </c>
      <c r="BL105" s="4" t="s">
        <v>149</v>
      </c>
      <c r="BM105" s="159" t="s">
        <v>607</v>
      </c>
    </row>
    <row r="106" ht="16.5" customHeight="1">
      <c r="A106" s="21"/>
      <c r="B106" s="22"/>
      <c r="C106" s="148" t="s">
        <v>274</v>
      </c>
      <c r="D106" s="148" t="s">
        <v>127</v>
      </c>
      <c r="E106" s="149" t="s">
        <v>1254</v>
      </c>
      <c r="F106" s="150" t="s">
        <v>1255</v>
      </c>
      <c r="G106" s="151" t="s">
        <v>180</v>
      </c>
      <c r="H106" s="152">
        <v>1.0</v>
      </c>
      <c r="I106" s="153"/>
      <c r="J106" s="154">
        <f t="shared" si="4"/>
        <v>0</v>
      </c>
      <c r="K106" s="150" t="s">
        <v>1211</v>
      </c>
      <c r="L106" s="22"/>
      <c r="M106" s="155" t="s">
        <v>3</v>
      </c>
      <c r="N106" s="156" t="s">
        <v>40</v>
      </c>
      <c r="O106" s="21"/>
      <c r="P106" s="157">
        <f t="shared" si="5"/>
        <v>0</v>
      </c>
      <c r="Q106" s="157">
        <v>0.0</v>
      </c>
      <c r="R106" s="157">
        <f t="shared" si="6"/>
        <v>0</v>
      </c>
      <c r="S106" s="157">
        <v>0.0</v>
      </c>
      <c r="T106" s="158">
        <f t="shared" si="7"/>
        <v>0</v>
      </c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159" t="s">
        <v>149</v>
      </c>
      <c r="AS106" s="21"/>
      <c r="AT106" s="159" t="s">
        <v>127</v>
      </c>
      <c r="AU106" s="159" t="s">
        <v>74</v>
      </c>
      <c r="AV106" s="21"/>
      <c r="AW106" s="21"/>
      <c r="AX106" s="21"/>
      <c r="AY106" s="4" t="s">
        <v>124</v>
      </c>
      <c r="AZ106" s="21"/>
      <c r="BA106" s="21"/>
      <c r="BB106" s="21"/>
      <c r="BC106" s="21"/>
      <c r="BD106" s="21"/>
      <c r="BE106" s="160">
        <f t="shared" si="8"/>
        <v>0</v>
      </c>
      <c r="BF106" s="160">
        <f t="shared" si="9"/>
        <v>0</v>
      </c>
      <c r="BG106" s="160">
        <f t="shared" si="10"/>
        <v>0</v>
      </c>
      <c r="BH106" s="160">
        <f t="shared" si="11"/>
        <v>0</v>
      </c>
      <c r="BI106" s="160">
        <f t="shared" si="12"/>
        <v>0</v>
      </c>
      <c r="BJ106" s="4" t="s">
        <v>74</v>
      </c>
      <c r="BK106" s="160">
        <f t="shared" si="13"/>
        <v>0</v>
      </c>
      <c r="BL106" s="4" t="s">
        <v>149</v>
      </c>
      <c r="BM106" s="159" t="s">
        <v>620</v>
      </c>
    </row>
    <row r="107" ht="24.0" customHeight="1">
      <c r="A107" s="21"/>
      <c r="B107" s="22"/>
      <c r="C107" s="148" t="s">
        <v>280</v>
      </c>
      <c r="D107" s="148" t="s">
        <v>127</v>
      </c>
      <c r="E107" s="149" t="s">
        <v>1256</v>
      </c>
      <c r="F107" s="150" t="s">
        <v>1257</v>
      </c>
      <c r="G107" s="151" t="s">
        <v>180</v>
      </c>
      <c r="H107" s="152">
        <v>1.0</v>
      </c>
      <c r="I107" s="153"/>
      <c r="J107" s="154">
        <f t="shared" si="4"/>
        <v>0</v>
      </c>
      <c r="K107" s="150" t="s">
        <v>1211</v>
      </c>
      <c r="L107" s="22"/>
      <c r="M107" s="155" t="s">
        <v>3</v>
      </c>
      <c r="N107" s="156" t="s">
        <v>40</v>
      </c>
      <c r="O107" s="21"/>
      <c r="P107" s="157">
        <f t="shared" si="5"/>
        <v>0</v>
      </c>
      <c r="Q107" s="157">
        <v>0.0</v>
      </c>
      <c r="R107" s="157">
        <f t="shared" si="6"/>
        <v>0</v>
      </c>
      <c r="S107" s="157">
        <v>0.0</v>
      </c>
      <c r="T107" s="158">
        <f t="shared" si="7"/>
        <v>0</v>
      </c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159" t="s">
        <v>149</v>
      </c>
      <c r="AS107" s="21"/>
      <c r="AT107" s="159" t="s">
        <v>127</v>
      </c>
      <c r="AU107" s="159" t="s">
        <v>74</v>
      </c>
      <c r="AV107" s="21"/>
      <c r="AW107" s="21"/>
      <c r="AX107" s="21"/>
      <c r="AY107" s="4" t="s">
        <v>124</v>
      </c>
      <c r="AZ107" s="21"/>
      <c r="BA107" s="21"/>
      <c r="BB107" s="21"/>
      <c r="BC107" s="21"/>
      <c r="BD107" s="21"/>
      <c r="BE107" s="160">
        <f t="shared" si="8"/>
        <v>0</v>
      </c>
      <c r="BF107" s="160">
        <f t="shared" si="9"/>
        <v>0</v>
      </c>
      <c r="BG107" s="160">
        <f t="shared" si="10"/>
        <v>0</v>
      </c>
      <c r="BH107" s="160">
        <f t="shared" si="11"/>
        <v>0</v>
      </c>
      <c r="BI107" s="160">
        <f t="shared" si="12"/>
        <v>0</v>
      </c>
      <c r="BJ107" s="4" t="s">
        <v>74</v>
      </c>
      <c r="BK107" s="160">
        <f t="shared" si="13"/>
        <v>0</v>
      </c>
      <c r="BL107" s="4" t="s">
        <v>149</v>
      </c>
      <c r="BM107" s="159" t="s">
        <v>628</v>
      </c>
    </row>
    <row r="108" ht="16.5" customHeight="1">
      <c r="A108" s="21"/>
      <c r="B108" s="22"/>
      <c r="C108" s="148" t="s">
        <v>285</v>
      </c>
      <c r="D108" s="148" t="s">
        <v>127</v>
      </c>
      <c r="E108" s="149" t="s">
        <v>1258</v>
      </c>
      <c r="F108" s="150" t="s">
        <v>1259</v>
      </c>
      <c r="G108" s="151" t="s">
        <v>140</v>
      </c>
      <c r="H108" s="152">
        <v>70.0</v>
      </c>
      <c r="I108" s="153"/>
      <c r="J108" s="154">
        <f t="shared" si="4"/>
        <v>0</v>
      </c>
      <c r="K108" s="150" t="s">
        <v>1211</v>
      </c>
      <c r="L108" s="22"/>
      <c r="M108" s="155" t="s">
        <v>3</v>
      </c>
      <c r="N108" s="156" t="s">
        <v>40</v>
      </c>
      <c r="O108" s="21"/>
      <c r="P108" s="157">
        <f t="shared" si="5"/>
        <v>0</v>
      </c>
      <c r="Q108" s="157">
        <v>0.0</v>
      </c>
      <c r="R108" s="157">
        <f t="shared" si="6"/>
        <v>0</v>
      </c>
      <c r="S108" s="157">
        <v>0.0</v>
      </c>
      <c r="T108" s="158">
        <f t="shared" si="7"/>
        <v>0</v>
      </c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159" t="s">
        <v>149</v>
      </c>
      <c r="AS108" s="21"/>
      <c r="AT108" s="159" t="s">
        <v>127</v>
      </c>
      <c r="AU108" s="159" t="s">
        <v>74</v>
      </c>
      <c r="AV108" s="21"/>
      <c r="AW108" s="21"/>
      <c r="AX108" s="21"/>
      <c r="AY108" s="4" t="s">
        <v>124</v>
      </c>
      <c r="AZ108" s="21"/>
      <c r="BA108" s="21"/>
      <c r="BB108" s="21"/>
      <c r="BC108" s="21"/>
      <c r="BD108" s="21"/>
      <c r="BE108" s="160">
        <f t="shared" si="8"/>
        <v>0</v>
      </c>
      <c r="BF108" s="160">
        <f t="shared" si="9"/>
        <v>0</v>
      </c>
      <c r="BG108" s="160">
        <f t="shared" si="10"/>
        <v>0</v>
      </c>
      <c r="BH108" s="160">
        <f t="shared" si="11"/>
        <v>0</v>
      </c>
      <c r="BI108" s="160">
        <f t="shared" si="12"/>
        <v>0</v>
      </c>
      <c r="BJ108" s="4" t="s">
        <v>74</v>
      </c>
      <c r="BK108" s="160">
        <f t="shared" si="13"/>
        <v>0</v>
      </c>
      <c r="BL108" s="4" t="s">
        <v>149</v>
      </c>
      <c r="BM108" s="159" t="s">
        <v>645</v>
      </c>
    </row>
    <row r="109" ht="16.5" customHeight="1">
      <c r="A109" s="21"/>
      <c r="B109" s="22"/>
      <c r="C109" s="148" t="s">
        <v>292</v>
      </c>
      <c r="D109" s="148" t="s">
        <v>127</v>
      </c>
      <c r="E109" s="149" t="s">
        <v>1260</v>
      </c>
      <c r="F109" s="150" t="s">
        <v>1261</v>
      </c>
      <c r="G109" s="151" t="s">
        <v>140</v>
      </c>
      <c r="H109" s="152">
        <v>70.0</v>
      </c>
      <c r="I109" s="153"/>
      <c r="J109" s="154">
        <f t="shared" si="4"/>
        <v>0</v>
      </c>
      <c r="K109" s="150" t="s">
        <v>1211</v>
      </c>
      <c r="L109" s="22"/>
      <c r="M109" s="155" t="s">
        <v>3</v>
      </c>
      <c r="N109" s="156" t="s">
        <v>40</v>
      </c>
      <c r="O109" s="21"/>
      <c r="P109" s="157">
        <f t="shared" si="5"/>
        <v>0</v>
      </c>
      <c r="Q109" s="157">
        <v>0.0</v>
      </c>
      <c r="R109" s="157">
        <f t="shared" si="6"/>
        <v>0</v>
      </c>
      <c r="S109" s="157">
        <v>0.0</v>
      </c>
      <c r="T109" s="158">
        <f t="shared" si="7"/>
        <v>0</v>
      </c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159" t="s">
        <v>149</v>
      </c>
      <c r="AS109" s="21"/>
      <c r="AT109" s="159" t="s">
        <v>127</v>
      </c>
      <c r="AU109" s="159" t="s">
        <v>74</v>
      </c>
      <c r="AV109" s="21"/>
      <c r="AW109" s="21"/>
      <c r="AX109" s="21"/>
      <c r="AY109" s="4" t="s">
        <v>124</v>
      </c>
      <c r="AZ109" s="21"/>
      <c r="BA109" s="21"/>
      <c r="BB109" s="21"/>
      <c r="BC109" s="21"/>
      <c r="BD109" s="21"/>
      <c r="BE109" s="160">
        <f t="shared" si="8"/>
        <v>0</v>
      </c>
      <c r="BF109" s="160">
        <f t="shared" si="9"/>
        <v>0</v>
      </c>
      <c r="BG109" s="160">
        <f t="shared" si="10"/>
        <v>0</v>
      </c>
      <c r="BH109" s="160">
        <f t="shared" si="11"/>
        <v>0</v>
      </c>
      <c r="BI109" s="160">
        <f t="shared" si="12"/>
        <v>0</v>
      </c>
      <c r="BJ109" s="4" t="s">
        <v>74</v>
      </c>
      <c r="BK109" s="160">
        <f t="shared" si="13"/>
        <v>0</v>
      </c>
      <c r="BL109" s="4" t="s">
        <v>149</v>
      </c>
      <c r="BM109" s="159" t="s">
        <v>657</v>
      </c>
    </row>
    <row r="110" ht="24.0" customHeight="1">
      <c r="A110" s="21"/>
      <c r="B110" s="22"/>
      <c r="C110" s="148" t="s">
        <v>297</v>
      </c>
      <c r="D110" s="148" t="s">
        <v>127</v>
      </c>
      <c r="E110" s="149" t="s">
        <v>1262</v>
      </c>
      <c r="F110" s="150" t="s">
        <v>1263</v>
      </c>
      <c r="G110" s="151" t="s">
        <v>180</v>
      </c>
      <c r="H110" s="152">
        <v>35.0</v>
      </c>
      <c r="I110" s="153"/>
      <c r="J110" s="154">
        <f t="shared" si="4"/>
        <v>0</v>
      </c>
      <c r="K110" s="150" t="s">
        <v>1208</v>
      </c>
      <c r="L110" s="22"/>
      <c r="M110" s="155" t="s">
        <v>3</v>
      </c>
      <c r="N110" s="156" t="s">
        <v>40</v>
      </c>
      <c r="O110" s="21"/>
      <c r="P110" s="157">
        <f t="shared" si="5"/>
        <v>0</v>
      </c>
      <c r="Q110" s="157">
        <v>0.0</v>
      </c>
      <c r="R110" s="157">
        <f t="shared" si="6"/>
        <v>0</v>
      </c>
      <c r="S110" s="157">
        <v>0.0</v>
      </c>
      <c r="T110" s="158">
        <f t="shared" si="7"/>
        <v>0</v>
      </c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159" t="s">
        <v>149</v>
      </c>
      <c r="AS110" s="21"/>
      <c r="AT110" s="159" t="s">
        <v>127</v>
      </c>
      <c r="AU110" s="159" t="s">
        <v>74</v>
      </c>
      <c r="AV110" s="21"/>
      <c r="AW110" s="21"/>
      <c r="AX110" s="21"/>
      <c r="AY110" s="4" t="s">
        <v>124</v>
      </c>
      <c r="AZ110" s="21"/>
      <c r="BA110" s="21"/>
      <c r="BB110" s="21"/>
      <c r="BC110" s="21"/>
      <c r="BD110" s="21"/>
      <c r="BE110" s="160">
        <f t="shared" si="8"/>
        <v>0</v>
      </c>
      <c r="BF110" s="160">
        <f t="shared" si="9"/>
        <v>0</v>
      </c>
      <c r="BG110" s="160">
        <f t="shared" si="10"/>
        <v>0</v>
      </c>
      <c r="BH110" s="160">
        <f t="shared" si="11"/>
        <v>0</v>
      </c>
      <c r="BI110" s="160">
        <f t="shared" si="12"/>
        <v>0</v>
      </c>
      <c r="BJ110" s="4" t="s">
        <v>74</v>
      </c>
      <c r="BK110" s="160">
        <f t="shared" si="13"/>
        <v>0</v>
      </c>
      <c r="BL110" s="4" t="s">
        <v>149</v>
      </c>
      <c r="BM110" s="159" t="s">
        <v>668</v>
      </c>
    </row>
    <row r="111" ht="21.75" customHeight="1">
      <c r="A111" s="21"/>
      <c r="B111" s="22"/>
      <c r="C111" s="148" t="s">
        <v>302</v>
      </c>
      <c r="D111" s="148" t="s">
        <v>127</v>
      </c>
      <c r="E111" s="149" t="s">
        <v>1264</v>
      </c>
      <c r="F111" s="150" t="s">
        <v>1265</v>
      </c>
      <c r="G111" s="151" t="s">
        <v>1042</v>
      </c>
      <c r="H111" s="152">
        <v>1.0</v>
      </c>
      <c r="I111" s="153"/>
      <c r="J111" s="154">
        <f t="shared" si="4"/>
        <v>0</v>
      </c>
      <c r="K111" s="150" t="s">
        <v>1208</v>
      </c>
      <c r="L111" s="22"/>
      <c r="M111" s="155" t="s">
        <v>3</v>
      </c>
      <c r="N111" s="156" t="s">
        <v>40</v>
      </c>
      <c r="O111" s="21"/>
      <c r="P111" s="157">
        <f t="shared" si="5"/>
        <v>0</v>
      </c>
      <c r="Q111" s="157">
        <v>0.0</v>
      </c>
      <c r="R111" s="157">
        <f t="shared" si="6"/>
        <v>0</v>
      </c>
      <c r="S111" s="157">
        <v>0.0</v>
      </c>
      <c r="T111" s="158">
        <f t="shared" si="7"/>
        <v>0</v>
      </c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159" t="s">
        <v>149</v>
      </c>
      <c r="AS111" s="21"/>
      <c r="AT111" s="159" t="s">
        <v>127</v>
      </c>
      <c r="AU111" s="159" t="s">
        <v>74</v>
      </c>
      <c r="AV111" s="21"/>
      <c r="AW111" s="21"/>
      <c r="AX111" s="21"/>
      <c r="AY111" s="4" t="s">
        <v>124</v>
      </c>
      <c r="AZ111" s="21"/>
      <c r="BA111" s="21"/>
      <c r="BB111" s="21"/>
      <c r="BC111" s="21"/>
      <c r="BD111" s="21"/>
      <c r="BE111" s="160">
        <f t="shared" si="8"/>
        <v>0</v>
      </c>
      <c r="BF111" s="160">
        <f t="shared" si="9"/>
        <v>0</v>
      </c>
      <c r="BG111" s="160">
        <f t="shared" si="10"/>
        <v>0</v>
      </c>
      <c r="BH111" s="160">
        <f t="shared" si="11"/>
        <v>0</v>
      </c>
      <c r="BI111" s="160">
        <f t="shared" si="12"/>
        <v>0</v>
      </c>
      <c r="BJ111" s="4" t="s">
        <v>74</v>
      </c>
      <c r="BK111" s="160">
        <f t="shared" si="13"/>
        <v>0</v>
      </c>
      <c r="BL111" s="4" t="s">
        <v>149</v>
      </c>
      <c r="BM111" s="159" t="s">
        <v>681</v>
      </c>
    </row>
    <row r="112" ht="16.5" customHeight="1">
      <c r="A112" s="21"/>
      <c r="B112" s="22"/>
      <c r="C112" s="148" t="s">
        <v>306</v>
      </c>
      <c r="D112" s="148" t="s">
        <v>127</v>
      </c>
      <c r="E112" s="149" t="s">
        <v>1266</v>
      </c>
      <c r="F112" s="150" t="s">
        <v>1267</v>
      </c>
      <c r="G112" s="151" t="s">
        <v>180</v>
      </c>
      <c r="H112" s="152">
        <v>3.0</v>
      </c>
      <c r="I112" s="153"/>
      <c r="J112" s="154">
        <f t="shared" si="4"/>
        <v>0</v>
      </c>
      <c r="K112" s="150" t="s">
        <v>1211</v>
      </c>
      <c r="L112" s="22"/>
      <c r="M112" s="155" t="s">
        <v>3</v>
      </c>
      <c r="N112" s="156" t="s">
        <v>40</v>
      </c>
      <c r="O112" s="21"/>
      <c r="P112" s="157">
        <f t="shared" si="5"/>
        <v>0</v>
      </c>
      <c r="Q112" s="157">
        <v>0.0</v>
      </c>
      <c r="R112" s="157">
        <f t="shared" si="6"/>
        <v>0</v>
      </c>
      <c r="S112" s="157">
        <v>0.0</v>
      </c>
      <c r="T112" s="158">
        <f t="shared" si="7"/>
        <v>0</v>
      </c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159" t="s">
        <v>149</v>
      </c>
      <c r="AS112" s="21"/>
      <c r="AT112" s="159" t="s">
        <v>127</v>
      </c>
      <c r="AU112" s="159" t="s">
        <v>74</v>
      </c>
      <c r="AV112" s="21"/>
      <c r="AW112" s="21"/>
      <c r="AX112" s="21"/>
      <c r="AY112" s="4" t="s">
        <v>124</v>
      </c>
      <c r="AZ112" s="21"/>
      <c r="BA112" s="21"/>
      <c r="BB112" s="21"/>
      <c r="BC112" s="21"/>
      <c r="BD112" s="21"/>
      <c r="BE112" s="160">
        <f t="shared" si="8"/>
        <v>0</v>
      </c>
      <c r="BF112" s="160">
        <f t="shared" si="9"/>
        <v>0</v>
      </c>
      <c r="BG112" s="160">
        <f t="shared" si="10"/>
        <v>0</v>
      </c>
      <c r="BH112" s="160">
        <f t="shared" si="11"/>
        <v>0</v>
      </c>
      <c r="BI112" s="160">
        <f t="shared" si="12"/>
        <v>0</v>
      </c>
      <c r="BJ112" s="4" t="s">
        <v>74</v>
      </c>
      <c r="BK112" s="160">
        <f t="shared" si="13"/>
        <v>0</v>
      </c>
      <c r="BL112" s="4" t="s">
        <v>149</v>
      </c>
      <c r="BM112" s="159" t="s">
        <v>694</v>
      </c>
    </row>
    <row r="113" ht="16.5" customHeight="1">
      <c r="A113" s="21"/>
      <c r="B113" s="22"/>
      <c r="C113" s="148" t="s">
        <v>526</v>
      </c>
      <c r="D113" s="148" t="s">
        <v>127</v>
      </c>
      <c r="E113" s="149" t="s">
        <v>1268</v>
      </c>
      <c r="F113" s="150" t="s">
        <v>1269</v>
      </c>
      <c r="G113" s="151" t="s">
        <v>180</v>
      </c>
      <c r="H113" s="152">
        <v>3.0</v>
      </c>
      <c r="I113" s="153"/>
      <c r="J113" s="154">
        <f t="shared" si="4"/>
        <v>0</v>
      </c>
      <c r="K113" s="150" t="s">
        <v>1211</v>
      </c>
      <c r="L113" s="22"/>
      <c r="M113" s="155" t="s">
        <v>3</v>
      </c>
      <c r="N113" s="156" t="s">
        <v>40</v>
      </c>
      <c r="O113" s="21"/>
      <c r="P113" s="157">
        <f t="shared" si="5"/>
        <v>0</v>
      </c>
      <c r="Q113" s="157">
        <v>0.0</v>
      </c>
      <c r="R113" s="157">
        <f t="shared" si="6"/>
        <v>0</v>
      </c>
      <c r="S113" s="157">
        <v>0.0</v>
      </c>
      <c r="T113" s="158">
        <f t="shared" si="7"/>
        <v>0</v>
      </c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159" t="s">
        <v>149</v>
      </c>
      <c r="AS113" s="21"/>
      <c r="AT113" s="159" t="s">
        <v>127</v>
      </c>
      <c r="AU113" s="159" t="s">
        <v>74</v>
      </c>
      <c r="AV113" s="21"/>
      <c r="AW113" s="21"/>
      <c r="AX113" s="21"/>
      <c r="AY113" s="4" t="s">
        <v>124</v>
      </c>
      <c r="AZ113" s="21"/>
      <c r="BA113" s="21"/>
      <c r="BB113" s="21"/>
      <c r="BC113" s="21"/>
      <c r="BD113" s="21"/>
      <c r="BE113" s="160">
        <f t="shared" si="8"/>
        <v>0</v>
      </c>
      <c r="BF113" s="160">
        <f t="shared" si="9"/>
        <v>0</v>
      </c>
      <c r="BG113" s="160">
        <f t="shared" si="10"/>
        <v>0</v>
      </c>
      <c r="BH113" s="160">
        <f t="shared" si="11"/>
        <v>0</v>
      </c>
      <c r="BI113" s="160">
        <f t="shared" si="12"/>
        <v>0</v>
      </c>
      <c r="BJ113" s="4" t="s">
        <v>74</v>
      </c>
      <c r="BK113" s="160">
        <f t="shared" si="13"/>
        <v>0</v>
      </c>
      <c r="BL113" s="4" t="s">
        <v>149</v>
      </c>
      <c r="BM113" s="159" t="s">
        <v>706</v>
      </c>
    </row>
    <row r="114" ht="21.75" customHeight="1">
      <c r="A114" s="21"/>
      <c r="B114" s="22"/>
      <c r="C114" s="148" t="s">
        <v>430</v>
      </c>
      <c r="D114" s="148" t="s">
        <v>127</v>
      </c>
      <c r="E114" s="149" t="s">
        <v>1270</v>
      </c>
      <c r="F114" s="150" t="s">
        <v>1271</v>
      </c>
      <c r="G114" s="151" t="s">
        <v>180</v>
      </c>
      <c r="H114" s="152">
        <v>3.0</v>
      </c>
      <c r="I114" s="153"/>
      <c r="J114" s="154">
        <f t="shared" si="4"/>
        <v>0</v>
      </c>
      <c r="K114" s="150" t="s">
        <v>1211</v>
      </c>
      <c r="L114" s="22"/>
      <c r="M114" s="155" t="s">
        <v>3</v>
      </c>
      <c r="N114" s="156" t="s">
        <v>40</v>
      </c>
      <c r="O114" s="21"/>
      <c r="P114" s="157">
        <f t="shared" si="5"/>
        <v>0</v>
      </c>
      <c r="Q114" s="157">
        <v>0.0</v>
      </c>
      <c r="R114" s="157">
        <f t="shared" si="6"/>
        <v>0</v>
      </c>
      <c r="S114" s="157">
        <v>0.0</v>
      </c>
      <c r="T114" s="158">
        <f t="shared" si="7"/>
        <v>0</v>
      </c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159" t="s">
        <v>149</v>
      </c>
      <c r="AS114" s="21"/>
      <c r="AT114" s="159" t="s">
        <v>127</v>
      </c>
      <c r="AU114" s="159" t="s">
        <v>74</v>
      </c>
      <c r="AV114" s="21"/>
      <c r="AW114" s="21"/>
      <c r="AX114" s="21"/>
      <c r="AY114" s="4" t="s">
        <v>124</v>
      </c>
      <c r="AZ114" s="21"/>
      <c r="BA114" s="21"/>
      <c r="BB114" s="21"/>
      <c r="BC114" s="21"/>
      <c r="BD114" s="21"/>
      <c r="BE114" s="160">
        <f t="shared" si="8"/>
        <v>0</v>
      </c>
      <c r="BF114" s="160">
        <f t="shared" si="9"/>
        <v>0</v>
      </c>
      <c r="BG114" s="160">
        <f t="shared" si="10"/>
        <v>0</v>
      </c>
      <c r="BH114" s="160">
        <f t="shared" si="11"/>
        <v>0</v>
      </c>
      <c r="BI114" s="160">
        <f t="shared" si="12"/>
        <v>0</v>
      </c>
      <c r="BJ114" s="4" t="s">
        <v>74</v>
      </c>
      <c r="BK114" s="160">
        <f t="shared" si="13"/>
        <v>0</v>
      </c>
      <c r="BL114" s="4" t="s">
        <v>149</v>
      </c>
      <c r="BM114" s="159" t="s">
        <v>717</v>
      </c>
    </row>
    <row r="115" ht="16.5" customHeight="1">
      <c r="A115" s="21"/>
      <c r="B115" s="22"/>
      <c r="C115" s="148" t="s">
        <v>534</v>
      </c>
      <c r="D115" s="148" t="s">
        <v>127</v>
      </c>
      <c r="E115" s="149" t="s">
        <v>1272</v>
      </c>
      <c r="F115" s="150" t="s">
        <v>1273</v>
      </c>
      <c r="G115" s="151" t="s">
        <v>180</v>
      </c>
      <c r="H115" s="152">
        <v>3.0</v>
      </c>
      <c r="I115" s="153"/>
      <c r="J115" s="154">
        <f t="shared" si="4"/>
        <v>0</v>
      </c>
      <c r="K115" s="150" t="s">
        <v>1211</v>
      </c>
      <c r="L115" s="22"/>
      <c r="M115" s="155" t="s">
        <v>3</v>
      </c>
      <c r="N115" s="156" t="s">
        <v>40</v>
      </c>
      <c r="O115" s="21"/>
      <c r="P115" s="157">
        <f t="shared" si="5"/>
        <v>0</v>
      </c>
      <c r="Q115" s="157">
        <v>0.0</v>
      </c>
      <c r="R115" s="157">
        <f t="shared" si="6"/>
        <v>0</v>
      </c>
      <c r="S115" s="157">
        <v>0.0</v>
      </c>
      <c r="T115" s="158">
        <f t="shared" si="7"/>
        <v>0</v>
      </c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159" t="s">
        <v>149</v>
      </c>
      <c r="AS115" s="21"/>
      <c r="AT115" s="159" t="s">
        <v>127</v>
      </c>
      <c r="AU115" s="159" t="s">
        <v>74</v>
      </c>
      <c r="AV115" s="21"/>
      <c r="AW115" s="21"/>
      <c r="AX115" s="21"/>
      <c r="AY115" s="4" t="s">
        <v>124</v>
      </c>
      <c r="AZ115" s="21"/>
      <c r="BA115" s="21"/>
      <c r="BB115" s="21"/>
      <c r="BC115" s="21"/>
      <c r="BD115" s="21"/>
      <c r="BE115" s="160">
        <f t="shared" si="8"/>
        <v>0</v>
      </c>
      <c r="BF115" s="160">
        <f t="shared" si="9"/>
        <v>0</v>
      </c>
      <c r="BG115" s="160">
        <f t="shared" si="10"/>
        <v>0</v>
      </c>
      <c r="BH115" s="160">
        <f t="shared" si="11"/>
        <v>0</v>
      </c>
      <c r="BI115" s="160">
        <f t="shared" si="12"/>
        <v>0</v>
      </c>
      <c r="BJ115" s="4" t="s">
        <v>74</v>
      </c>
      <c r="BK115" s="160">
        <f t="shared" si="13"/>
        <v>0</v>
      </c>
      <c r="BL115" s="4" t="s">
        <v>149</v>
      </c>
      <c r="BM115" s="159" t="s">
        <v>729</v>
      </c>
    </row>
    <row r="116" ht="21.75" customHeight="1">
      <c r="A116" s="21"/>
      <c r="B116" s="22"/>
      <c r="C116" s="148" t="s">
        <v>539</v>
      </c>
      <c r="D116" s="148" t="s">
        <v>127</v>
      </c>
      <c r="E116" s="149" t="s">
        <v>1274</v>
      </c>
      <c r="F116" s="150" t="s">
        <v>1275</v>
      </c>
      <c r="G116" s="151" t="s">
        <v>180</v>
      </c>
      <c r="H116" s="152">
        <v>10.0</v>
      </c>
      <c r="I116" s="153"/>
      <c r="J116" s="154">
        <f t="shared" si="4"/>
        <v>0</v>
      </c>
      <c r="K116" s="150" t="s">
        <v>1211</v>
      </c>
      <c r="L116" s="22"/>
      <c r="M116" s="155" t="s">
        <v>3</v>
      </c>
      <c r="N116" s="156" t="s">
        <v>40</v>
      </c>
      <c r="O116" s="21"/>
      <c r="P116" s="157">
        <f t="shared" si="5"/>
        <v>0</v>
      </c>
      <c r="Q116" s="157">
        <v>0.0</v>
      </c>
      <c r="R116" s="157">
        <f t="shared" si="6"/>
        <v>0</v>
      </c>
      <c r="S116" s="157">
        <v>0.0</v>
      </c>
      <c r="T116" s="158">
        <f t="shared" si="7"/>
        <v>0</v>
      </c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159" t="s">
        <v>149</v>
      </c>
      <c r="AS116" s="21"/>
      <c r="AT116" s="159" t="s">
        <v>127</v>
      </c>
      <c r="AU116" s="159" t="s">
        <v>74</v>
      </c>
      <c r="AV116" s="21"/>
      <c r="AW116" s="21"/>
      <c r="AX116" s="21"/>
      <c r="AY116" s="4" t="s">
        <v>124</v>
      </c>
      <c r="AZ116" s="21"/>
      <c r="BA116" s="21"/>
      <c r="BB116" s="21"/>
      <c r="BC116" s="21"/>
      <c r="BD116" s="21"/>
      <c r="BE116" s="160">
        <f t="shared" si="8"/>
        <v>0</v>
      </c>
      <c r="BF116" s="160">
        <f t="shared" si="9"/>
        <v>0</v>
      </c>
      <c r="BG116" s="160">
        <f t="shared" si="10"/>
        <v>0</v>
      </c>
      <c r="BH116" s="160">
        <f t="shared" si="11"/>
        <v>0</v>
      </c>
      <c r="BI116" s="160">
        <f t="shared" si="12"/>
        <v>0</v>
      </c>
      <c r="BJ116" s="4" t="s">
        <v>74</v>
      </c>
      <c r="BK116" s="160">
        <f t="shared" si="13"/>
        <v>0</v>
      </c>
      <c r="BL116" s="4" t="s">
        <v>149</v>
      </c>
      <c r="BM116" s="159" t="s">
        <v>740</v>
      </c>
    </row>
    <row r="117" ht="15.75" customHeight="1">
      <c r="A117" s="166"/>
      <c r="B117" s="167"/>
      <c r="C117" s="166"/>
      <c r="D117" s="164" t="s">
        <v>137</v>
      </c>
      <c r="E117" s="168" t="s">
        <v>3</v>
      </c>
      <c r="F117" s="169" t="s">
        <v>1276</v>
      </c>
      <c r="G117" s="166"/>
      <c r="H117" s="170">
        <v>10.0</v>
      </c>
      <c r="I117" s="166"/>
      <c r="J117" s="166"/>
      <c r="K117" s="166"/>
      <c r="L117" s="167"/>
      <c r="M117" s="171"/>
      <c r="N117" s="166"/>
      <c r="O117" s="166"/>
      <c r="P117" s="166"/>
      <c r="Q117" s="166"/>
      <c r="R117" s="166"/>
      <c r="S117" s="166"/>
      <c r="T117" s="172"/>
      <c r="U117" s="166"/>
      <c r="V117" s="166"/>
      <c r="W117" s="166"/>
      <c r="X117" s="166"/>
      <c r="Y117" s="166"/>
      <c r="Z117" s="166"/>
      <c r="AA117" s="166"/>
      <c r="AB117" s="166"/>
      <c r="AC117" s="166"/>
      <c r="AD117" s="166"/>
      <c r="AE117" s="166"/>
      <c r="AF117" s="166"/>
      <c r="AG117" s="166"/>
      <c r="AH117" s="166"/>
      <c r="AI117" s="166"/>
      <c r="AJ117" s="166"/>
      <c r="AK117" s="166"/>
      <c r="AL117" s="166"/>
      <c r="AM117" s="166"/>
      <c r="AN117" s="166"/>
      <c r="AO117" s="166"/>
      <c r="AP117" s="166"/>
      <c r="AQ117" s="166"/>
      <c r="AR117" s="166"/>
      <c r="AS117" s="166"/>
      <c r="AT117" s="168" t="s">
        <v>137</v>
      </c>
      <c r="AU117" s="168" t="s">
        <v>74</v>
      </c>
      <c r="AV117" s="166" t="s">
        <v>78</v>
      </c>
      <c r="AW117" s="166" t="s">
        <v>31</v>
      </c>
      <c r="AX117" s="166" t="s">
        <v>69</v>
      </c>
      <c r="AY117" s="168" t="s">
        <v>124</v>
      </c>
      <c r="AZ117" s="166"/>
      <c r="BA117" s="166"/>
      <c r="BB117" s="166"/>
      <c r="BC117" s="166"/>
      <c r="BD117" s="166"/>
      <c r="BE117" s="166"/>
      <c r="BF117" s="166"/>
      <c r="BG117" s="166"/>
      <c r="BH117" s="166"/>
      <c r="BI117" s="166"/>
      <c r="BJ117" s="166"/>
      <c r="BK117" s="166"/>
      <c r="BL117" s="166"/>
      <c r="BM117" s="166"/>
    </row>
    <row r="118" ht="15.75" customHeight="1">
      <c r="A118" s="173"/>
      <c r="B118" s="174"/>
      <c r="C118" s="173"/>
      <c r="D118" s="164" t="s">
        <v>137</v>
      </c>
      <c r="E118" s="175" t="s">
        <v>3</v>
      </c>
      <c r="F118" s="176" t="s">
        <v>156</v>
      </c>
      <c r="G118" s="173"/>
      <c r="H118" s="177">
        <v>10.0</v>
      </c>
      <c r="I118" s="173"/>
      <c r="J118" s="173"/>
      <c r="K118" s="173"/>
      <c r="L118" s="174"/>
      <c r="M118" s="178"/>
      <c r="N118" s="173"/>
      <c r="O118" s="173"/>
      <c r="P118" s="173"/>
      <c r="Q118" s="173"/>
      <c r="R118" s="173"/>
      <c r="S118" s="173"/>
      <c r="T118" s="179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5" t="s">
        <v>137</v>
      </c>
      <c r="AU118" s="175" t="s">
        <v>74</v>
      </c>
      <c r="AV118" s="173" t="s">
        <v>149</v>
      </c>
      <c r="AW118" s="173" t="s">
        <v>31</v>
      </c>
      <c r="AX118" s="173" t="s">
        <v>74</v>
      </c>
      <c r="AY118" s="175" t="s">
        <v>124</v>
      </c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</row>
    <row r="119" ht="16.5" customHeight="1">
      <c r="A119" s="21"/>
      <c r="B119" s="22"/>
      <c r="C119" s="148" t="s">
        <v>547</v>
      </c>
      <c r="D119" s="148" t="s">
        <v>127</v>
      </c>
      <c r="E119" s="149" t="s">
        <v>1277</v>
      </c>
      <c r="F119" s="150" t="s">
        <v>1278</v>
      </c>
      <c r="G119" s="151" t="s">
        <v>180</v>
      </c>
      <c r="H119" s="152">
        <v>2.0</v>
      </c>
      <c r="I119" s="153"/>
      <c r="J119" s="154">
        <f t="shared" ref="J119:J120" si="14">ROUND(I119*H119,2)</f>
        <v>0</v>
      </c>
      <c r="K119" s="150" t="s">
        <v>1211</v>
      </c>
      <c r="L119" s="22"/>
      <c r="M119" s="155" t="s">
        <v>3</v>
      </c>
      <c r="N119" s="156" t="s">
        <v>40</v>
      </c>
      <c r="O119" s="21"/>
      <c r="P119" s="157">
        <f t="shared" ref="P119:P120" si="15">O119*H119</f>
        <v>0</v>
      </c>
      <c r="Q119" s="157">
        <v>0.0</v>
      </c>
      <c r="R119" s="157">
        <f t="shared" ref="R119:R120" si="16">Q119*H119</f>
        <v>0</v>
      </c>
      <c r="S119" s="157">
        <v>0.0</v>
      </c>
      <c r="T119" s="158">
        <f t="shared" ref="T119:T120" si="17">S119*H119</f>
        <v>0</v>
      </c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159" t="s">
        <v>149</v>
      </c>
      <c r="AS119" s="21"/>
      <c r="AT119" s="159" t="s">
        <v>127</v>
      </c>
      <c r="AU119" s="159" t="s">
        <v>74</v>
      </c>
      <c r="AV119" s="21"/>
      <c r="AW119" s="21"/>
      <c r="AX119" s="21"/>
      <c r="AY119" s="4" t="s">
        <v>124</v>
      </c>
      <c r="AZ119" s="21"/>
      <c r="BA119" s="21"/>
      <c r="BB119" s="21"/>
      <c r="BC119" s="21"/>
      <c r="BD119" s="21"/>
      <c r="BE119" s="160">
        <f t="shared" ref="BE119:BE120" si="18">IF(N119="základní",J119,0)</f>
        <v>0</v>
      </c>
      <c r="BF119" s="160">
        <f t="shared" ref="BF119:BF120" si="19">IF(N119="snížená",J119,0)</f>
        <v>0</v>
      </c>
      <c r="BG119" s="160">
        <f t="shared" ref="BG119:BG120" si="20">IF(N119="zákl. přenesená",J119,0)</f>
        <v>0</v>
      </c>
      <c r="BH119" s="160">
        <f t="shared" ref="BH119:BH120" si="21">IF(N119="sníž. přenesená",J119,0)</f>
        <v>0</v>
      </c>
      <c r="BI119" s="160">
        <f t="shared" ref="BI119:BI120" si="22">IF(N119="nulová",J119,0)</f>
        <v>0</v>
      </c>
      <c r="BJ119" s="4" t="s">
        <v>74</v>
      </c>
      <c r="BK119" s="160">
        <f t="shared" ref="BK119:BK120" si="23">ROUND(I119*H119,2)</f>
        <v>0</v>
      </c>
      <c r="BL119" s="4" t="s">
        <v>149</v>
      </c>
      <c r="BM119" s="159" t="s">
        <v>751</v>
      </c>
    </row>
    <row r="120" ht="16.5" customHeight="1">
      <c r="A120" s="21"/>
      <c r="B120" s="22"/>
      <c r="C120" s="148" t="s">
        <v>552</v>
      </c>
      <c r="D120" s="148" t="s">
        <v>127</v>
      </c>
      <c r="E120" s="149" t="s">
        <v>1279</v>
      </c>
      <c r="F120" s="150" t="s">
        <v>1280</v>
      </c>
      <c r="G120" s="151" t="s">
        <v>180</v>
      </c>
      <c r="H120" s="152">
        <v>8.0</v>
      </c>
      <c r="I120" s="153"/>
      <c r="J120" s="154">
        <f t="shared" si="14"/>
        <v>0</v>
      </c>
      <c r="K120" s="150" t="s">
        <v>1211</v>
      </c>
      <c r="L120" s="22"/>
      <c r="M120" s="155" t="s">
        <v>3</v>
      </c>
      <c r="N120" s="156" t="s">
        <v>40</v>
      </c>
      <c r="O120" s="21"/>
      <c r="P120" s="157">
        <f t="shared" si="15"/>
        <v>0</v>
      </c>
      <c r="Q120" s="157">
        <v>0.0</v>
      </c>
      <c r="R120" s="157">
        <f t="shared" si="16"/>
        <v>0</v>
      </c>
      <c r="S120" s="157">
        <v>0.0</v>
      </c>
      <c r="T120" s="158">
        <f t="shared" si="17"/>
        <v>0</v>
      </c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159" t="s">
        <v>149</v>
      </c>
      <c r="AS120" s="21"/>
      <c r="AT120" s="159" t="s">
        <v>127</v>
      </c>
      <c r="AU120" s="159" t="s">
        <v>74</v>
      </c>
      <c r="AV120" s="21"/>
      <c r="AW120" s="21"/>
      <c r="AX120" s="21"/>
      <c r="AY120" s="4" t="s">
        <v>124</v>
      </c>
      <c r="AZ120" s="21"/>
      <c r="BA120" s="21"/>
      <c r="BB120" s="21"/>
      <c r="BC120" s="21"/>
      <c r="BD120" s="21"/>
      <c r="BE120" s="160">
        <f t="shared" si="18"/>
        <v>0</v>
      </c>
      <c r="BF120" s="160">
        <f t="shared" si="19"/>
        <v>0</v>
      </c>
      <c r="BG120" s="160">
        <f t="shared" si="20"/>
        <v>0</v>
      </c>
      <c r="BH120" s="160">
        <f t="shared" si="21"/>
        <v>0</v>
      </c>
      <c r="BI120" s="160">
        <f t="shared" si="22"/>
        <v>0</v>
      </c>
      <c r="BJ120" s="4" t="s">
        <v>74</v>
      </c>
      <c r="BK120" s="160">
        <f t="shared" si="23"/>
        <v>0</v>
      </c>
      <c r="BL120" s="4" t="s">
        <v>149</v>
      </c>
      <c r="BM120" s="159" t="s">
        <v>766</v>
      </c>
    </row>
    <row r="121" ht="25.5" customHeight="1">
      <c r="A121" s="136"/>
      <c r="B121" s="137"/>
      <c r="C121" s="136"/>
      <c r="D121" s="138" t="s">
        <v>68</v>
      </c>
      <c r="E121" s="139" t="s">
        <v>1281</v>
      </c>
      <c r="F121" s="139" t="s">
        <v>1282</v>
      </c>
      <c r="G121" s="136"/>
      <c r="H121" s="136"/>
      <c r="I121" s="136"/>
      <c r="J121" s="140">
        <f>BK121</f>
        <v>0</v>
      </c>
      <c r="K121" s="136"/>
      <c r="L121" s="137"/>
      <c r="M121" s="141"/>
      <c r="N121" s="136"/>
      <c r="O121" s="136"/>
      <c r="P121" s="142">
        <f>SUM(P122:P125)</f>
        <v>0</v>
      </c>
      <c r="Q121" s="136"/>
      <c r="R121" s="142">
        <f>SUM(R122:R125)</f>
        <v>0</v>
      </c>
      <c r="S121" s="136"/>
      <c r="T121" s="143">
        <f>SUM(T122:T125)</f>
        <v>0</v>
      </c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G121" s="136"/>
      <c r="AH121" s="136"/>
      <c r="AI121" s="136"/>
      <c r="AJ121" s="136"/>
      <c r="AK121" s="136"/>
      <c r="AL121" s="136"/>
      <c r="AM121" s="136"/>
      <c r="AN121" s="136"/>
      <c r="AO121" s="136"/>
      <c r="AP121" s="136"/>
      <c r="AQ121" s="136"/>
      <c r="AR121" s="138" t="s">
        <v>74</v>
      </c>
      <c r="AS121" s="136"/>
      <c r="AT121" s="144" t="s">
        <v>68</v>
      </c>
      <c r="AU121" s="144" t="s">
        <v>69</v>
      </c>
      <c r="AV121" s="136"/>
      <c r="AW121" s="136"/>
      <c r="AX121" s="136"/>
      <c r="AY121" s="138" t="s">
        <v>124</v>
      </c>
      <c r="AZ121" s="136"/>
      <c r="BA121" s="136"/>
      <c r="BB121" s="136"/>
      <c r="BC121" s="136"/>
      <c r="BD121" s="136"/>
      <c r="BE121" s="136"/>
      <c r="BF121" s="136"/>
      <c r="BG121" s="136"/>
      <c r="BH121" s="136"/>
      <c r="BI121" s="136"/>
      <c r="BJ121" s="136"/>
      <c r="BK121" s="145">
        <f>SUM(BK122:BK125)</f>
        <v>0</v>
      </c>
      <c r="BL121" s="136"/>
      <c r="BM121" s="136"/>
    </row>
    <row r="122" ht="16.5" customHeight="1">
      <c r="A122" s="21"/>
      <c r="B122" s="22"/>
      <c r="C122" s="148" t="s">
        <v>557</v>
      </c>
      <c r="D122" s="148" t="s">
        <v>127</v>
      </c>
      <c r="E122" s="149" t="s">
        <v>1283</v>
      </c>
      <c r="F122" s="150" t="s">
        <v>1284</v>
      </c>
      <c r="G122" s="151" t="s">
        <v>252</v>
      </c>
      <c r="H122" s="152">
        <v>5.0</v>
      </c>
      <c r="I122" s="153"/>
      <c r="J122" s="154">
        <f t="shared" ref="J122:J125" si="24">ROUND(I122*H122,2)</f>
        <v>0</v>
      </c>
      <c r="K122" s="150" t="s">
        <v>1208</v>
      </c>
      <c r="L122" s="22"/>
      <c r="M122" s="155" t="s">
        <v>3</v>
      </c>
      <c r="N122" s="156" t="s">
        <v>40</v>
      </c>
      <c r="O122" s="21"/>
      <c r="P122" s="157">
        <f t="shared" ref="P122:P125" si="25">O122*H122</f>
        <v>0</v>
      </c>
      <c r="Q122" s="157">
        <v>0.0</v>
      </c>
      <c r="R122" s="157">
        <f t="shared" ref="R122:R125" si="26">Q122*H122</f>
        <v>0</v>
      </c>
      <c r="S122" s="157">
        <v>0.0</v>
      </c>
      <c r="T122" s="158">
        <f t="shared" ref="T122:T125" si="27">S122*H122</f>
        <v>0</v>
      </c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159" t="s">
        <v>149</v>
      </c>
      <c r="AS122" s="21"/>
      <c r="AT122" s="159" t="s">
        <v>127</v>
      </c>
      <c r="AU122" s="159" t="s">
        <v>74</v>
      </c>
      <c r="AV122" s="21"/>
      <c r="AW122" s="21"/>
      <c r="AX122" s="21"/>
      <c r="AY122" s="4" t="s">
        <v>124</v>
      </c>
      <c r="AZ122" s="21"/>
      <c r="BA122" s="21"/>
      <c r="BB122" s="21"/>
      <c r="BC122" s="21"/>
      <c r="BD122" s="21"/>
      <c r="BE122" s="160">
        <f t="shared" ref="BE122:BE125" si="28">IF(N122="základní",J122,0)</f>
        <v>0</v>
      </c>
      <c r="BF122" s="160">
        <f t="shared" ref="BF122:BF125" si="29">IF(N122="snížená",J122,0)</f>
        <v>0</v>
      </c>
      <c r="BG122" s="160">
        <f t="shared" ref="BG122:BG125" si="30">IF(N122="zákl. přenesená",J122,0)</f>
        <v>0</v>
      </c>
      <c r="BH122" s="160">
        <f t="shared" ref="BH122:BH125" si="31">IF(N122="sníž. přenesená",J122,0)</f>
        <v>0</v>
      </c>
      <c r="BI122" s="160">
        <f t="shared" ref="BI122:BI125" si="32">IF(N122="nulová",J122,0)</f>
        <v>0</v>
      </c>
      <c r="BJ122" s="4" t="s">
        <v>74</v>
      </c>
      <c r="BK122" s="160">
        <f t="shared" ref="BK122:BK125" si="33">ROUND(I122*H122,2)</f>
        <v>0</v>
      </c>
      <c r="BL122" s="4" t="s">
        <v>149</v>
      </c>
      <c r="BM122" s="159" t="s">
        <v>776</v>
      </c>
    </row>
    <row r="123" ht="24.0" customHeight="1">
      <c r="A123" s="21"/>
      <c r="B123" s="22"/>
      <c r="C123" s="148" t="s">
        <v>562</v>
      </c>
      <c r="D123" s="148" t="s">
        <v>127</v>
      </c>
      <c r="E123" s="149" t="s">
        <v>1285</v>
      </c>
      <c r="F123" s="150" t="s">
        <v>1286</v>
      </c>
      <c r="G123" s="151" t="s">
        <v>300</v>
      </c>
      <c r="H123" s="152">
        <v>1.0</v>
      </c>
      <c r="I123" s="153"/>
      <c r="J123" s="154">
        <f t="shared" si="24"/>
        <v>0</v>
      </c>
      <c r="K123" s="150" t="s">
        <v>1208</v>
      </c>
      <c r="L123" s="22"/>
      <c r="M123" s="155" t="s">
        <v>3</v>
      </c>
      <c r="N123" s="156" t="s">
        <v>40</v>
      </c>
      <c r="O123" s="21"/>
      <c r="P123" s="157">
        <f t="shared" si="25"/>
        <v>0</v>
      </c>
      <c r="Q123" s="157">
        <v>0.0</v>
      </c>
      <c r="R123" s="157">
        <f t="shared" si="26"/>
        <v>0</v>
      </c>
      <c r="S123" s="157">
        <v>0.0</v>
      </c>
      <c r="T123" s="158">
        <f t="shared" si="27"/>
        <v>0</v>
      </c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159" t="s">
        <v>149</v>
      </c>
      <c r="AS123" s="21"/>
      <c r="AT123" s="159" t="s">
        <v>127</v>
      </c>
      <c r="AU123" s="159" t="s">
        <v>74</v>
      </c>
      <c r="AV123" s="21"/>
      <c r="AW123" s="21"/>
      <c r="AX123" s="21"/>
      <c r="AY123" s="4" t="s">
        <v>124</v>
      </c>
      <c r="AZ123" s="21"/>
      <c r="BA123" s="21"/>
      <c r="BB123" s="21"/>
      <c r="BC123" s="21"/>
      <c r="BD123" s="21"/>
      <c r="BE123" s="160">
        <f t="shared" si="28"/>
        <v>0</v>
      </c>
      <c r="BF123" s="160">
        <f t="shared" si="29"/>
        <v>0</v>
      </c>
      <c r="BG123" s="160">
        <f t="shared" si="30"/>
        <v>0</v>
      </c>
      <c r="BH123" s="160">
        <f t="shared" si="31"/>
        <v>0</v>
      </c>
      <c r="BI123" s="160">
        <f t="shared" si="32"/>
        <v>0</v>
      </c>
      <c r="BJ123" s="4" t="s">
        <v>74</v>
      </c>
      <c r="BK123" s="160">
        <f t="shared" si="33"/>
        <v>0</v>
      </c>
      <c r="BL123" s="4" t="s">
        <v>149</v>
      </c>
      <c r="BM123" s="159" t="s">
        <v>788</v>
      </c>
    </row>
    <row r="124" ht="16.5" customHeight="1">
      <c r="A124" s="21"/>
      <c r="B124" s="22"/>
      <c r="C124" s="148" t="s">
        <v>567</v>
      </c>
      <c r="D124" s="148" t="s">
        <v>127</v>
      </c>
      <c r="E124" s="149" t="s">
        <v>1287</v>
      </c>
      <c r="F124" s="150" t="s">
        <v>1288</v>
      </c>
      <c r="G124" s="151" t="s">
        <v>300</v>
      </c>
      <c r="H124" s="152">
        <v>1.0</v>
      </c>
      <c r="I124" s="153"/>
      <c r="J124" s="154">
        <f t="shared" si="24"/>
        <v>0</v>
      </c>
      <c r="K124" s="150" t="s">
        <v>1208</v>
      </c>
      <c r="L124" s="22"/>
      <c r="M124" s="155" t="s">
        <v>3</v>
      </c>
      <c r="N124" s="156" t="s">
        <v>40</v>
      </c>
      <c r="O124" s="21"/>
      <c r="P124" s="157">
        <f t="shared" si="25"/>
        <v>0</v>
      </c>
      <c r="Q124" s="157">
        <v>0.0</v>
      </c>
      <c r="R124" s="157">
        <f t="shared" si="26"/>
        <v>0</v>
      </c>
      <c r="S124" s="157">
        <v>0.0</v>
      </c>
      <c r="T124" s="158">
        <f t="shared" si="27"/>
        <v>0</v>
      </c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159" t="s">
        <v>149</v>
      </c>
      <c r="AS124" s="21"/>
      <c r="AT124" s="159" t="s">
        <v>127</v>
      </c>
      <c r="AU124" s="159" t="s">
        <v>74</v>
      </c>
      <c r="AV124" s="21"/>
      <c r="AW124" s="21"/>
      <c r="AX124" s="21"/>
      <c r="AY124" s="4" t="s">
        <v>124</v>
      </c>
      <c r="AZ124" s="21"/>
      <c r="BA124" s="21"/>
      <c r="BB124" s="21"/>
      <c r="BC124" s="21"/>
      <c r="BD124" s="21"/>
      <c r="BE124" s="160">
        <f t="shared" si="28"/>
        <v>0</v>
      </c>
      <c r="BF124" s="160">
        <f t="shared" si="29"/>
        <v>0</v>
      </c>
      <c r="BG124" s="160">
        <f t="shared" si="30"/>
        <v>0</v>
      </c>
      <c r="BH124" s="160">
        <f t="shared" si="31"/>
        <v>0</v>
      </c>
      <c r="BI124" s="160">
        <f t="shared" si="32"/>
        <v>0</v>
      </c>
      <c r="BJ124" s="4" t="s">
        <v>74</v>
      </c>
      <c r="BK124" s="160">
        <f t="shared" si="33"/>
        <v>0</v>
      </c>
      <c r="BL124" s="4" t="s">
        <v>149</v>
      </c>
      <c r="BM124" s="159" t="s">
        <v>798</v>
      </c>
    </row>
    <row r="125" ht="16.5" customHeight="1">
      <c r="A125" s="21"/>
      <c r="B125" s="22"/>
      <c r="C125" s="148" t="s">
        <v>572</v>
      </c>
      <c r="D125" s="148" t="s">
        <v>127</v>
      </c>
      <c r="E125" s="149" t="s">
        <v>1289</v>
      </c>
      <c r="F125" s="150" t="s">
        <v>1290</v>
      </c>
      <c r="G125" s="151" t="s">
        <v>300</v>
      </c>
      <c r="H125" s="152">
        <v>1.0</v>
      </c>
      <c r="I125" s="153"/>
      <c r="J125" s="154">
        <f t="shared" si="24"/>
        <v>0</v>
      </c>
      <c r="K125" s="150" t="s">
        <v>1208</v>
      </c>
      <c r="L125" s="22"/>
      <c r="M125" s="186" t="s">
        <v>3</v>
      </c>
      <c r="N125" s="187" t="s">
        <v>40</v>
      </c>
      <c r="O125" s="188"/>
      <c r="P125" s="189">
        <f t="shared" si="25"/>
        <v>0</v>
      </c>
      <c r="Q125" s="189">
        <v>0.0</v>
      </c>
      <c r="R125" s="189">
        <f t="shared" si="26"/>
        <v>0</v>
      </c>
      <c r="S125" s="189">
        <v>0.0</v>
      </c>
      <c r="T125" s="190">
        <f t="shared" si="27"/>
        <v>0</v>
      </c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159" t="s">
        <v>149</v>
      </c>
      <c r="AS125" s="21"/>
      <c r="AT125" s="159" t="s">
        <v>127</v>
      </c>
      <c r="AU125" s="159" t="s">
        <v>74</v>
      </c>
      <c r="AV125" s="21"/>
      <c r="AW125" s="21"/>
      <c r="AX125" s="21"/>
      <c r="AY125" s="4" t="s">
        <v>124</v>
      </c>
      <c r="AZ125" s="21"/>
      <c r="BA125" s="21"/>
      <c r="BB125" s="21"/>
      <c r="BC125" s="21"/>
      <c r="BD125" s="21"/>
      <c r="BE125" s="160">
        <f t="shared" si="28"/>
        <v>0</v>
      </c>
      <c r="BF125" s="160">
        <f t="shared" si="29"/>
        <v>0</v>
      </c>
      <c r="BG125" s="160">
        <f t="shared" si="30"/>
        <v>0</v>
      </c>
      <c r="BH125" s="160">
        <f t="shared" si="31"/>
        <v>0</v>
      </c>
      <c r="BI125" s="160">
        <f t="shared" si="32"/>
        <v>0</v>
      </c>
      <c r="BJ125" s="4" t="s">
        <v>74</v>
      </c>
      <c r="BK125" s="160">
        <f t="shared" si="33"/>
        <v>0</v>
      </c>
      <c r="BL125" s="4" t="s">
        <v>149</v>
      </c>
      <c r="BM125" s="159" t="s">
        <v>1291</v>
      </c>
    </row>
    <row r="126" ht="6.75" customHeight="1">
      <c r="A126" s="21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22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</row>
  </sheetData>
  <autoFilter ref="$C$80:$K$125"/>
  <mergeCells count="9">
    <mergeCell ref="E71:H71"/>
    <mergeCell ref="E73:H73"/>
    <mergeCell ref="L2:V2"/>
    <mergeCell ref="E7:H7"/>
    <mergeCell ref="E9:H9"/>
    <mergeCell ref="E18:H18"/>
    <mergeCell ref="E27:H27"/>
    <mergeCell ref="E48:H48"/>
    <mergeCell ref="E50:H50"/>
  </mergeCells>
  <printOptions/>
  <pageMargins bottom="0.39375" footer="0.0" header="0.0" left="0.39375" right="0.39375" top="0.39375"/>
  <pageSetup paperSize="9" orientation="portrait"/>
  <headerFooter>
    <oddFooter>&amp;CStrana &amp;P z 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17"/>
    <col customWidth="1" min="3" max="3" width="4.17"/>
    <col customWidth="1" min="4" max="4" width="4.33"/>
    <col customWidth="1" min="5" max="5" width="17.17"/>
    <col customWidth="1" min="6" max="6" width="50.83"/>
    <col customWidth="1" min="7" max="7" width="7.5"/>
    <col customWidth="1" min="8" max="8" width="14.0"/>
    <col customWidth="1" min="9" max="9" width="15.83"/>
    <col customWidth="1" min="10" max="11" width="22.33"/>
    <col customWidth="1" min="12" max="12" width="9.33"/>
    <col customWidth="1" hidden="1" min="13" max="13" width="10.83"/>
    <col customWidth="1" hidden="1" min="14" max="14" width="9.33"/>
    <col customWidth="1" hidden="1" min="15" max="20" width="14.17"/>
    <col customWidth="1" hidden="1" min="21" max="21" width="16.33"/>
    <col customWidth="1" min="22" max="22" width="12.33"/>
    <col customWidth="1" min="23" max="23" width="16.33"/>
    <col customWidth="1" min="24" max="24" width="12.33"/>
    <col customWidth="1" min="25" max="25" width="15.0"/>
    <col customWidth="1" min="26" max="26" width="11.0"/>
    <col customWidth="1" min="27" max="27" width="15.0"/>
    <col customWidth="1" min="28" max="28" width="16.33"/>
    <col customWidth="1" min="29" max="29" width="11.0"/>
    <col customWidth="1" min="30" max="30" width="15.0"/>
    <col customWidth="1" min="31" max="31" width="16.33"/>
    <col customWidth="1" hidden="1" min="44" max="65" width="9.33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3" t="s">
        <v>6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4" t="s">
        <v>86</v>
      </c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</row>
    <row r="3" ht="6.75" customHeight="1">
      <c r="A3" s="2"/>
      <c r="B3" s="5"/>
      <c r="C3" s="6"/>
      <c r="D3" s="6"/>
      <c r="E3" s="6"/>
      <c r="F3" s="6"/>
      <c r="G3" s="6"/>
      <c r="H3" s="6"/>
      <c r="I3" s="6"/>
      <c r="J3" s="6"/>
      <c r="K3" s="6"/>
      <c r="L3" s="7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4" t="s">
        <v>78</v>
      </c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</row>
    <row r="4" ht="24.75" customHeight="1">
      <c r="A4" s="2"/>
      <c r="B4" s="7"/>
      <c r="C4" s="2"/>
      <c r="D4" s="8" t="s">
        <v>94</v>
      </c>
      <c r="E4" s="2"/>
      <c r="F4" s="2"/>
      <c r="G4" s="2"/>
      <c r="H4" s="2"/>
      <c r="I4" s="2"/>
      <c r="J4" s="2"/>
      <c r="K4" s="2"/>
      <c r="L4" s="7"/>
      <c r="M4" s="99" t="s">
        <v>11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4" t="s">
        <v>4</v>
      </c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ht="6.75" customHeight="1">
      <c r="A5" s="2"/>
      <c r="B5" s="7"/>
      <c r="C5" s="2"/>
      <c r="D5" s="2"/>
      <c r="E5" s="2"/>
      <c r="F5" s="2"/>
      <c r="G5" s="2"/>
      <c r="H5" s="2"/>
      <c r="I5" s="2"/>
      <c r="J5" s="2"/>
      <c r="K5" s="2"/>
      <c r="L5" s="7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</row>
    <row r="6" ht="12.0" customHeight="1">
      <c r="A6" s="2"/>
      <c r="B6" s="7"/>
      <c r="C6" s="2"/>
      <c r="D6" s="16" t="s">
        <v>17</v>
      </c>
      <c r="E6" s="2"/>
      <c r="F6" s="2"/>
      <c r="G6" s="2"/>
      <c r="H6" s="2"/>
      <c r="I6" s="2"/>
      <c r="J6" s="2"/>
      <c r="K6" s="2"/>
      <c r="L6" s="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</row>
    <row r="7" ht="16.5" customHeight="1">
      <c r="A7" s="2"/>
      <c r="B7" s="7"/>
      <c r="C7" s="2"/>
      <c r="D7" s="2"/>
      <c r="E7" s="100" t="str">
        <f>'Rekapitulace stavby'!K6</f>
        <v>Rekonstrukce střechy Ekocentrum Lipka</v>
      </c>
      <c r="I7" s="2"/>
      <c r="J7" s="2"/>
      <c r="K7" s="2"/>
      <c r="L7" s="7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</row>
    <row r="8" ht="12.0" customHeight="1">
      <c r="A8" s="21"/>
      <c r="B8" s="22"/>
      <c r="C8" s="21"/>
      <c r="D8" s="16" t="s">
        <v>97</v>
      </c>
      <c r="E8" s="21"/>
      <c r="F8" s="21"/>
      <c r="G8" s="21"/>
      <c r="H8" s="21"/>
      <c r="I8" s="21"/>
      <c r="J8" s="21"/>
      <c r="K8" s="21"/>
      <c r="L8" s="22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</row>
    <row r="9" ht="16.5" customHeight="1">
      <c r="A9" s="21"/>
      <c r="B9" s="22"/>
      <c r="C9" s="21"/>
      <c r="D9" s="21"/>
      <c r="E9" s="49" t="s">
        <v>1292</v>
      </c>
      <c r="I9" s="21"/>
      <c r="J9" s="21"/>
      <c r="K9" s="21"/>
      <c r="L9" s="22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</row>
    <row r="10">
      <c r="A10" s="21"/>
      <c r="B10" s="22"/>
      <c r="C10" s="21"/>
      <c r="D10" s="21"/>
      <c r="E10" s="21"/>
      <c r="F10" s="21"/>
      <c r="G10" s="21"/>
      <c r="H10" s="21"/>
      <c r="I10" s="21"/>
      <c r="J10" s="21"/>
      <c r="K10" s="21"/>
      <c r="L10" s="22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</row>
    <row r="11" ht="12.0" customHeight="1">
      <c r="A11" s="21"/>
      <c r="B11" s="22"/>
      <c r="C11" s="21"/>
      <c r="D11" s="16" t="s">
        <v>19</v>
      </c>
      <c r="E11" s="21"/>
      <c r="F11" s="12" t="s">
        <v>3</v>
      </c>
      <c r="G11" s="21"/>
      <c r="H11" s="21"/>
      <c r="I11" s="16" t="s">
        <v>20</v>
      </c>
      <c r="J11" s="12" t="s">
        <v>3</v>
      </c>
      <c r="K11" s="21"/>
      <c r="L11" s="22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</row>
    <row r="12" ht="12.0" customHeight="1">
      <c r="A12" s="21"/>
      <c r="B12" s="22"/>
      <c r="C12" s="21"/>
      <c r="D12" s="16" t="s">
        <v>21</v>
      </c>
      <c r="E12" s="21"/>
      <c r="F12" s="12" t="s">
        <v>22</v>
      </c>
      <c r="G12" s="21"/>
      <c r="H12" s="21"/>
      <c r="I12" s="16" t="s">
        <v>23</v>
      </c>
      <c r="J12" s="51" t="str">
        <f>'Rekapitulace stavby'!AN8</f>
        <v>1. 3. 2025</v>
      </c>
      <c r="K12" s="21"/>
      <c r="L12" s="22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</row>
    <row r="13" ht="10.5" customHeight="1">
      <c r="A13" s="21"/>
      <c r="B13" s="22"/>
      <c r="C13" s="21"/>
      <c r="D13" s="21"/>
      <c r="E13" s="21"/>
      <c r="F13" s="21"/>
      <c r="G13" s="21"/>
      <c r="H13" s="21"/>
      <c r="I13" s="21"/>
      <c r="J13" s="21"/>
      <c r="K13" s="21"/>
      <c r="L13" s="22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</row>
    <row r="14" ht="12.0" customHeight="1">
      <c r="A14" s="21"/>
      <c r="B14" s="22"/>
      <c r="C14" s="21"/>
      <c r="D14" s="16" t="s">
        <v>25</v>
      </c>
      <c r="E14" s="21"/>
      <c r="F14" s="21"/>
      <c r="G14" s="21"/>
      <c r="H14" s="21"/>
      <c r="I14" s="16" t="s">
        <v>26</v>
      </c>
      <c r="J14" s="12" t="str">
        <f>IF('Rekapitulace stavby'!AN10="","",'Rekapitulace stavby'!AN10)</f>
        <v/>
      </c>
      <c r="K14" s="21"/>
      <c r="L14" s="22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</row>
    <row r="15" ht="18.0" customHeight="1">
      <c r="A15" s="21"/>
      <c r="B15" s="22"/>
      <c r="C15" s="21"/>
      <c r="D15" s="21"/>
      <c r="E15" s="12" t="str">
        <f>IF('Rekapitulace stavby'!E11="","",'Rekapitulace stavby'!E11)</f>
        <v> </v>
      </c>
      <c r="F15" s="21"/>
      <c r="G15" s="21"/>
      <c r="H15" s="21"/>
      <c r="I15" s="16" t="s">
        <v>27</v>
      </c>
      <c r="J15" s="12" t="str">
        <f>IF('Rekapitulace stavby'!AN11="","",'Rekapitulace stavby'!AN11)</f>
        <v/>
      </c>
      <c r="K15" s="21"/>
      <c r="L15" s="22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</row>
    <row r="16" ht="6.75" customHeight="1">
      <c r="A16" s="21"/>
      <c r="B16" s="22"/>
      <c r="C16" s="21"/>
      <c r="D16" s="21"/>
      <c r="E16" s="21"/>
      <c r="F16" s="21"/>
      <c r="G16" s="21"/>
      <c r="H16" s="21"/>
      <c r="I16" s="21"/>
      <c r="J16" s="21"/>
      <c r="K16" s="21"/>
      <c r="L16" s="22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</row>
    <row r="17" ht="12.0" customHeight="1">
      <c r="A17" s="21"/>
      <c r="B17" s="22"/>
      <c r="C17" s="21"/>
      <c r="D17" s="16" t="s">
        <v>28</v>
      </c>
      <c r="E17" s="21"/>
      <c r="F17" s="21"/>
      <c r="G17" s="21"/>
      <c r="H17" s="21"/>
      <c r="I17" s="16" t="s">
        <v>26</v>
      </c>
      <c r="J17" s="18" t="str">
        <f>'Rekapitulace stavby'!AN13</f>
        <v>Vyplň údaj</v>
      </c>
      <c r="K17" s="21"/>
      <c r="L17" s="22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</row>
    <row r="18" ht="18.0" customHeight="1">
      <c r="A18" s="21"/>
      <c r="B18" s="22"/>
      <c r="C18" s="21"/>
      <c r="D18" s="21"/>
      <c r="E18" s="18" t="str">
        <f>'Rekapitulace stavby'!E14</f>
        <v>Vyplň údaj</v>
      </c>
      <c r="I18" s="16" t="s">
        <v>27</v>
      </c>
      <c r="J18" s="18" t="str">
        <f>'Rekapitulace stavby'!AN14</f>
        <v>Vyplň údaj</v>
      </c>
      <c r="K18" s="21"/>
      <c r="L18" s="22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</row>
    <row r="19" ht="6.75" customHeight="1">
      <c r="A19" s="21"/>
      <c r="B19" s="22"/>
      <c r="C19" s="21"/>
      <c r="D19" s="21"/>
      <c r="E19" s="21"/>
      <c r="F19" s="21"/>
      <c r="G19" s="21"/>
      <c r="H19" s="21"/>
      <c r="I19" s="21"/>
      <c r="J19" s="21"/>
      <c r="K19" s="21"/>
      <c r="L19" s="22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</row>
    <row r="20" ht="12.0" customHeight="1">
      <c r="A20" s="21"/>
      <c r="B20" s="22"/>
      <c r="C20" s="21"/>
      <c r="D20" s="16" t="s">
        <v>30</v>
      </c>
      <c r="E20" s="21"/>
      <c r="F20" s="21"/>
      <c r="G20" s="21"/>
      <c r="H20" s="21"/>
      <c r="I20" s="16" t="s">
        <v>26</v>
      </c>
      <c r="J20" s="12" t="str">
        <f>IF('Rekapitulace stavby'!AN16="","",'Rekapitulace stavby'!AN16)</f>
        <v/>
      </c>
      <c r="K20" s="21"/>
      <c r="L20" s="22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</row>
    <row r="21" ht="18.0" customHeight="1">
      <c r="A21" s="21"/>
      <c r="B21" s="22"/>
      <c r="C21" s="21"/>
      <c r="D21" s="21"/>
      <c r="E21" s="12" t="str">
        <f>IF('Rekapitulace stavby'!E17="","",'Rekapitulace stavby'!E17)</f>
        <v> </v>
      </c>
      <c r="F21" s="21"/>
      <c r="G21" s="21"/>
      <c r="H21" s="21"/>
      <c r="I21" s="16" t="s">
        <v>27</v>
      </c>
      <c r="J21" s="12" t="str">
        <f>IF('Rekapitulace stavby'!AN17="","",'Rekapitulace stavby'!AN17)</f>
        <v/>
      </c>
      <c r="K21" s="21"/>
      <c r="L21" s="22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</row>
    <row r="22" ht="6.75" customHeight="1">
      <c r="A22" s="21"/>
      <c r="B22" s="22"/>
      <c r="C22" s="21"/>
      <c r="D22" s="21"/>
      <c r="E22" s="21"/>
      <c r="F22" s="21"/>
      <c r="G22" s="21"/>
      <c r="H22" s="21"/>
      <c r="I22" s="21"/>
      <c r="J22" s="21"/>
      <c r="K22" s="21"/>
      <c r="L22" s="22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</row>
    <row r="23" ht="12.0" customHeight="1">
      <c r="A23" s="21"/>
      <c r="B23" s="22"/>
      <c r="C23" s="21"/>
      <c r="D23" s="16" t="s">
        <v>32</v>
      </c>
      <c r="E23" s="21"/>
      <c r="F23" s="21"/>
      <c r="G23" s="21"/>
      <c r="H23" s="21"/>
      <c r="I23" s="16" t="s">
        <v>26</v>
      </c>
      <c r="J23" s="12" t="str">
        <f>IF('Rekapitulace stavby'!AN19="","",'Rekapitulace stavby'!AN19)</f>
        <v/>
      </c>
      <c r="K23" s="21"/>
      <c r="L23" s="22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</row>
    <row r="24" ht="18.0" customHeight="1">
      <c r="A24" s="21"/>
      <c r="B24" s="22"/>
      <c r="C24" s="21"/>
      <c r="D24" s="21"/>
      <c r="E24" s="12" t="str">
        <f>IF('Rekapitulace stavby'!E20="","",'Rekapitulace stavby'!E20)</f>
        <v> </v>
      </c>
      <c r="F24" s="21"/>
      <c r="G24" s="21"/>
      <c r="H24" s="21"/>
      <c r="I24" s="16" t="s">
        <v>27</v>
      </c>
      <c r="J24" s="12" t="str">
        <f>IF('Rekapitulace stavby'!AN20="","",'Rekapitulace stavby'!AN20)</f>
        <v/>
      </c>
      <c r="K24" s="21"/>
      <c r="L24" s="22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</row>
    <row r="25" ht="6.75" customHeight="1">
      <c r="A25" s="21"/>
      <c r="B25" s="22"/>
      <c r="C25" s="21"/>
      <c r="D25" s="21"/>
      <c r="E25" s="21"/>
      <c r="F25" s="21"/>
      <c r="G25" s="21"/>
      <c r="H25" s="21"/>
      <c r="I25" s="21"/>
      <c r="J25" s="21"/>
      <c r="K25" s="21"/>
      <c r="L25" s="22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</row>
    <row r="26" ht="12.0" customHeight="1">
      <c r="A26" s="21"/>
      <c r="B26" s="22"/>
      <c r="C26" s="21"/>
      <c r="D26" s="16" t="s">
        <v>33</v>
      </c>
      <c r="E26" s="21"/>
      <c r="F26" s="21"/>
      <c r="G26" s="21"/>
      <c r="H26" s="21"/>
      <c r="I26" s="21"/>
      <c r="J26" s="21"/>
      <c r="K26" s="21"/>
      <c r="L26" s="22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</row>
    <row r="27" ht="16.5" customHeight="1">
      <c r="A27" s="101"/>
      <c r="B27" s="102"/>
      <c r="C27" s="101"/>
      <c r="D27" s="101"/>
      <c r="E27" s="19" t="s">
        <v>3</v>
      </c>
      <c r="I27" s="101"/>
      <c r="J27" s="101"/>
      <c r="K27" s="101"/>
      <c r="L27" s="102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</row>
    <row r="28" ht="6.75" customHeight="1">
      <c r="A28" s="21"/>
      <c r="B28" s="22"/>
      <c r="C28" s="21"/>
      <c r="D28" s="21"/>
      <c r="E28" s="21"/>
      <c r="F28" s="21"/>
      <c r="G28" s="21"/>
      <c r="H28" s="21"/>
      <c r="I28" s="21"/>
      <c r="J28" s="21"/>
      <c r="K28" s="21"/>
      <c r="L28" s="22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</row>
    <row r="29" ht="6.75" customHeight="1">
      <c r="A29" s="21"/>
      <c r="B29" s="22"/>
      <c r="C29" s="21"/>
      <c r="D29" s="55"/>
      <c r="E29" s="55"/>
      <c r="F29" s="55"/>
      <c r="G29" s="55"/>
      <c r="H29" s="55"/>
      <c r="I29" s="55"/>
      <c r="J29" s="55"/>
      <c r="K29" s="55"/>
      <c r="L29" s="22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</row>
    <row r="30" ht="24.75" customHeight="1">
      <c r="A30" s="21"/>
      <c r="B30" s="22"/>
      <c r="C30" s="21"/>
      <c r="D30" s="103" t="s">
        <v>35</v>
      </c>
      <c r="E30" s="21"/>
      <c r="F30" s="21"/>
      <c r="G30" s="21"/>
      <c r="H30" s="21"/>
      <c r="I30" s="21"/>
      <c r="J30" s="73">
        <f>ROUND(J83, 2)</f>
        <v>0</v>
      </c>
      <c r="K30" s="21"/>
      <c r="L30" s="22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</row>
    <row r="31" ht="6.75" customHeight="1">
      <c r="A31" s="21"/>
      <c r="B31" s="22"/>
      <c r="C31" s="21"/>
      <c r="D31" s="55"/>
      <c r="E31" s="55"/>
      <c r="F31" s="55"/>
      <c r="G31" s="55"/>
      <c r="H31" s="55"/>
      <c r="I31" s="55"/>
      <c r="J31" s="55"/>
      <c r="K31" s="55"/>
      <c r="L31" s="22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</row>
    <row r="32" ht="14.25" customHeight="1">
      <c r="A32" s="21"/>
      <c r="B32" s="22"/>
      <c r="C32" s="21"/>
      <c r="D32" s="21"/>
      <c r="E32" s="21"/>
      <c r="F32" s="27" t="s">
        <v>37</v>
      </c>
      <c r="G32" s="21"/>
      <c r="H32" s="21"/>
      <c r="I32" s="27" t="s">
        <v>36</v>
      </c>
      <c r="J32" s="27" t="s">
        <v>38</v>
      </c>
      <c r="K32" s="21"/>
      <c r="L32" s="22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</row>
    <row r="33" ht="14.25" customHeight="1">
      <c r="A33" s="21"/>
      <c r="B33" s="22"/>
      <c r="C33" s="21"/>
      <c r="D33" s="104" t="s">
        <v>39</v>
      </c>
      <c r="E33" s="16" t="s">
        <v>40</v>
      </c>
      <c r="F33" s="105">
        <f>ROUND((SUM(BE83:BE102)),  2)</f>
        <v>0</v>
      </c>
      <c r="G33" s="21"/>
      <c r="H33" s="21"/>
      <c r="I33" s="106">
        <v>0.21</v>
      </c>
      <c r="J33" s="105">
        <f>ROUND(((SUM(BE83:BE102))*I33),  2)</f>
        <v>0</v>
      </c>
      <c r="K33" s="21"/>
      <c r="L33" s="22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</row>
    <row r="34" ht="14.25" customHeight="1">
      <c r="A34" s="21"/>
      <c r="B34" s="22"/>
      <c r="C34" s="21"/>
      <c r="D34" s="21"/>
      <c r="E34" s="16" t="s">
        <v>41</v>
      </c>
      <c r="F34" s="105">
        <f>ROUND((SUM(BF83:BF102)),  2)</f>
        <v>0</v>
      </c>
      <c r="G34" s="21"/>
      <c r="H34" s="21"/>
      <c r="I34" s="106">
        <v>0.12</v>
      </c>
      <c r="J34" s="105">
        <f>ROUND(((SUM(BF83:BF102))*I34),  2)</f>
        <v>0</v>
      </c>
      <c r="K34" s="21"/>
      <c r="L34" s="22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</row>
    <row r="35" ht="14.25" hidden="1" customHeight="1">
      <c r="A35" s="21"/>
      <c r="B35" s="22"/>
      <c r="C35" s="21"/>
      <c r="D35" s="21"/>
      <c r="E35" s="16" t="s">
        <v>42</v>
      </c>
      <c r="F35" s="105">
        <f>ROUND((SUM(BG83:BG102)),  2)</f>
        <v>0</v>
      </c>
      <c r="G35" s="21"/>
      <c r="H35" s="21"/>
      <c r="I35" s="106">
        <v>0.21</v>
      </c>
      <c r="J35" s="105">
        <f t="shared" ref="J35:J37" si="1">0</f>
        <v>0</v>
      </c>
      <c r="K35" s="21"/>
      <c r="L35" s="22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</row>
    <row r="36" ht="14.25" hidden="1" customHeight="1">
      <c r="A36" s="21"/>
      <c r="B36" s="22"/>
      <c r="C36" s="21"/>
      <c r="D36" s="21"/>
      <c r="E36" s="16" t="s">
        <v>43</v>
      </c>
      <c r="F36" s="105">
        <f>ROUND((SUM(BH83:BH102)),  2)</f>
        <v>0</v>
      </c>
      <c r="G36" s="21"/>
      <c r="H36" s="21"/>
      <c r="I36" s="106">
        <v>0.12</v>
      </c>
      <c r="J36" s="105">
        <f t="shared" si="1"/>
        <v>0</v>
      </c>
      <c r="K36" s="21"/>
      <c r="L36" s="22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</row>
    <row r="37" ht="14.25" hidden="1" customHeight="1">
      <c r="A37" s="21"/>
      <c r="B37" s="22"/>
      <c r="C37" s="21"/>
      <c r="D37" s="21"/>
      <c r="E37" s="16" t="s">
        <v>44</v>
      </c>
      <c r="F37" s="105">
        <f>ROUND((SUM(BI83:BI102)),  2)</f>
        <v>0</v>
      </c>
      <c r="G37" s="21"/>
      <c r="H37" s="21"/>
      <c r="I37" s="106">
        <v>0.0</v>
      </c>
      <c r="J37" s="105">
        <f t="shared" si="1"/>
        <v>0</v>
      </c>
      <c r="K37" s="21"/>
      <c r="L37" s="22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</row>
    <row r="38" ht="6.75" customHeight="1">
      <c r="A38" s="21"/>
      <c r="B38" s="22"/>
      <c r="C38" s="21"/>
      <c r="D38" s="21"/>
      <c r="E38" s="21"/>
      <c r="F38" s="21"/>
      <c r="G38" s="21"/>
      <c r="H38" s="21"/>
      <c r="I38" s="21"/>
      <c r="J38" s="21"/>
      <c r="K38" s="21"/>
      <c r="L38" s="22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</row>
    <row r="39" ht="24.75" customHeight="1">
      <c r="A39" s="21"/>
      <c r="B39" s="22"/>
      <c r="C39" s="107"/>
      <c r="D39" s="108" t="s">
        <v>45</v>
      </c>
      <c r="E39" s="60"/>
      <c r="F39" s="60"/>
      <c r="G39" s="109" t="s">
        <v>46</v>
      </c>
      <c r="H39" s="110" t="s">
        <v>47</v>
      </c>
      <c r="I39" s="60"/>
      <c r="J39" s="111">
        <f>SUM(J30:J37)</f>
        <v>0</v>
      </c>
      <c r="K39" s="112"/>
      <c r="L39" s="22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</row>
    <row r="40" ht="14.25" customHeight="1">
      <c r="A40" s="21"/>
      <c r="B40" s="40"/>
      <c r="C40" s="41"/>
      <c r="D40" s="41"/>
      <c r="E40" s="41"/>
      <c r="F40" s="41"/>
      <c r="G40" s="41"/>
      <c r="H40" s="41"/>
      <c r="I40" s="41"/>
      <c r="J40" s="41"/>
      <c r="K40" s="41"/>
      <c r="L40" s="22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ht="6.75" customHeight="1">
      <c r="A44" s="21"/>
      <c r="B44" s="42"/>
      <c r="C44" s="43"/>
      <c r="D44" s="43"/>
      <c r="E44" s="43"/>
      <c r="F44" s="43"/>
      <c r="G44" s="43"/>
      <c r="H44" s="43"/>
      <c r="I44" s="43"/>
      <c r="J44" s="43"/>
      <c r="K44" s="43"/>
      <c r="L44" s="22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</row>
    <row r="45" ht="24.75" customHeight="1">
      <c r="A45" s="21"/>
      <c r="B45" s="22"/>
      <c r="C45" s="8" t="s">
        <v>99</v>
      </c>
      <c r="D45" s="21"/>
      <c r="E45" s="21"/>
      <c r="F45" s="21"/>
      <c r="G45" s="21"/>
      <c r="H45" s="21"/>
      <c r="I45" s="21"/>
      <c r="J45" s="21"/>
      <c r="K45" s="21"/>
      <c r="L45" s="22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</row>
    <row r="46" ht="6.75" customHeight="1">
      <c r="A46" s="21"/>
      <c r="B46" s="22"/>
      <c r="C46" s="21"/>
      <c r="D46" s="21"/>
      <c r="E46" s="21"/>
      <c r="F46" s="21"/>
      <c r="G46" s="21"/>
      <c r="H46" s="21"/>
      <c r="I46" s="21"/>
      <c r="J46" s="21"/>
      <c r="K46" s="21"/>
      <c r="L46" s="22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</row>
    <row r="47" ht="12.0" customHeight="1">
      <c r="A47" s="21"/>
      <c r="B47" s="22"/>
      <c r="C47" s="16" t="s">
        <v>17</v>
      </c>
      <c r="D47" s="21"/>
      <c r="E47" s="21"/>
      <c r="F47" s="21"/>
      <c r="G47" s="21"/>
      <c r="H47" s="21"/>
      <c r="I47" s="21"/>
      <c r="J47" s="21"/>
      <c r="K47" s="21"/>
      <c r="L47" s="22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</row>
    <row r="48" ht="16.5" customHeight="1">
      <c r="A48" s="21"/>
      <c r="B48" s="22"/>
      <c r="C48" s="21"/>
      <c r="D48" s="21"/>
      <c r="E48" s="100" t="str">
        <f>E7</f>
        <v>Rekonstrukce střechy Ekocentrum Lipka</v>
      </c>
      <c r="I48" s="21"/>
      <c r="J48" s="21"/>
      <c r="K48" s="21"/>
      <c r="L48" s="22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</row>
    <row r="49" ht="12.0" customHeight="1">
      <c r="A49" s="21"/>
      <c r="B49" s="22"/>
      <c r="C49" s="16" t="s">
        <v>97</v>
      </c>
      <c r="D49" s="21"/>
      <c r="E49" s="21"/>
      <c r="F49" s="21"/>
      <c r="G49" s="21"/>
      <c r="H49" s="21"/>
      <c r="I49" s="21"/>
      <c r="J49" s="21"/>
      <c r="K49" s="21"/>
      <c r="L49" s="22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</row>
    <row r="50" ht="16.5" customHeight="1">
      <c r="A50" s="21"/>
      <c r="B50" s="22"/>
      <c r="C50" s="21"/>
      <c r="D50" s="21"/>
      <c r="E50" s="49" t="str">
        <f>E9</f>
        <v>5 - Vedlejší náklady</v>
      </c>
      <c r="I50" s="21"/>
      <c r="J50" s="21"/>
      <c r="K50" s="21"/>
      <c r="L50" s="22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</row>
    <row r="51" ht="6.75" customHeight="1">
      <c r="A51" s="21"/>
      <c r="B51" s="22"/>
      <c r="C51" s="21"/>
      <c r="D51" s="21"/>
      <c r="E51" s="21"/>
      <c r="F51" s="21"/>
      <c r="G51" s="21"/>
      <c r="H51" s="21"/>
      <c r="I51" s="21"/>
      <c r="J51" s="21"/>
      <c r="K51" s="21"/>
      <c r="L51" s="22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</row>
    <row r="52" ht="12.0" customHeight="1">
      <c r="A52" s="21"/>
      <c r="B52" s="22"/>
      <c r="C52" s="16" t="s">
        <v>21</v>
      </c>
      <c r="D52" s="21"/>
      <c r="E52" s="21"/>
      <c r="F52" s="12" t="str">
        <f>F12</f>
        <v> </v>
      </c>
      <c r="G52" s="21"/>
      <c r="H52" s="21"/>
      <c r="I52" s="16" t="s">
        <v>23</v>
      </c>
      <c r="J52" s="51" t="str">
        <f>IF(J12="","",J12)</f>
        <v>1. 3. 2025</v>
      </c>
      <c r="K52" s="21"/>
      <c r="L52" s="22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</row>
    <row r="53" ht="6.75" customHeight="1">
      <c r="A53" s="21"/>
      <c r="B53" s="22"/>
      <c r="C53" s="21"/>
      <c r="D53" s="21"/>
      <c r="E53" s="21"/>
      <c r="F53" s="21"/>
      <c r="G53" s="21"/>
      <c r="H53" s="21"/>
      <c r="I53" s="21"/>
      <c r="J53" s="21"/>
      <c r="K53" s="21"/>
      <c r="L53" s="22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</row>
    <row r="54" ht="15.0" customHeight="1">
      <c r="A54" s="21"/>
      <c r="B54" s="22"/>
      <c r="C54" s="16" t="s">
        <v>25</v>
      </c>
      <c r="D54" s="21"/>
      <c r="E54" s="21"/>
      <c r="F54" s="12" t="str">
        <f>E15</f>
        <v> </v>
      </c>
      <c r="G54" s="21"/>
      <c r="H54" s="21"/>
      <c r="I54" s="16" t="s">
        <v>30</v>
      </c>
      <c r="J54" s="19" t="str">
        <f>E21</f>
        <v> </v>
      </c>
      <c r="K54" s="21"/>
      <c r="L54" s="22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</row>
    <row r="55" ht="15.0" customHeight="1">
      <c r="A55" s="21"/>
      <c r="B55" s="22"/>
      <c r="C55" s="16" t="s">
        <v>28</v>
      </c>
      <c r="D55" s="21"/>
      <c r="E55" s="21"/>
      <c r="F55" s="113" t="str">
        <f>IF(E18="","",E18)</f>
        <v>Vyplň údaj</v>
      </c>
      <c r="G55" s="21"/>
      <c r="H55" s="21"/>
      <c r="I55" s="16" t="s">
        <v>32</v>
      </c>
      <c r="J55" s="19" t="str">
        <f>E24</f>
        <v> </v>
      </c>
      <c r="K55" s="21"/>
      <c r="L55" s="22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</row>
    <row r="56" ht="9.75" customHeight="1">
      <c r="A56" s="21"/>
      <c r="B56" s="22"/>
      <c r="C56" s="21"/>
      <c r="D56" s="21"/>
      <c r="E56" s="21"/>
      <c r="F56" s="21"/>
      <c r="G56" s="21"/>
      <c r="H56" s="21"/>
      <c r="I56" s="21"/>
      <c r="J56" s="21"/>
      <c r="K56" s="21"/>
      <c r="L56" s="22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</row>
    <row r="57" ht="29.25" customHeight="1">
      <c r="A57" s="21"/>
      <c r="B57" s="22"/>
      <c r="C57" s="114" t="s">
        <v>100</v>
      </c>
      <c r="D57" s="107"/>
      <c r="E57" s="107"/>
      <c r="F57" s="107"/>
      <c r="G57" s="107"/>
      <c r="H57" s="107"/>
      <c r="I57" s="107"/>
      <c r="J57" s="115" t="s">
        <v>101</v>
      </c>
      <c r="K57" s="107"/>
      <c r="L57" s="22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</row>
    <row r="58" ht="9.75" customHeight="1">
      <c r="A58" s="21"/>
      <c r="B58" s="22"/>
      <c r="C58" s="21"/>
      <c r="D58" s="21"/>
      <c r="E58" s="21"/>
      <c r="F58" s="21"/>
      <c r="G58" s="21"/>
      <c r="H58" s="21"/>
      <c r="I58" s="21"/>
      <c r="J58" s="21"/>
      <c r="K58" s="21"/>
      <c r="L58" s="22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</row>
    <row r="59" ht="22.5" customHeight="1">
      <c r="A59" s="21"/>
      <c r="B59" s="22"/>
      <c r="C59" s="116" t="s">
        <v>67</v>
      </c>
      <c r="D59" s="21"/>
      <c r="E59" s="21"/>
      <c r="F59" s="21"/>
      <c r="G59" s="21"/>
      <c r="H59" s="21"/>
      <c r="I59" s="21"/>
      <c r="J59" s="73">
        <f t="shared" ref="J59:J61" si="2">J83</f>
        <v>0</v>
      </c>
      <c r="K59" s="21"/>
      <c r="L59" s="22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4" t="s">
        <v>102</v>
      </c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</row>
    <row r="60" ht="24.75" customHeight="1">
      <c r="A60" s="117"/>
      <c r="B60" s="118"/>
      <c r="C60" s="117"/>
      <c r="D60" s="119" t="s">
        <v>1293</v>
      </c>
      <c r="E60" s="120"/>
      <c r="F60" s="120"/>
      <c r="G60" s="120"/>
      <c r="H60" s="120"/>
      <c r="I60" s="120"/>
      <c r="J60" s="121">
        <f t="shared" si="2"/>
        <v>0</v>
      </c>
      <c r="K60" s="117"/>
      <c r="L60" s="118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</row>
    <row r="61" ht="19.5" customHeight="1">
      <c r="A61" s="122"/>
      <c r="B61" s="123"/>
      <c r="C61" s="122"/>
      <c r="D61" s="124" t="s">
        <v>1294</v>
      </c>
      <c r="E61" s="125"/>
      <c r="F61" s="125"/>
      <c r="G61" s="125"/>
      <c r="H61" s="125"/>
      <c r="I61" s="125"/>
      <c r="J61" s="126">
        <f t="shared" si="2"/>
        <v>0</v>
      </c>
      <c r="K61" s="122"/>
      <c r="L61" s="123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  <c r="X61" s="122"/>
      <c r="Y61" s="122"/>
      <c r="Z61" s="122"/>
      <c r="AA61" s="122"/>
      <c r="AB61" s="122"/>
      <c r="AC61" s="122"/>
      <c r="AD61" s="122"/>
      <c r="AE61" s="122"/>
      <c r="AF61" s="122"/>
      <c r="AG61" s="122"/>
      <c r="AH61" s="122"/>
      <c r="AI61" s="122"/>
      <c r="AJ61" s="122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  <c r="BE61" s="122"/>
      <c r="BF61" s="122"/>
      <c r="BG61" s="122"/>
      <c r="BH61" s="122"/>
      <c r="BI61" s="122"/>
      <c r="BJ61" s="122"/>
      <c r="BK61" s="122"/>
      <c r="BL61" s="122"/>
      <c r="BM61" s="122"/>
    </row>
    <row r="62" ht="19.5" customHeight="1">
      <c r="A62" s="122"/>
      <c r="B62" s="123"/>
      <c r="C62" s="122"/>
      <c r="D62" s="124" t="s">
        <v>1295</v>
      </c>
      <c r="E62" s="125"/>
      <c r="F62" s="125"/>
      <c r="G62" s="125"/>
      <c r="H62" s="125"/>
      <c r="I62" s="125"/>
      <c r="J62" s="126">
        <f>J95</f>
        <v>0</v>
      </c>
      <c r="K62" s="122"/>
      <c r="L62" s="123"/>
      <c r="M62" s="122"/>
      <c r="N62" s="122"/>
      <c r="O62" s="122"/>
      <c r="P62" s="122"/>
      <c r="Q62" s="122"/>
      <c r="R62" s="122"/>
      <c r="S62" s="122"/>
      <c r="T62" s="122"/>
      <c r="U62" s="122"/>
      <c r="V62" s="122"/>
      <c r="W62" s="122"/>
      <c r="X62" s="122"/>
      <c r="Y62" s="122"/>
      <c r="Z62" s="122"/>
      <c r="AA62" s="122"/>
      <c r="AB62" s="122"/>
      <c r="AC62" s="122"/>
      <c r="AD62" s="122"/>
      <c r="AE62" s="122"/>
      <c r="AF62" s="122"/>
      <c r="AG62" s="122"/>
      <c r="AH62" s="122"/>
      <c r="AI62" s="122"/>
      <c r="AJ62" s="122"/>
      <c r="AK62" s="122"/>
      <c r="AL62" s="122"/>
      <c r="AM62" s="122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2"/>
      <c r="AY62" s="122"/>
      <c r="AZ62" s="122"/>
      <c r="BA62" s="122"/>
      <c r="BB62" s="122"/>
      <c r="BC62" s="122"/>
      <c r="BD62" s="122"/>
      <c r="BE62" s="122"/>
      <c r="BF62" s="122"/>
      <c r="BG62" s="122"/>
      <c r="BH62" s="122"/>
      <c r="BI62" s="122"/>
      <c r="BJ62" s="122"/>
      <c r="BK62" s="122"/>
      <c r="BL62" s="122"/>
      <c r="BM62" s="122"/>
    </row>
    <row r="63" ht="19.5" customHeight="1">
      <c r="A63" s="122"/>
      <c r="B63" s="123"/>
      <c r="C63" s="122"/>
      <c r="D63" s="124" t="s">
        <v>1296</v>
      </c>
      <c r="E63" s="125"/>
      <c r="F63" s="125"/>
      <c r="G63" s="125"/>
      <c r="H63" s="125"/>
      <c r="I63" s="125"/>
      <c r="J63" s="126">
        <f>J100</f>
        <v>0</v>
      </c>
      <c r="K63" s="122"/>
      <c r="L63" s="123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  <c r="AX63" s="122"/>
      <c r="AY63" s="122"/>
      <c r="AZ63" s="122"/>
      <c r="BA63" s="122"/>
      <c r="BB63" s="122"/>
      <c r="BC63" s="122"/>
      <c r="BD63" s="122"/>
      <c r="BE63" s="122"/>
      <c r="BF63" s="122"/>
      <c r="BG63" s="122"/>
      <c r="BH63" s="122"/>
      <c r="BI63" s="122"/>
      <c r="BJ63" s="122"/>
      <c r="BK63" s="122"/>
      <c r="BL63" s="122"/>
      <c r="BM63" s="122"/>
    </row>
    <row r="64" ht="21.75" customHeight="1">
      <c r="A64" s="21"/>
      <c r="B64" s="22"/>
      <c r="C64" s="21"/>
      <c r="D64" s="21"/>
      <c r="E64" s="21"/>
      <c r="F64" s="21"/>
      <c r="G64" s="21"/>
      <c r="H64" s="21"/>
      <c r="I64" s="21"/>
      <c r="J64" s="21"/>
      <c r="K64" s="21"/>
      <c r="L64" s="22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</row>
    <row r="65" ht="6.75" customHeight="1">
      <c r="A65" s="21"/>
      <c r="B65" s="40"/>
      <c r="C65" s="41"/>
      <c r="D65" s="41"/>
      <c r="E65" s="41"/>
      <c r="F65" s="41"/>
      <c r="G65" s="41"/>
      <c r="H65" s="41"/>
      <c r="I65" s="41"/>
      <c r="J65" s="41"/>
      <c r="K65" s="41"/>
      <c r="L65" s="22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</row>
    <row r="69" ht="6.75" customHeight="1">
      <c r="A69" s="2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22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</row>
    <row r="70" ht="24.75" customHeight="1">
      <c r="A70" s="21"/>
      <c r="B70" s="22"/>
      <c r="C70" s="8" t="s">
        <v>109</v>
      </c>
      <c r="D70" s="21"/>
      <c r="E70" s="21"/>
      <c r="F70" s="21"/>
      <c r="G70" s="21"/>
      <c r="H70" s="21"/>
      <c r="I70" s="21"/>
      <c r="J70" s="21"/>
      <c r="K70" s="21"/>
      <c r="L70" s="22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</row>
    <row r="71" ht="6.75" customHeight="1">
      <c r="A71" s="21"/>
      <c r="B71" s="22"/>
      <c r="C71" s="21"/>
      <c r="D71" s="21"/>
      <c r="E71" s="21"/>
      <c r="F71" s="21"/>
      <c r="G71" s="21"/>
      <c r="H71" s="21"/>
      <c r="I71" s="21"/>
      <c r="J71" s="21"/>
      <c r="K71" s="21"/>
      <c r="L71" s="22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</row>
    <row r="72" ht="12.0" customHeight="1">
      <c r="A72" s="21"/>
      <c r="B72" s="22"/>
      <c r="C72" s="16" t="s">
        <v>17</v>
      </c>
      <c r="D72" s="21"/>
      <c r="E72" s="21"/>
      <c r="F72" s="21"/>
      <c r="G72" s="21"/>
      <c r="H72" s="21"/>
      <c r="I72" s="21"/>
      <c r="J72" s="21"/>
      <c r="K72" s="21"/>
      <c r="L72" s="22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</row>
    <row r="73" ht="16.5" customHeight="1">
      <c r="A73" s="21"/>
      <c r="B73" s="22"/>
      <c r="C73" s="21"/>
      <c r="D73" s="21"/>
      <c r="E73" s="100" t="str">
        <f>E7</f>
        <v>Rekonstrukce střechy Ekocentrum Lipka</v>
      </c>
      <c r="I73" s="21"/>
      <c r="J73" s="21"/>
      <c r="K73" s="21"/>
      <c r="L73" s="22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</row>
    <row r="74" ht="12.0" customHeight="1">
      <c r="A74" s="21"/>
      <c r="B74" s="22"/>
      <c r="C74" s="16" t="s">
        <v>97</v>
      </c>
      <c r="D74" s="21"/>
      <c r="E74" s="21"/>
      <c r="F74" s="21"/>
      <c r="G74" s="21"/>
      <c r="H74" s="21"/>
      <c r="I74" s="21"/>
      <c r="J74" s="21"/>
      <c r="K74" s="21"/>
      <c r="L74" s="22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</row>
    <row r="75" ht="16.5" customHeight="1">
      <c r="A75" s="21"/>
      <c r="B75" s="22"/>
      <c r="C75" s="21"/>
      <c r="D75" s="21"/>
      <c r="E75" s="49" t="str">
        <f>E9</f>
        <v>5 - Vedlejší náklady</v>
      </c>
      <c r="I75" s="21"/>
      <c r="J75" s="21"/>
      <c r="K75" s="21"/>
      <c r="L75" s="22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</row>
    <row r="76" ht="6.75" customHeight="1">
      <c r="A76" s="21"/>
      <c r="B76" s="22"/>
      <c r="C76" s="21"/>
      <c r="D76" s="21"/>
      <c r="E76" s="21"/>
      <c r="F76" s="21"/>
      <c r="G76" s="21"/>
      <c r="H76" s="21"/>
      <c r="I76" s="21"/>
      <c r="J76" s="21"/>
      <c r="K76" s="21"/>
      <c r="L76" s="22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</row>
    <row r="77" ht="12.0" customHeight="1">
      <c r="A77" s="21"/>
      <c r="B77" s="22"/>
      <c r="C77" s="16" t="s">
        <v>21</v>
      </c>
      <c r="D77" s="21"/>
      <c r="E77" s="21"/>
      <c r="F77" s="12" t="str">
        <f>F12</f>
        <v> </v>
      </c>
      <c r="G77" s="21"/>
      <c r="H77" s="21"/>
      <c r="I77" s="16" t="s">
        <v>23</v>
      </c>
      <c r="J77" s="51" t="str">
        <f>IF(J12="","",J12)</f>
        <v>1. 3. 2025</v>
      </c>
      <c r="K77" s="21"/>
      <c r="L77" s="22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</row>
    <row r="78" ht="6.75" customHeight="1">
      <c r="A78" s="21"/>
      <c r="B78" s="22"/>
      <c r="C78" s="21"/>
      <c r="D78" s="21"/>
      <c r="E78" s="21"/>
      <c r="F78" s="21"/>
      <c r="G78" s="21"/>
      <c r="H78" s="21"/>
      <c r="I78" s="21"/>
      <c r="J78" s="21"/>
      <c r="K78" s="21"/>
      <c r="L78" s="22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</row>
    <row r="79" ht="15.0" customHeight="1">
      <c r="A79" s="21"/>
      <c r="B79" s="22"/>
      <c r="C79" s="16" t="s">
        <v>25</v>
      </c>
      <c r="D79" s="21"/>
      <c r="E79" s="21"/>
      <c r="F79" s="12" t="str">
        <f>E15</f>
        <v> </v>
      </c>
      <c r="G79" s="21"/>
      <c r="H79" s="21"/>
      <c r="I79" s="16" t="s">
        <v>30</v>
      </c>
      <c r="J79" s="19" t="str">
        <f>E21</f>
        <v> </v>
      </c>
      <c r="K79" s="21"/>
      <c r="L79" s="22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</row>
    <row r="80" ht="15.0" customHeight="1">
      <c r="A80" s="21"/>
      <c r="B80" s="22"/>
      <c r="C80" s="16" t="s">
        <v>28</v>
      </c>
      <c r="D80" s="21"/>
      <c r="E80" s="21"/>
      <c r="F80" s="113" t="str">
        <f>IF(E18="","",E18)</f>
        <v>Vyplň údaj</v>
      </c>
      <c r="G80" s="21"/>
      <c r="H80" s="21"/>
      <c r="I80" s="16" t="s">
        <v>32</v>
      </c>
      <c r="J80" s="19" t="str">
        <f>E24</f>
        <v> </v>
      </c>
      <c r="K80" s="21"/>
      <c r="L80" s="22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</row>
    <row r="81" ht="9.75" customHeight="1">
      <c r="A81" s="21"/>
      <c r="B81" s="22"/>
      <c r="C81" s="21"/>
      <c r="D81" s="21"/>
      <c r="E81" s="21"/>
      <c r="F81" s="21"/>
      <c r="G81" s="21"/>
      <c r="H81" s="21"/>
      <c r="I81" s="21"/>
      <c r="J81" s="21"/>
      <c r="K81" s="21"/>
      <c r="L81" s="22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</row>
    <row r="82" ht="29.25" customHeight="1">
      <c r="A82" s="127"/>
      <c r="B82" s="128"/>
      <c r="C82" s="129" t="s">
        <v>110</v>
      </c>
      <c r="D82" s="130" t="s">
        <v>54</v>
      </c>
      <c r="E82" s="130" t="s">
        <v>50</v>
      </c>
      <c r="F82" s="130" t="s">
        <v>51</v>
      </c>
      <c r="G82" s="130" t="s">
        <v>111</v>
      </c>
      <c r="H82" s="130" t="s">
        <v>112</v>
      </c>
      <c r="I82" s="130" t="s">
        <v>113</v>
      </c>
      <c r="J82" s="130" t="s">
        <v>101</v>
      </c>
      <c r="K82" s="131" t="s">
        <v>114</v>
      </c>
      <c r="L82" s="128"/>
      <c r="M82" s="64" t="s">
        <v>3</v>
      </c>
      <c r="N82" s="65" t="s">
        <v>39</v>
      </c>
      <c r="O82" s="65" t="s">
        <v>115</v>
      </c>
      <c r="P82" s="65" t="s">
        <v>116</v>
      </c>
      <c r="Q82" s="65" t="s">
        <v>117</v>
      </c>
      <c r="R82" s="65" t="s">
        <v>118</v>
      </c>
      <c r="S82" s="65" t="s">
        <v>119</v>
      </c>
      <c r="T82" s="66" t="s">
        <v>120</v>
      </c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7"/>
      <c r="AR82" s="127"/>
      <c r="AS82" s="127"/>
      <c r="AT82" s="127"/>
      <c r="AU82" s="127"/>
      <c r="AV82" s="127"/>
      <c r="AW82" s="127"/>
      <c r="AX82" s="127"/>
      <c r="AY82" s="127"/>
      <c r="AZ82" s="127"/>
      <c r="BA82" s="127"/>
      <c r="BB82" s="127"/>
      <c r="BC82" s="127"/>
      <c r="BD82" s="127"/>
      <c r="BE82" s="127"/>
      <c r="BF82" s="127"/>
      <c r="BG82" s="127"/>
      <c r="BH82" s="127"/>
      <c r="BI82" s="127"/>
      <c r="BJ82" s="127"/>
      <c r="BK82" s="127"/>
      <c r="BL82" s="127"/>
      <c r="BM82" s="127"/>
    </row>
    <row r="83" ht="22.5" customHeight="1">
      <c r="A83" s="21"/>
      <c r="B83" s="22"/>
      <c r="C83" s="70" t="s">
        <v>121</v>
      </c>
      <c r="D83" s="21"/>
      <c r="E83" s="21"/>
      <c r="F83" s="21"/>
      <c r="G83" s="21"/>
      <c r="H83" s="21"/>
      <c r="I83" s="21"/>
      <c r="J83" s="132">
        <f t="shared" ref="J83:J85" si="3">BK83</f>
        <v>0</v>
      </c>
      <c r="K83" s="21"/>
      <c r="L83" s="22"/>
      <c r="M83" s="67"/>
      <c r="N83" s="55"/>
      <c r="O83" s="55"/>
      <c r="P83" s="133">
        <f>P84</f>
        <v>0</v>
      </c>
      <c r="Q83" s="55"/>
      <c r="R83" s="133">
        <f>R84</f>
        <v>0</v>
      </c>
      <c r="S83" s="55"/>
      <c r="T83" s="134">
        <f>T84</f>
        <v>0</v>
      </c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4" t="s">
        <v>68</v>
      </c>
      <c r="AU83" s="4" t="s">
        <v>102</v>
      </c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135">
        <f>BK84</f>
        <v>0</v>
      </c>
      <c r="BL83" s="21"/>
      <c r="BM83" s="21"/>
    </row>
    <row r="84" ht="25.5" customHeight="1">
      <c r="A84" s="136"/>
      <c r="B84" s="137"/>
      <c r="C84" s="136"/>
      <c r="D84" s="138" t="s">
        <v>68</v>
      </c>
      <c r="E84" s="139" t="s">
        <v>1297</v>
      </c>
      <c r="F84" s="139" t="s">
        <v>1298</v>
      </c>
      <c r="G84" s="136"/>
      <c r="H84" s="136"/>
      <c r="I84" s="136"/>
      <c r="J84" s="140">
        <f t="shared" si="3"/>
        <v>0</v>
      </c>
      <c r="K84" s="136"/>
      <c r="L84" s="137"/>
      <c r="M84" s="141"/>
      <c r="N84" s="136"/>
      <c r="O84" s="136"/>
      <c r="P84" s="142">
        <f>P85+P95+P100</f>
        <v>0</v>
      </c>
      <c r="Q84" s="136"/>
      <c r="R84" s="142">
        <f>R85+R95+R100</f>
        <v>0</v>
      </c>
      <c r="S84" s="136"/>
      <c r="T84" s="143">
        <f>T85+T95+T100</f>
        <v>0</v>
      </c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36"/>
      <c r="AK84" s="136"/>
      <c r="AL84" s="136"/>
      <c r="AM84" s="136"/>
      <c r="AN84" s="136"/>
      <c r="AO84" s="136"/>
      <c r="AP84" s="136"/>
      <c r="AQ84" s="136"/>
      <c r="AR84" s="138" t="s">
        <v>84</v>
      </c>
      <c r="AS84" s="136"/>
      <c r="AT84" s="144" t="s">
        <v>68</v>
      </c>
      <c r="AU84" s="144" t="s">
        <v>69</v>
      </c>
      <c r="AV84" s="136"/>
      <c r="AW84" s="136"/>
      <c r="AX84" s="136"/>
      <c r="AY84" s="138" t="s">
        <v>124</v>
      </c>
      <c r="AZ84" s="136"/>
      <c r="BA84" s="136"/>
      <c r="BB84" s="136"/>
      <c r="BC84" s="136"/>
      <c r="BD84" s="136"/>
      <c r="BE84" s="136"/>
      <c r="BF84" s="136"/>
      <c r="BG84" s="136"/>
      <c r="BH84" s="136"/>
      <c r="BI84" s="136"/>
      <c r="BJ84" s="136"/>
      <c r="BK84" s="145">
        <f>BK85+BK95+BK100</f>
        <v>0</v>
      </c>
      <c r="BL84" s="136"/>
      <c r="BM84" s="136"/>
    </row>
    <row r="85" ht="22.5" customHeight="1">
      <c r="A85" s="136"/>
      <c r="B85" s="137"/>
      <c r="C85" s="136"/>
      <c r="D85" s="138" t="s">
        <v>68</v>
      </c>
      <c r="E85" s="146" t="s">
        <v>1299</v>
      </c>
      <c r="F85" s="146" t="s">
        <v>1300</v>
      </c>
      <c r="G85" s="136"/>
      <c r="H85" s="136"/>
      <c r="I85" s="136"/>
      <c r="J85" s="147">
        <f t="shared" si="3"/>
        <v>0</v>
      </c>
      <c r="K85" s="136"/>
      <c r="L85" s="137"/>
      <c r="M85" s="141"/>
      <c r="N85" s="136"/>
      <c r="O85" s="136"/>
      <c r="P85" s="142">
        <f>SUM(P86:P94)</f>
        <v>0</v>
      </c>
      <c r="Q85" s="136"/>
      <c r="R85" s="142">
        <f>SUM(R86:R94)</f>
        <v>0</v>
      </c>
      <c r="S85" s="136"/>
      <c r="T85" s="143">
        <f>SUM(T86:T94)</f>
        <v>0</v>
      </c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36"/>
      <c r="AK85" s="136"/>
      <c r="AL85" s="136"/>
      <c r="AM85" s="136"/>
      <c r="AN85" s="136"/>
      <c r="AO85" s="136"/>
      <c r="AP85" s="136"/>
      <c r="AQ85" s="136"/>
      <c r="AR85" s="138" t="s">
        <v>84</v>
      </c>
      <c r="AS85" s="136"/>
      <c r="AT85" s="144" t="s">
        <v>68</v>
      </c>
      <c r="AU85" s="144" t="s">
        <v>74</v>
      </c>
      <c r="AV85" s="136"/>
      <c r="AW85" s="136"/>
      <c r="AX85" s="136"/>
      <c r="AY85" s="138" t="s">
        <v>124</v>
      </c>
      <c r="AZ85" s="136"/>
      <c r="BA85" s="136"/>
      <c r="BB85" s="136"/>
      <c r="BC85" s="136"/>
      <c r="BD85" s="136"/>
      <c r="BE85" s="136"/>
      <c r="BF85" s="136"/>
      <c r="BG85" s="136"/>
      <c r="BH85" s="136"/>
      <c r="BI85" s="136"/>
      <c r="BJ85" s="136"/>
      <c r="BK85" s="145">
        <f>SUM(BK86:BK94)</f>
        <v>0</v>
      </c>
      <c r="BL85" s="136"/>
      <c r="BM85" s="136"/>
    </row>
    <row r="86" ht="16.5" customHeight="1">
      <c r="A86" s="21"/>
      <c r="B86" s="22"/>
      <c r="C86" s="148" t="s">
        <v>74</v>
      </c>
      <c r="D86" s="148" t="s">
        <v>127</v>
      </c>
      <c r="E86" s="149" t="s">
        <v>1301</v>
      </c>
      <c r="F86" s="150" t="s">
        <v>1300</v>
      </c>
      <c r="G86" s="151" t="s">
        <v>1302</v>
      </c>
      <c r="H86" s="152">
        <v>1.0</v>
      </c>
      <c r="I86" s="153"/>
      <c r="J86" s="154">
        <f>ROUND(I86*H86,2)</f>
        <v>0</v>
      </c>
      <c r="K86" s="150" t="s">
        <v>130</v>
      </c>
      <c r="L86" s="22"/>
      <c r="M86" s="155" t="s">
        <v>3</v>
      </c>
      <c r="N86" s="156" t="s">
        <v>40</v>
      </c>
      <c r="O86" s="21"/>
      <c r="P86" s="157">
        <f>O86*H86</f>
        <v>0</v>
      </c>
      <c r="Q86" s="157">
        <v>0.0</v>
      </c>
      <c r="R86" s="157">
        <f>Q86*H86</f>
        <v>0</v>
      </c>
      <c r="S86" s="157">
        <v>0.0</v>
      </c>
      <c r="T86" s="158">
        <f>S86*H86</f>
        <v>0</v>
      </c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159" t="s">
        <v>1303</v>
      </c>
      <c r="AS86" s="21"/>
      <c r="AT86" s="159" t="s">
        <v>127</v>
      </c>
      <c r="AU86" s="159" t="s">
        <v>78</v>
      </c>
      <c r="AV86" s="21"/>
      <c r="AW86" s="21"/>
      <c r="AX86" s="21"/>
      <c r="AY86" s="4" t="s">
        <v>124</v>
      </c>
      <c r="AZ86" s="21"/>
      <c r="BA86" s="21"/>
      <c r="BB86" s="21"/>
      <c r="BC86" s="21"/>
      <c r="BD86" s="21"/>
      <c r="BE86" s="160">
        <f>IF(N86="základní",J86,0)</f>
        <v>0</v>
      </c>
      <c r="BF86" s="160">
        <f>IF(N86="snížená",J86,0)</f>
        <v>0</v>
      </c>
      <c r="BG86" s="160">
        <f>IF(N86="zákl. přenesená",J86,0)</f>
        <v>0</v>
      </c>
      <c r="BH86" s="160">
        <f>IF(N86="sníž. přenesená",J86,0)</f>
        <v>0</v>
      </c>
      <c r="BI86" s="160">
        <f>IF(N86="nulová",J86,0)</f>
        <v>0</v>
      </c>
      <c r="BJ86" s="4" t="s">
        <v>74</v>
      </c>
      <c r="BK86" s="160">
        <f>ROUND(I86*H86,2)</f>
        <v>0</v>
      </c>
      <c r="BL86" s="4" t="s">
        <v>1303</v>
      </c>
      <c r="BM86" s="159" t="s">
        <v>1304</v>
      </c>
    </row>
    <row r="87" ht="15.75" customHeight="1">
      <c r="A87" s="21"/>
      <c r="B87" s="22"/>
      <c r="C87" s="21"/>
      <c r="D87" s="161" t="s">
        <v>133</v>
      </c>
      <c r="E87" s="21"/>
      <c r="F87" s="162" t="s">
        <v>1305</v>
      </c>
      <c r="G87" s="21"/>
      <c r="H87" s="21"/>
      <c r="I87" s="21"/>
      <c r="J87" s="21"/>
      <c r="K87" s="21"/>
      <c r="L87" s="22"/>
      <c r="M87" s="163"/>
      <c r="N87" s="21"/>
      <c r="O87" s="21"/>
      <c r="P87" s="21"/>
      <c r="Q87" s="21"/>
      <c r="R87" s="21"/>
      <c r="S87" s="21"/>
      <c r="T87" s="58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4" t="s">
        <v>133</v>
      </c>
      <c r="AU87" s="4" t="s">
        <v>78</v>
      </c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</row>
    <row r="88" ht="15.75" customHeight="1">
      <c r="A88" s="21"/>
      <c r="B88" s="22"/>
      <c r="C88" s="21"/>
      <c r="D88" s="164" t="s">
        <v>135</v>
      </c>
      <c r="E88" s="21"/>
      <c r="F88" s="165" t="s">
        <v>1306</v>
      </c>
      <c r="G88" s="21"/>
      <c r="H88" s="21"/>
      <c r="I88" s="21"/>
      <c r="J88" s="21"/>
      <c r="K88" s="21"/>
      <c r="L88" s="22"/>
      <c r="M88" s="163"/>
      <c r="N88" s="21"/>
      <c r="O88" s="21"/>
      <c r="P88" s="21"/>
      <c r="Q88" s="21"/>
      <c r="R88" s="21"/>
      <c r="S88" s="21"/>
      <c r="T88" s="58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4" t="s">
        <v>135</v>
      </c>
      <c r="AU88" s="4" t="s">
        <v>78</v>
      </c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</row>
    <row r="89" ht="16.5" customHeight="1">
      <c r="A89" s="21"/>
      <c r="B89" s="22"/>
      <c r="C89" s="148" t="s">
        <v>78</v>
      </c>
      <c r="D89" s="148" t="s">
        <v>127</v>
      </c>
      <c r="E89" s="149" t="s">
        <v>1307</v>
      </c>
      <c r="F89" s="150" t="s">
        <v>1308</v>
      </c>
      <c r="G89" s="151" t="s">
        <v>1302</v>
      </c>
      <c r="H89" s="152">
        <v>1.0</v>
      </c>
      <c r="I89" s="153"/>
      <c r="J89" s="154">
        <f>ROUND(I89*H89,2)</f>
        <v>0</v>
      </c>
      <c r="K89" s="150" t="s">
        <v>130</v>
      </c>
      <c r="L89" s="22"/>
      <c r="M89" s="155" t="s">
        <v>3</v>
      </c>
      <c r="N89" s="156" t="s">
        <v>40</v>
      </c>
      <c r="O89" s="21"/>
      <c r="P89" s="157">
        <f>O89*H89</f>
        <v>0</v>
      </c>
      <c r="Q89" s="157">
        <v>0.0</v>
      </c>
      <c r="R89" s="157">
        <f>Q89*H89</f>
        <v>0</v>
      </c>
      <c r="S89" s="157">
        <v>0.0</v>
      </c>
      <c r="T89" s="158">
        <f>S89*H89</f>
        <v>0</v>
      </c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159" t="s">
        <v>1303</v>
      </c>
      <c r="AS89" s="21"/>
      <c r="AT89" s="159" t="s">
        <v>127</v>
      </c>
      <c r="AU89" s="159" t="s">
        <v>78</v>
      </c>
      <c r="AV89" s="21"/>
      <c r="AW89" s="21"/>
      <c r="AX89" s="21"/>
      <c r="AY89" s="4" t="s">
        <v>124</v>
      </c>
      <c r="AZ89" s="21"/>
      <c r="BA89" s="21"/>
      <c r="BB89" s="21"/>
      <c r="BC89" s="21"/>
      <c r="BD89" s="21"/>
      <c r="BE89" s="160">
        <f>IF(N89="základní",J89,0)</f>
        <v>0</v>
      </c>
      <c r="BF89" s="160">
        <f>IF(N89="snížená",J89,0)</f>
        <v>0</v>
      </c>
      <c r="BG89" s="160">
        <f>IF(N89="zákl. přenesená",J89,0)</f>
        <v>0</v>
      </c>
      <c r="BH89" s="160">
        <f>IF(N89="sníž. přenesená",J89,0)</f>
        <v>0</v>
      </c>
      <c r="BI89" s="160">
        <f>IF(N89="nulová",J89,0)</f>
        <v>0</v>
      </c>
      <c r="BJ89" s="4" t="s">
        <v>74</v>
      </c>
      <c r="BK89" s="160">
        <f>ROUND(I89*H89,2)</f>
        <v>0</v>
      </c>
      <c r="BL89" s="4" t="s">
        <v>1303</v>
      </c>
      <c r="BM89" s="159" t="s">
        <v>1309</v>
      </c>
    </row>
    <row r="90" ht="15.75" customHeight="1">
      <c r="A90" s="21"/>
      <c r="B90" s="22"/>
      <c r="C90" s="21"/>
      <c r="D90" s="161" t="s">
        <v>133</v>
      </c>
      <c r="E90" s="21"/>
      <c r="F90" s="162" t="s">
        <v>1310</v>
      </c>
      <c r="G90" s="21"/>
      <c r="H90" s="21"/>
      <c r="I90" s="21"/>
      <c r="J90" s="21"/>
      <c r="K90" s="21"/>
      <c r="L90" s="22"/>
      <c r="M90" s="163"/>
      <c r="N90" s="21"/>
      <c r="O90" s="21"/>
      <c r="P90" s="21"/>
      <c r="Q90" s="21"/>
      <c r="R90" s="21"/>
      <c r="S90" s="21"/>
      <c r="T90" s="58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4" t="s">
        <v>133</v>
      </c>
      <c r="AU90" s="4" t="s">
        <v>78</v>
      </c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</row>
    <row r="91" ht="16.5" customHeight="1">
      <c r="A91" s="21"/>
      <c r="B91" s="22"/>
      <c r="C91" s="148" t="s">
        <v>81</v>
      </c>
      <c r="D91" s="148" t="s">
        <v>127</v>
      </c>
      <c r="E91" s="149" t="s">
        <v>1311</v>
      </c>
      <c r="F91" s="150" t="s">
        <v>1312</v>
      </c>
      <c r="G91" s="151" t="s">
        <v>1302</v>
      </c>
      <c r="H91" s="152">
        <v>1.0</v>
      </c>
      <c r="I91" s="153"/>
      <c r="J91" s="154">
        <f>ROUND(I91*H91,2)</f>
        <v>0</v>
      </c>
      <c r="K91" s="150" t="s">
        <v>130</v>
      </c>
      <c r="L91" s="22"/>
      <c r="M91" s="155" t="s">
        <v>3</v>
      </c>
      <c r="N91" s="156" t="s">
        <v>40</v>
      </c>
      <c r="O91" s="21"/>
      <c r="P91" s="157">
        <f>O91*H91</f>
        <v>0</v>
      </c>
      <c r="Q91" s="157">
        <v>0.0</v>
      </c>
      <c r="R91" s="157">
        <f>Q91*H91</f>
        <v>0</v>
      </c>
      <c r="S91" s="157">
        <v>0.0</v>
      </c>
      <c r="T91" s="158">
        <f>S91*H91</f>
        <v>0</v>
      </c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159" t="s">
        <v>1303</v>
      </c>
      <c r="AS91" s="21"/>
      <c r="AT91" s="159" t="s">
        <v>127</v>
      </c>
      <c r="AU91" s="159" t="s">
        <v>78</v>
      </c>
      <c r="AV91" s="21"/>
      <c r="AW91" s="21"/>
      <c r="AX91" s="21"/>
      <c r="AY91" s="4" t="s">
        <v>124</v>
      </c>
      <c r="AZ91" s="21"/>
      <c r="BA91" s="21"/>
      <c r="BB91" s="21"/>
      <c r="BC91" s="21"/>
      <c r="BD91" s="21"/>
      <c r="BE91" s="160">
        <f>IF(N91="základní",J91,0)</f>
        <v>0</v>
      </c>
      <c r="BF91" s="160">
        <f>IF(N91="snížená",J91,0)</f>
        <v>0</v>
      </c>
      <c r="BG91" s="160">
        <f>IF(N91="zákl. přenesená",J91,0)</f>
        <v>0</v>
      </c>
      <c r="BH91" s="160">
        <f>IF(N91="sníž. přenesená",J91,0)</f>
        <v>0</v>
      </c>
      <c r="BI91" s="160">
        <f>IF(N91="nulová",J91,0)</f>
        <v>0</v>
      </c>
      <c r="BJ91" s="4" t="s">
        <v>74</v>
      </c>
      <c r="BK91" s="160">
        <f>ROUND(I91*H91,2)</f>
        <v>0</v>
      </c>
      <c r="BL91" s="4" t="s">
        <v>1303</v>
      </c>
      <c r="BM91" s="159" t="s">
        <v>1313</v>
      </c>
    </row>
    <row r="92" ht="15.75" customHeight="1">
      <c r="A92" s="21"/>
      <c r="B92" s="22"/>
      <c r="C92" s="21"/>
      <c r="D92" s="161" t="s">
        <v>133</v>
      </c>
      <c r="E92" s="21"/>
      <c r="F92" s="162" t="s">
        <v>1314</v>
      </c>
      <c r="G92" s="21"/>
      <c r="H92" s="21"/>
      <c r="I92" s="21"/>
      <c r="J92" s="21"/>
      <c r="K92" s="21"/>
      <c r="L92" s="22"/>
      <c r="M92" s="163"/>
      <c r="N92" s="21"/>
      <c r="O92" s="21"/>
      <c r="P92" s="21"/>
      <c r="Q92" s="21"/>
      <c r="R92" s="21"/>
      <c r="S92" s="21"/>
      <c r="T92" s="58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4" t="s">
        <v>133</v>
      </c>
      <c r="AU92" s="4" t="s">
        <v>78</v>
      </c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</row>
    <row r="93" ht="21.75" customHeight="1">
      <c r="A93" s="21"/>
      <c r="B93" s="22"/>
      <c r="C93" s="148" t="s">
        <v>149</v>
      </c>
      <c r="D93" s="148" t="s">
        <v>127</v>
      </c>
      <c r="E93" s="149" t="s">
        <v>194</v>
      </c>
      <c r="F93" s="150" t="s">
        <v>1315</v>
      </c>
      <c r="G93" s="151" t="s">
        <v>300</v>
      </c>
      <c r="H93" s="152">
        <v>1.0</v>
      </c>
      <c r="I93" s="153"/>
      <c r="J93" s="154">
        <f t="shared" ref="J93:J94" si="4">ROUND(I93*H93,2)</f>
        <v>0</v>
      </c>
      <c r="K93" s="150" t="s">
        <v>779</v>
      </c>
      <c r="L93" s="22"/>
      <c r="M93" s="155" t="s">
        <v>3</v>
      </c>
      <c r="N93" s="156" t="s">
        <v>40</v>
      </c>
      <c r="O93" s="21"/>
      <c r="P93" s="157">
        <f t="shared" ref="P93:P94" si="5">O93*H93</f>
        <v>0</v>
      </c>
      <c r="Q93" s="157">
        <v>0.0</v>
      </c>
      <c r="R93" s="157">
        <f t="shared" ref="R93:R94" si="6">Q93*H93</f>
        <v>0</v>
      </c>
      <c r="S93" s="157">
        <v>0.0</v>
      </c>
      <c r="T93" s="158">
        <f t="shared" ref="T93:T94" si="7">S93*H93</f>
        <v>0</v>
      </c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159" t="s">
        <v>149</v>
      </c>
      <c r="AS93" s="21"/>
      <c r="AT93" s="159" t="s">
        <v>127</v>
      </c>
      <c r="AU93" s="159" t="s">
        <v>78</v>
      </c>
      <c r="AV93" s="21"/>
      <c r="AW93" s="21"/>
      <c r="AX93" s="21"/>
      <c r="AY93" s="4" t="s">
        <v>124</v>
      </c>
      <c r="AZ93" s="21"/>
      <c r="BA93" s="21"/>
      <c r="BB93" s="21"/>
      <c r="BC93" s="21"/>
      <c r="BD93" s="21"/>
      <c r="BE93" s="160">
        <f t="shared" ref="BE93:BE94" si="8">IF(N93="základní",J93,0)</f>
        <v>0</v>
      </c>
      <c r="BF93" s="160">
        <f t="shared" ref="BF93:BF94" si="9">IF(N93="snížená",J93,0)</f>
        <v>0</v>
      </c>
      <c r="BG93" s="160">
        <f t="shared" ref="BG93:BG94" si="10">IF(N93="zákl. přenesená",J93,0)</f>
        <v>0</v>
      </c>
      <c r="BH93" s="160">
        <f t="shared" ref="BH93:BH94" si="11">IF(N93="sníž. přenesená",J93,0)</f>
        <v>0</v>
      </c>
      <c r="BI93" s="160">
        <f t="shared" ref="BI93:BI94" si="12">IF(N93="nulová",J93,0)</f>
        <v>0</v>
      </c>
      <c r="BJ93" s="4" t="s">
        <v>74</v>
      </c>
      <c r="BK93" s="160">
        <f t="shared" ref="BK93:BK94" si="13">ROUND(I93*H93,2)</f>
        <v>0</v>
      </c>
      <c r="BL93" s="4" t="s">
        <v>149</v>
      </c>
      <c r="BM93" s="159" t="s">
        <v>1316</v>
      </c>
    </row>
    <row r="94" ht="24.0" customHeight="1">
      <c r="A94" s="21"/>
      <c r="B94" s="22"/>
      <c r="C94" s="148" t="s">
        <v>84</v>
      </c>
      <c r="D94" s="148" t="s">
        <v>127</v>
      </c>
      <c r="E94" s="149" t="s">
        <v>1317</v>
      </c>
      <c r="F94" s="150" t="s">
        <v>1318</v>
      </c>
      <c r="G94" s="151" t="s">
        <v>300</v>
      </c>
      <c r="H94" s="152">
        <v>1.0</v>
      </c>
      <c r="I94" s="153"/>
      <c r="J94" s="154">
        <f t="shared" si="4"/>
        <v>0</v>
      </c>
      <c r="K94" s="150" t="s">
        <v>196</v>
      </c>
      <c r="L94" s="22"/>
      <c r="M94" s="155" t="s">
        <v>3</v>
      </c>
      <c r="N94" s="156" t="s">
        <v>40</v>
      </c>
      <c r="O94" s="21"/>
      <c r="P94" s="157">
        <f t="shared" si="5"/>
        <v>0</v>
      </c>
      <c r="Q94" s="157">
        <v>0.0</v>
      </c>
      <c r="R94" s="157">
        <f t="shared" si="6"/>
        <v>0</v>
      </c>
      <c r="S94" s="157">
        <v>0.0</v>
      </c>
      <c r="T94" s="158">
        <f t="shared" si="7"/>
        <v>0</v>
      </c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159" t="s">
        <v>149</v>
      </c>
      <c r="AS94" s="21"/>
      <c r="AT94" s="159" t="s">
        <v>127</v>
      </c>
      <c r="AU94" s="159" t="s">
        <v>78</v>
      </c>
      <c r="AV94" s="21"/>
      <c r="AW94" s="21"/>
      <c r="AX94" s="21"/>
      <c r="AY94" s="4" t="s">
        <v>124</v>
      </c>
      <c r="AZ94" s="21"/>
      <c r="BA94" s="21"/>
      <c r="BB94" s="21"/>
      <c r="BC94" s="21"/>
      <c r="BD94" s="21"/>
      <c r="BE94" s="160">
        <f t="shared" si="8"/>
        <v>0</v>
      </c>
      <c r="BF94" s="160">
        <f t="shared" si="9"/>
        <v>0</v>
      </c>
      <c r="BG94" s="160">
        <f t="shared" si="10"/>
        <v>0</v>
      </c>
      <c r="BH94" s="160">
        <f t="shared" si="11"/>
        <v>0</v>
      </c>
      <c r="BI94" s="160">
        <f t="shared" si="12"/>
        <v>0</v>
      </c>
      <c r="BJ94" s="4" t="s">
        <v>74</v>
      </c>
      <c r="BK94" s="160">
        <f t="shared" si="13"/>
        <v>0</v>
      </c>
      <c r="BL94" s="4" t="s">
        <v>149</v>
      </c>
      <c r="BM94" s="159" t="s">
        <v>1319</v>
      </c>
    </row>
    <row r="95" ht="22.5" customHeight="1">
      <c r="A95" s="136"/>
      <c r="B95" s="137"/>
      <c r="C95" s="136"/>
      <c r="D95" s="138" t="s">
        <v>68</v>
      </c>
      <c r="E95" s="146" t="s">
        <v>1320</v>
      </c>
      <c r="F95" s="146" t="s">
        <v>1321</v>
      </c>
      <c r="G95" s="136"/>
      <c r="H95" s="136"/>
      <c r="I95" s="136"/>
      <c r="J95" s="147">
        <f>BK95</f>
        <v>0</v>
      </c>
      <c r="K95" s="136"/>
      <c r="L95" s="137"/>
      <c r="M95" s="141"/>
      <c r="N95" s="136"/>
      <c r="O95" s="136"/>
      <c r="P95" s="142">
        <f>SUM(P96:P99)</f>
        <v>0</v>
      </c>
      <c r="Q95" s="136"/>
      <c r="R95" s="142">
        <f>SUM(R96:R99)</f>
        <v>0</v>
      </c>
      <c r="S95" s="136"/>
      <c r="T95" s="143">
        <f>SUM(T96:T99)</f>
        <v>0</v>
      </c>
      <c r="U95" s="136"/>
      <c r="V95" s="136"/>
      <c r="W95" s="136"/>
      <c r="X95" s="136"/>
      <c r="Y95" s="136"/>
      <c r="Z95" s="136"/>
      <c r="AA95" s="136"/>
      <c r="AB95" s="136"/>
      <c r="AC95" s="136"/>
      <c r="AD95" s="136"/>
      <c r="AE95" s="136"/>
      <c r="AF95" s="136"/>
      <c r="AG95" s="136"/>
      <c r="AH95" s="136"/>
      <c r="AI95" s="136"/>
      <c r="AJ95" s="136"/>
      <c r="AK95" s="136"/>
      <c r="AL95" s="136"/>
      <c r="AM95" s="136"/>
      <c r="AN95" s="136"/>
      <c r="AO95" s="136"/>
      <c r="AP95" s="136"/>
      <c r="AQ95" s="136"/>
      <c r="AR95" s="138" t="s">
        <v>84</v>
      </c>
      <c r="AS95" s="136"/>
      <c r="AT95" s="144" t="s">
        <v>68</v>
      </c>
      <c r="AU95" s="144" t="s">
        <v>74</v>
      </c>
      <c r="AV95" s="136"/>
      <c r="AW95" s="136"/>
      <c r="AX95" s="136"/>
      <c r="AY95" s="138" t="s">
        <v>124</v>
      </c>
      <c r="AZ95" s="136"/>
      <c r="BA95" s="136"/>
      <c r="BB95" s="136"/>
      <c r="BC95" s="136"/>
      <c r="BD95" s="136"/>
      <c r="BE95" s="136"/>
      <c r="BF95" s="136"/>
      <c r="BG95" s="136"/>
      <c r="BH95" s="136"/>
      <c r="BI95" s="136"/>
      <c r="BJ95" s="136"/>
      <c r="BK95" s="145">
        <f>SUM(BK96:BK99)</f>
        <v>0</v>
      </c>
      <c r="BL95" s="136"/>
      <c r="BM95" s="136"/>
    </row>
    <row r="96" ht="16.5" customHeight="1">
      <c r="A96" s="21"/>
      <c r="B96" s="22"/>
      <c r="C96" s="148" t="s">
        <v>164</v>
      </c>
      <c r="D96" s="148" t="s">
        <v>127</v>
      </c>
      <c r="E96" s="149" t="s">
        <v>1322</v>
      </c>
      <c r="F96" s="150" t="s">
        <v>1323</v>
      </c>
      <c r="G96" s="151" t="s">
        <v>1324</v>
      </c>
      <c r="H96" s="152">
        <v>1.0</v>
      </c>
      <c r="I96" s="153"/>
      <c r="J96" s="154">
        <f>ROUND(I96*H96,2)</f>
        <v>0</v>
      </c>
      <c r="K96" s="150" t="s">
        <v>130</v>
      </c>
      <c r="L96" s="22"/>
      <c r="M96" s="155" t="s">
        <v>3</v>
      </c>
      <c r="N96" s="156" t="s">
        <v>40</v>
      </c>
      <c r="O96" s="21"/>
      <c r="P96" s="157">
        <f>O96*H96</f>
        <v>0</v>
      </c>
      <c r="Q96" s="157">
        <v>0.0</v>
      </c>
      <c r="R96" s="157">
        <f>Q96*H96</f>
        <v>0</v>
      </c>
      <c r="S96" s="157">
        <v>0.0</v>
      </c>
      <c r="T96" s="158">
        <f>S96*H96</f>
        <v>0</v>
      </c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159" t="s">
        <v>1303</v>
      </c>
      <c r="AS96" s="21"/>
      <c r="AT96" s="159" t="s">
        <v>127</v>
      </c>
      <c r="AU96" s="159" t="s">
        <v>78</v>
      </c>
      <c r="AV96" s="21"/>
      <c r="AW96" s="21"/>
      <c r="AX96" s="21"/>
      <c r="AY96" s="4" t="s">
        <v>124</v>
      </c>
      <c r="AZ96" s="21"/>
      <c r="BA96" s="21"/>
      <c r="BB96" s="21"/>
      <c r="BC96" s="21"/>
      <c r="BD96" s="21"/>
      <c r="BE96" s="160">
        <f>IF(N96="základní",J96,0)</f>
        <v>0</v>
      </c>
      <c r="BF96" s="160">
        <f>IF(N96="snížená",J96,0)</f>
        <v>0</v>
      </c>
      <c r="BG96" s="160">
        <f>IF(N96="zákl. přenesená",J96,0)</f>
        <v>0</v>
      </c>
      <c r="BH96" s="160">
        <f>IF(N96="sníž. přenesená",J96,0)</f>
        <v>0</v>
      </c>
      <c r="BI96" s="160">
        <f>IF(N96="nulová",J96,0)</f>
        <v>0</v>
      </c>
      <c r="BJ96" s="4" t="s">
        <v>74</v>
      </c>
      <c r="BK96" s="160">
        <f>ROUND(I96*H96,2)</f>
        <v>0</v>
      </c>
      <c r="BL96" s="4" t="s">
        <v>1303</v>
      </c>
      <c r="BM96" s="159" t="s">
        <v>1325</v>
      </c>
    </row>
    <row r="97" ht="15.75" customHeight="1">
      <c r="A97" s="21"/>
      <c r="B97" s="22"/>
      <c r="C97" s="21"/>
      <c r="D97" s="161" t="s">
        <v>133</v>
      </c>
      <c r="E97" s="21"/>
      <c r="F97" s="162" t="s">
        <v>1326</v>
      </c>
      <c r="G97" s="21"/>
      <c r="H97" s="21"/>
      <c r="I97" s="21"/>
      <c r="J97" s="21"/>
      <c r="K97" s="21"/>
      <c r="L97" s="22"/>
      <c r="M97" s="163"/>
      <c r="N97" s="21"/>
      <c r="O97" s="21"/>
      <c r="P97" s="21"/>
      <c r="Q97" s="21"/>
      <c r="R97" s="21"/>
      <c r="S97" s="21"/>
      <c r="T97" s="58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4" t="s">
        <v>133</v>
      </c>
      <c r="AU97" s="4" t="s">
        <v>78</v>
      </c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</row>
    <row r="98" ht="16.5" customHeight="1">
      <c r="A98" s="21"/>
      <c r="B98" s="22"/>
      <c r="C98" s="148" t="s">
        <v>171</v>
      </c>
      <c r="D98" s="148" t="s">
        <v>127</v>
      </c>
      <c r="E98" s="149" t="s">
        <v>1327</v>
      </c>
      <c r="F98" s="150" t="s">
        <v>1328</v>
      </c>
      <c r="G98" s="151" t="s">
        <v>300</v>
      </c>
      <c r="H98" s="152">
        <v>1.0</v>
      </c>
      <c r="I98" s="153"/>
      <c r="J98" s="154">
        <f>ROUND(I98*H98,2)</f>
        <v>0</v>
      </c>
      <c r="K98" s="150" t="s">
        <v>130</v>
      </c>
      <c r="L98" s="22"/>
      <c r="M98" s="155" t="s">
        <v>3</v>
      </c>
      <c r="N98" s="156" t="s">
        <v>40</v>
      </c>
      <c r="O98" s="21"/>
      <c r="P98" s="157">
        <f>O98*H98</f>
        <v>0</v>
      </c>
      <c r="Q98" s="157">
        <v>0.0</v>
      </c>
      <c r="R98" s="157">
        <f>Q98*H98</f>
        <v>0</v>
      </c>
      <c r="S98" s="157">
        <v>0.0</v>
      </c>
      <c r="T98" s="158">
        <f>S98*H98</f>
        <v>0</v>
      </c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159" t="s">
        <v>1303</v>
      </c>
      <c r="AS98" s="21"/>
      <c r="AT98" s="159" t="s">
        <v>127</v>
      </c>
      <c r="AU98" s="159" t="s">
        <v>78</v>
      </c>
      <c r="AV98" s="21"/>
      <c r="AW98" s="21"/>
      <c r="AX98" s="21"/>
      <c r="AY98" s="4" t="s">
        <v>124</v>
      </c>
      <c r="AZ98" s="21"/>
      <c r="BA98" s="21"/>
      <c r="BB98" s="21"/>
      <c r="BC98" s="21"/>
      <c r="BD98" s="21"/>
      <c r="BE98" s="160">
        <f>IF(N98="základní",J98,0)</f>
        <v>0</v>
      </c>
      <c r="BF98" s="160">
        <f>IF(N98="snížená",J98,0)</f>
        <v>0</v>
      </c>
      <c r="BG98" s="160">
        <f>IF(N98="zákl. přenesená",J98,0)</f>
        <v>0</v>
      </c>
      <c r="BH98" s="160">
        <f>IF(N98="sníž. přenesená",J98,0)</f>
        <v>0</v>
      </c>
      <c r="BI98" s="160">
        <f>IF(N98="nulová",J98,0)</f>
        <v>0</v>
      </c>
      <c r="BJ98" s="4" t="s">
        <v>74</v>
      </c>
      <c r="BK98" s="160">
        <f>ROUND(I98*H98,2)</f>
        <v>0</v>
      </c>
      <c r="BL98" s="4" t="s">
        <v>1303</v>
      </c>
      <c r="BM98" s="159" t="s">
        <v>1329</v>
      </c>
    </row>
    <row r="99" ht="15.75" customHeight="1">
      <c r="A99" s="21"/>
      <c r="B99" s="22"/>
      <c r="C99" s="21"/>
      <c r="D99" s="161" t="s">
        <v>133</v>
      </c>
      <c r="E99" s="21"/>
      <c r="F99" s="162" t="s">
        <v>1330</v>
      </c>
      <c r="G99" s="21"/>
      <c r="H99" s="21"/>
      <c r="I99" s="21"/>
      <c r="J99" s="21"/>
      <c r="K99" s="21"/>
      <c r="L99" s="22"/>
      <c r="M99" s="163"/>
      <c r="N99" s="21"/>
      <c r="O99" s="21"/>
      <c r="P99" s="21"/>
      <c r="Q99" s="21"/>
      <c r="R99" s="21"/>
      <c r="S99" s="21"/>
      <c r="T99" s="58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4" t="s">
        <v>133</v>
      </c>
      <c r="AU99" s="4" t="s">
        <v>78</v>
      </c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</row>
    <row r="100" ht="22.5" customHeight="1">
      <c r="A100" s="136"/>
      <c r="B100" s="137"/>
      <c r="C100" s="136"/>
      <c r="D100" s="138" t="s">
        <v>68</v>
      </c>
      <c r="E100" s="146" t="s">
        <v>1331</v>
      </c>
      <c r="F100" s="146" t="s">
        <v>1332</v>
      </c>
      <c r="G100" s="136"/>
      <c r="H100" s="136"/>
      <c r="I100" s="136"/>
      <c r="J100" s="147">
        <f>BK100</f>
        <v>0</v>
      </c>
      <c r="K100" s="136"/>
      <c r="L100" s="137"/>
      <c r="M100" s="141"/>
      <c r="N100" s="136"/>
      <c r="O100" s="136"/>
      <c r="P100" s="142">
        <f>SUM(P101:P102)</f>
        <v>0</v>
      </c>
      <c r="Q100" s="136"/>
      <c r="R100" s="142">
        <f>SUM(R101:R102)</f>
        <v>0</v>
      </c>
      <c r="S100" s="136"/>
      <c r="T100" s="143">
        <f>SUM(T101:T102)</f>
        <v>0</v>
      </c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36"/>
      <c r="AK100" s="136"/>
      <c r="AL100" s="136"/>
      <c r="AM100" s="136"/>
      <c r="AN100" s="136"/>
      <c r="AO100" s="136"/>
      <c r="AP100" s="136"/>
      <c r="AQ100" s="136"/>
      <c r="AR100" s="138" t="s">
        <v>84</v>
      </c>
      <c r="AS100" s="136"/>
      <c r="AT100" s="144" t="s">
        <v>68</v>
      </c>
      <c r="AU100" s="144" t="s">
        <v>74</v>
      </c>
      <c r="AV100" s="136"/>
      <c r="AW100" s="136"/>
      <c r="AX100" s="136"/>
      <c r="AY100" s="138" t="s">
        <v>124</v>
      </c>
      <c r="AZ100" s="136"/>
      <c r="BA100" s="136"/>
      <c r="BB100" s="136"/>
      <c r="BC100" s="136"/>
      <c r="BD100" s="136"/>
      <c r="BE100" s="136"/>
      <c r="BF100" s="136"/>
      <c r="BG100" s="136"/>
      <c r="BH100" s="136"/>
      <c r="BI100" s="136"/>
      <c r="BJ100" s="136"/>
      <c r="BK100" s="145">
        <f>SUM(BK101:BK102)</f>
        <v>0</v>
      </c>
      <c r="BL100" s="136"/>
      <c r="BM100" s="136"/>
    </row>
    <row r="101" ht="16.5" customHeight="1">
      <c r="A101" s="21"/>
      <c r="B101" s="22"/>
      <c r="C101" s="148" t="s">
        <v>177</v>
      </c>
      <c r="D101" s="148" t="s">
        <v>127</v>
      </c>
      <c r="E101" s="149" t="s">
        <v>1333</v>
      </c>
      <c r="F101" s="150" t="s">
        <v>1334</v>
      </c>
      <c r="G101" s="151" t="s">
        <v>300</v>
      </c>
      <c r="H101" s="152">
        <v>1.0</v>
      </c>
      <c r="I101" s="153"/>
      <c r="J101" s="154">
        <f>ROUND(I101*H101,2)</f>
        <v>0</v>
      </c>
      <c r="K101" s="150" t="s">
        <v>130</v>
      </c>
      <c r="L101" s="22"/>
      <c r="M101" s="155" t="s">
        <v>3</v>
      </c>
      <c r="N101" s="156" t="s">
        <v>40</v>
      </c>
      <c r="O101" s="21"/>
      <c r="P101" s="157">
        <f>O101*H101</f>
        <v>0</v>
      </c>
      <c r="Q101" s="157">
        <v>0.0</v>
      </c>
      <c r="R101" s="157">
        <f>Q101*H101</f>
        <v>0</v>
      </c>
      <c r="S101" s="157">
        <v>0.0</v>
      </c>
      <c r="T101" s="158">
        <f>S101*H101</f>
        <v>0</v>
      </c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159" t="s">
        <v>1303</v>
      </c>
      <c r="AS101" s="21"/>
      <c r="AT101" s="159" t="s">
        <v>127</v>
      </c>
      <c r="AU101" s="159" t="s">
        <v>78</v>
      </c>
      <c r="AV101" s="21"/>
      <c r="AW101" s="21"/>
      <c r="AX101" s="21"/>
      <c r="AY101" s="4" t="s">
        <v>124</v>
      </c>
      <c r="AZ101" s="21"/>
      <c r="BA101" s="21"/>
      <c r="BB101" s="21"/>
      <c r="BC101" s="21"/>
      <c r="BD101" s="21"/>
      <c r="BE101" s="160">
        <f>IF(N101="základní",J101,0)</f>
        <v>0</v>
      </c>
      <c r="BF101" s="160">
        <f>IF(N101="snížená",J101,0)</f>
        <v>0</v>
      </c>
      <c r="BG101" s="160">
        <f>IF(N101="zákl. přenesená",J101,0)</f>
        <v>0</v>
      </c>
      <c r="BH101" s="160">
        <f>IF(N101="sníž. přenesená",J101,0)</f>
        <v>0</v>
      </c>
      <c r="BI101" s="160">
        <f>IF(N101="nulová",J101,0)</f>
        <v>0</v>
      </c>
      <c r="BJ101" s="4" t="s">
        <v>74</v>
      </c>
      <c r="BK101" s="160">
        <f>ROUND(I101*H101,2)</f>
        <v>0</v>
      </c>
      <c r="BL101" s="4" t="s">
        <v>1303</v>
      </c>
      <c r="BM101" s="159" t="s">
        <v>1335</v>
      </c>
    </row>
    <row r="102" ht="15.75" customHeight="1">
      <c r="A102" s="21"/>
      <c r="B102" s="22"/>
      <c r="C102" s="21"/>
      <c r="D102" s="161" t="s">
        <v>133</v>
      </c>
      <c r="E102" s="21"/>
      <c r="F102" s="162" t="s">
        <v>1336</v>
      </c>
      <c r="G102" s="21"/>
      <c r="H102" s="21"/>
      <c r="I102" s="21"/>
      <c r="J102" s="21"/>
      <c r="K102" s="21"/>
      <c r="L102" s="22"/>
      <c r="M102" s="202"/>
      <c r="N102" s="188"/>
      <c r="O102" s="188"/>
      <c r="P102" s="188"/>
      <c r="Q102" s="188"/>
      <c r="R102" s="188"/>
      <c r="S102" s="188"/>
      <c r="T102" s="203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4" t="s">
        <v>133</v>
      </c>
      <c r="AU102" s="4" t="s">
        <v>78</v>
      </c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</row>
    <row r="103" ht="6.75" customHeight="1">
      <c r="A103" s="21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22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</row>
  </sheetData>
  <autoFilter ref="$C$82:$K$102"/>
  <mergeCells count="9">
    <mergeCell ref="E73:H73"/>
    <mergeCell ref="E75:H75"/>
    <mergeCell ref="L2:V2"/>
    <mergeCell ref="E7:H7"/>
    <mergeCell ref="E9:H9"/>
    <mergeCell ref="E18:H18"/>
    <mergeCell ref="E27:H27"/>
    <mergeCell ref="E48:H48"/>
    <mergeCell ref="E50:H50"/>
  </mergeCells>
  <hyperlinks>
    <hyperlink r:id="rId1" ref="F87"/>
    <hyperlink r:id="rId2" ref="F90"/>
    <hyperlink r:id="rId3" ref="F92"/>
    <hyperlink r:id="rId4" ref="F97"/>
    <hyperlink r:id="rId5" ref="F99"/>
    <hyperlink r:id="rId6" ref="F102"/>
  </hyperlinks>
  <printOptions/>
  <pageMargins bottom="0.39375" footer="0.0" header="0.0" left="0.39375" right="0.39375" top="0.39375"/>
  <pageSetup paperSize="9" orientation="portrait"/>
  <headerFooter>
    <oddFooter>&amp;CStrana &amp;P z </oddFooter>
  </headerFooter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67"/>
    <col customWidth="1" min="3" max="3" width="25.0"/>
    <col customWidth="1" min="4" max="4" width="75.83"/>
    <col customWidth="1" min="5" max="5" width="13.33"/>
    <col customWidth="1" min="6" max="6" width="20.0"/>
    <col customWidth="1" min="7" max="7" width="1.67"/>
    <col customWidth="1" min="8" max="8" width="8.33"/>
  </cols>
  <sheetData>
    <row r="1" ht="11.2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6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6.75" customHeight="1">
      <c r="A3" s="2"/>
      <c r="B3" s="5"/>
      <c r="C3" s="6"/>
      <c r="D3" s="6"/>
      <c r="E3" s="6"/>
      <c r="F3" s="6"/>
      <c r="G3" s="6"/>
      <c r="H3" s="7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4.75" customHeight="1">
      <c r="A4" s="2"/>
      <c r="B4" s="7"/>
      <c r="C4" s="8" t="s">
        <v>1337</v>
      </c>
      <c r="D4" s="2"/>
      <c r="E4" s="2"/>
      <c r="F4" s="2"/>
      <c r="G4" s="2"/>
      <c r="H4" s="7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2.0" customHeight="1">
      <c r="A5" s="2"/>
      <c r="B5" s="7"/>
      <c r="C5" s="11" t="s">
        <v>14</v>
      </c>
      <c r="D5" s="19" t="s">
        <v>15</v>
      </c>
      <c r="G5" s="2"/>
      <c r="H5" s="7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36.75" customHeight="1">
      <c r="A6" s="2"/>
      <c r="B6" s="7"/>
      <c r="C6" s="14" t="s">
        <v>17</v>
      </c>
      <c r="D6" s="15" t="s">
        <v>18</v>
      </c>
      <c r="G6" s="2"/>
      <c r="H6" s="7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7"/>
      <c r="C7" s="16" t="s">
        <v>23</v>
      </c>
      <c r="D7" s="51" t="str">
        <f>'Rekapitulace stavby'!AN8</f>
        <v>1. 3. 2025</v>
      </c>
      <c r="E7" s="2"/>
      <c r="F7" s="2"/>
      <c r="G7" s="2"/>
      <c r="H7" s="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0.5" customHeight="1">
      <c r="A8" s="21"/>
      <c r="B8" s="22"/>
      <c r="C8" s="21"/>
      <c r="D8" s="21"/>
      <c r="E8" s="21"/>
      <c r="F8" s="21"/>
      <c r="G8" s="21"/>
      <c r="H8" s="22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29.25" customHeight="1">
      <c r="A9" s="127"/>
      <c r="B9" s="128"/>
      <c r="C9" s="129" t="s">
        <v>50</v>
      </c>
      <c r="D9" s="130" t="s">
        <v>51</v>
      </c>
      <c r="E9" s="130" t="s">
        <v>111</v>
      </c>
      <c r="F9" s="131" t="s">
        <v>1338</v>
      </c>
      <c r="G9" s="127"/>
      <c r="H9" s="128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</row>
    <row r="10" ht="26.25" customHeight="1">
      <c r="A10" s="21"/>
      <c r="B10" s="22"/>
      <c r="C10" s="204" t="s">
        <v>74</v>
      </c>
      <c r="D10" s="204" t="s">
        <v>75</v>
      </c>
      <c r="E10" s="21"/>
      <c r="F10" s="21"/>
      <c r="G10" s="21"/>
      <c r="H10" s="22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16.5" customHeight="1">
      <c r="A11" s="21"/>
      <c r="B11" s="22"/>
      <c r="C11" s="205" t="s">
        <v>87</v>
      </c>
      <c r="D11" s="206" t="s">
        <v>88</v>
      </c>
      <c r="E11" s="207" t="s">
        <v>89</v>
      </c>
      <c r="F11" s="208">
        <v>151.803</v>
      </c>
      <c r="G11" s="21"/>
      <c r="H11" s="22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16.5" customHeight="1">
      <c r="A12" s="21"/>
      <c r="B12" s="22"/>
      <c r="C12" s="209" t="s">
        <v>3</v>
      </c>
      <c r="D12" s="209" t="s">
        <v>1339</v>
      </c>
      <c r="E12" s="4" t="s">
        <v>3</v>
      </c>
      <c r="F12" s="210">
        <v>151.803</v>
      </c>
      <c r="G12" s="21"/>
      <c r="H12" s="22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16.5" customHeight="1">
      <c r="A13" s="21"/>
      <c r="B13" s="22"/>
      <c r="C13" s="211" t="s">
        <v>1340</v>
      </c>
      <c r="D13" s="21"/>
      <c r="E13" s="21"/>
      <c r="F13" s="21"/>
      <c r="G13" s="21"/>
      <c r="H13" s="22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>
      <c r="A14" s="21"/>
      <c r="B14" s="22"/>
      <c r="C14" s="209" t="s">
        <v>172</v>
      </c>
      <c r="D14" s="209" t="s">
        <v>1341</v>
      </c>
      <c r="E14" s="4" t="s">
        <v>89</v>
      </c>
      <c r="F14" s="210">
        <v>238.709</v>
      </c>
      <c r="G14" s="21"/>
      <c r="H14" s="22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16.5" customHeight="1">
      <c r="A15" s="21"/>
      <c r="B15" s="22"/>
      <c r="C15" s="209" t="s">
        <v>157</v>
      </c>
      <c r="D15" s="209" t="s">
        <v>1342</v>
      </c>
      <c r="E15" s="4" t="s">
        <v>89</v>
      </c>
      <c r="F15" s="210">
        <v>334.692</v>
      </c>
      <c r="G15" s="21"/>
      <c r="H15" s="22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16.5" customHeight="1">
      <c r="A16" s="21"/>
      <c r="B16" s="22"/>
      <c r="C16" s="209" t="s">
        <v>144</v>
      </c>
      <c r="D16" s="209" t="s">
        <v>1343</v>
      </c>
      <c r="E16" s="4" t="s">
        <v>89</v>
      </c>
      <c r="F16" s="210">
        <v>151.803</v>
      </c>
      <c r="G16" s="21"/>
      <c r="H16" s="22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16.5" customHeight="1">
      <c r="A17" s="21"/>
      <c r="B17" s="22"/>
      <c r="C17" s="209" t="s">
        <v>150</v>
      </c>
      <c r="D17" s="209" t="s">
        <v>1344</v>
      </c>
      <c r="E17" s="4" t="s">
        <v>89</v>
      </c>
      <c r="F17" s="210">
        <v>303.606</v>
      </c>
      <c r="G17" s="21"/>
      <c r="H17" s="22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16.5" customHeight="1">
      <c r="A18" s="21"/>
      <c r="B18" s="22"/>
      <c r="C18" s="209" t="s">
        <v>128</v>
      </c>
      <c r="D18" s="209" t="s">
        <v>1345</v>
      </c>
      <c r="E18" s="4" t="s">
        <v>89</v>
      </c>
      <c r="F18" s="210">
        <v>151.803</v>
      </c>
      <c r="G18" s="21"/>
      <c r="H18" s="22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16.5" customHeight="1">
      <c r="A19" s="21"/>
      <c r="B19" s="22"/>
      <c r="C19" s="209" t="s">
        <v>165</v>
      </c>
      <c r="D19" s="209" t="s">
        <v>166</v>
      </c>
      <c r="E19" s="4" t="s">
        <v>89</v>
      </c>
      <c r="F19" s="210">
        <v>303.606</v>
      </c>
      <c r="G19" s="21"/>
      <c r="H19" s="22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16.5" customHeight="1">
      <c r="A20" s="21"/>
      <c r="B20" s="22"/>
      <c r="C20" s="209" t="s">
        <v>293</v>
      </c>
      <c r="D20" s="209" t="s">
        <v>1346</v>
      </c>
      <c r="E20" s="4" t="s">
        <v>89</v>
      </c>
      <c r="F20" s="210">
        <v>247.786</v>
      </c>
      <c r="G20" s="21"/>
      <c r="H20" s="22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16.5" customHeight="1">
      <c r="A21" s="21"/>
      <c r="B21" s="22"/>
      <c r="C21" s="209" t="s">
        <v>303</v>
      </c>
      <c r="D21" s="209" t="s">
        <v>304</v>
      </c>
      <c r="E21" s="4" t="s">
        <v>89</v>
      </c>
      <c r="F21" s="210">
        <v>151.803</v>
      </c>
      <c r="G21" s="21"/>
      <c r="H21" s="22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16.5" customHeight="1">
      <c r="A22" s="21"/>
      <c r="B22" s="22"/>
      <c r="C22" s="205" t="s">
        <v>91</v>
      </c>
      <c r="D22" s="206" t="s">
        <v>92</v>
      </c>
      <c r="E22" s="207" t="s">
        <v>89</v>
      </c>
      <c r="F22" s="208">
        <v>9.077</v>
      </c>
      <c r="G22" s="21"/>
      <c r="H22" s="22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16.5" customHeight="1">
      <c r="A23" s="21"/>
      <c r="B23" s="22"/>
      <c r="C23" s="209" t="s">
        <v>3</v>
      </c>
      <c r="D23" s="209" t="s">
        <v>1347</v>
      </c>
      <c r="E23" s="4" t="s">
        <v>3</v>
      </c>
      <c r="F23" s="210">
        <v>9.077</v>
      </c>
      <c r="G23" s="21"/>
      <c r="H23" s="22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16.5" customHeight="1">
      <c r="A24" s="21"/>
      <c r="B24" s="22"/>
      <c r="C24" s="211" t="s">
        <v>1340</v>
      </c>
      <c r="D24" s="21"/>
      <c r="E24" s="21"/>
      <c r="F24" s="21"/>
      <c r="G24" s="21"/>
      <c r="H24" s="22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15.75" customHeight="1">
      <c r="A25" s="21"/>
      <c r="B25" s="22"/>
      <c r="C25" s="209" t="s">
        <v>189</v>
      </c>
      <c r="D25" s="209" t="s">
        <v>1348</v>
      </c>
      <c r="E25" s="4" t="s">
        <v>89</v>
      </c>
      <c r="F25" s="210">
        <v>95.983</v>
      </c>
      <c r="G25" s="21"/>
      <c r="H25" s="22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16.5" customHeight="1">
      <c r="A26" s="21"/>
      <c r="B26" s="22"/>
      <c r="C26" s="209" t="s">
        <v>157</v>
      </c>
      <c r="D26" s="209" t="s">
        <v>1342</v>
      </c>
      <c r="E26" s="4" t="s">
        <v>89</v>
      </c>
      <c r="F26" s="210">
        <v>334.692</v>
      </c>
      <c r="G26" s="21"/>
      <c r="H26" s="22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16.5" customHeight="1">
      <c r="A27" s="21"/>
      <c r="B27" s="22"/>
      <c r="C27" s="209" t="s">
        <v>293</v>
      </c>
      <c r="D27" s="209" t="s">
        <v>1346</v>
      </c>
      <c r="E27" s="4" t="s">
        <v>89</v>
      </c>
      <c r="F27" s="210">
        <v>247.786</v>
      </c>
      <c r="G27" s="21"/>
      <c r="H27" s="22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16.5" customHeight="1">
      <c r="A28" s="21"/>
      <c r="B28" s="22"/>
      <c r="C28" s="209" t="s">
        <v>194</v>
      </c>
      <c r="D28" s="209" t="s">
        <v>195</v>
      </c>
      <c r="E28" s="4" t="s">
        <v>89</v>
      </c>
      <c r="F28" s="210">
        <v>95.983</v>
      </c>
      <c r="G28" s="21"/>
      <c r="H28" s="22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16.5" customHeight="1">
      <c r="A29" s="21"/>
      <c r="B29" s="22"/>
      <c r="C29" s="205" t="s">
        <v>95</v>
      </c>
      <c r="D29" s="206" t="s">
        <v>92</v>
      </c>
      <c r="E29" s="207" t="s">
        <v>89</v>
      </c>
      <c r="F29" s="208">
        <v>86.906</v>
      </c>
      <c r="G29" s="21"/>
      <c r="H29" s="22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16.5" customHeight="1">
      <c r="A30" s="21"/>
      <c r="B30" s="22"/>
      <c r="C30" s="209" t="s">
        <v>3</v>
      </c>
      <c r="D30" s="209" t="s">
        <v>1349</v>
      </c>
      <c r="E30" s="4" t="s">
        <v>3</v>
      </c>
      <c r="F30" s="210">
        <v>86.906</v>
      </c>
      <c r="G30" s="21"/>
      <c r="H30" s="22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16.5" customHeight="1">
      <c r="A31" s="21"/>
      <c r="B31" s="22"/>
      <c r="C31" s="211" t="s">
        <v>1340</v>
      </c>
      <c r="D31" s="21"/>
      <c r="E31" s="21"/>
      <c r="F31" s="21"/>
      <c r="G31" s="21"/>
      <c r="H31" s="22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15.75" customHeight="1">
      <c r="A32" s="21"/>
      <c r="B32" s="22"/>
      <c r="C32" s="209" t="s">
        <v>189</v>
      </c>
      <c r="D32" s="209" t="s">
        <v>1348</v>
      </c>
      <c r="E32" s="4" t="s">
        <v>89</v>
      </c>
      <c r="F32" s="210">
        <v>95.983</v>
      </c>
      <c r="G32" s="21"/>
      <c r="H32" s="22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15.75" customHeight="1">
      <c r="A33" s="21"/>
      <c r="B33" s="22"/>
      <c r="C33" s="209" t="s">
        <v>172</v>
      </c>
      <c r="D33" s="209" t="s">
        <v>1341</v>
      </c>
      <c r="E33" s="4" t="s">
        <v>89</v>
      </c>
      <c r="F33" s="210">
        <v>238.709</v>
      </c>
      <c r="G33" s="21"/>
      <c r="H33" s="22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16.5" customHeight="1">
      <c r="A34" s="21"/>
      <c r="B34" s="22"/>
      <c r="C34" s="209" t="s">
        <v>157</v>
      </c>
      <c r="D34" s="209" t="s">
        <v>1342</v>
      </c>
      <c r="E34" s="4" t="s">
        <v>89</v>
      </c>
      <c r="F34" s="210">
        <v>334.692</v>
      </c>
      <c r="G34" s="21"/>
      <c r="H34" s="22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16.5" customHeight="1">
      <c r="A35" s="21"/>
      <c r="B35" s="22"/>
      <c r="C35" s="209" t="s">
        <v>198</v>
      </c>
      <c r="D35" s="209" t="s">
        <v>1350</v>
      </c>
      <c r="E35" s="4" t="s">
        <v>140</v>
      </c>
      <c r="F35" s="210">
        <v>156.431</v>
      </c>
      <c r="G35" s="21"/>
      <c r="H35" s="22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16.5" customHeight="1">
      <c r="A36" s="21"/>
      <c r="B36" s="22"/>
      <c r="C36" s="209" t="s">
        <v>293</v>
      </c>
      <c r="D36" s="209" t="s">
        <v>1346</v>
      </c>
      <c r="E36" s="4" t="s">
        <v>89</v>
      </c>
      <c r="F36" s="210">
        <v>247.786</v>
      </c>
      <c r="G36" s="21"/>
      <c r="H36" s="22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16.5" customHeight="1">
      <c r="A37" s="21"/>
      <c r="B37" s="22"/>
      <c r="C37" s="209" t="s">
        <v>194</v>
      </c>
      <c r="D37" s="209" t="s">
        <v>195</v>
      </c>
      <c r="E37" s="4" t="s">
        <v>89</v>
      </c>
      <c r="F37" s="210">
        <v>95.983</v>
      </c>
      <c r="G37" s="21"/>
      <c r="H37" s="22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26.25" customHeight="1">
      <c r="A38" s="21"/>
      <c r="B38" s="22"/>
      <c r="C38" s="204" t="s">
        <v>78</v>
      </c>
      <c r="D38" s="204" t="s">
        <v>79</v>
      </c>
      <c r="E38" s="21"/>
      <c r="F38" s="21"/>
      <c r="G38" s="21"/>
      <c r="H38" s="22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16.5" customHeight="1">
      <c r="A39" s="21"/>
      <c r="B39" s="22"/>
      <c r="C39" s="205" t="s">
        <v>333</v>
      </c>
      <c r="D39" s="206" t="s">
        <v>334</v>
      </c>
      <c r="E39" s="207" t="s">
        <v>318</v>
      </c>
      <c r="F39" s="208">
        <v>18.034</v>
      </c>
      <c r="G39" s="21"/>
      <c r="H39" s="22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16.5" customHeight="1">
      <c r="A40" s="21"/>
      <c r="B40" s="22"/>
      <c r="C40" s="209" t="s">
        <v>3</v>
      </c>
      <c r="D40" s="209" t="s">
        <v>1351</v>
      </c>
      <c r="E40" s="4" t="s">
        <v>3</v>
      </c>
      <c r="F40" s="210">
        <v>18.034</v>
      </c>
      <c r="G40" s="21"/>
      <c r="H40" s="22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16.5" customHeight="1">
      <c r="A41" s="21"/>
      <c r="B41" s="22"/>
      <c r="C41" s="211" t="s">
        <v>1340</v>
      </c>
      <c r="D41" s="21"/>
      <c r="E41" s="21"/>
      <c r="F41" s="21"/>
      <c r="G41" s="21"/>
      <c r="H41" s="22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16.5" customHeight="1">
      <c r="A42" s="21"/>
      <c r="B42" s="22"/>
      <c r="C42" s="209" t="s">
        <v>757</v>
      </c>
      <c r="D42" s="209" t="s">
        <v>1352</v>
      </c>
      <c r="E42" s="4" t="s">
        <v>140</v>
      </c>
      <c r="F42" s="210">
        <v>324.327</v>
      </c>
      <c r="G42" s="21"/>
      <c r="H42" s="22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16.5" customHeight="1">
      <c r="A43" s="21"/>
      <c r="B43" s="22"/>
      <c r="C43" s="209" t="s">
        <v>1003</v>
      </c>
      <c r="D43" s="209" t="s">
        <v>1353</v>
      </c>
      <c r="E43" s="4" t="s">
        <v>140</v>
      </c>
      <c r="F43" s="210">
        <v>18.034</v>
      </c>
      <c r="G43" s="21"/>
      <c r="H43" s="22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16.5" customHeight="1">
      <c r="A44" s="21"/>
      <c r="B44" s="22"/>
      <c r="C44" s="209" t="s">
        <v>970</v>
      </c>
      <c r="D44" s="209" t="s">
        <v>1354</v>
      </c>
      <c r="E44" s="4" t="s">
        <v>140</v>
      </c>
      <c r="F44" s="210">
        <v>18.034</v>
      </c>
      <c r="G44" s="21"/>
      <c r="H44" s="22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16.5" customHeight="1">
      <c r="A45" s="21"/>
      <c r="B45" s="22"/>
      <c r="C45" s="209" t="s">
        <v>1019</v>
      </c>
      <c r="D45" s="209" t="s">
        <v>1020</v>
      </c>
      <c r="E45" s="4" t="s">
        <v>180</v>
      </c>
      <c r="F45" s="210">
        <v>19.837</v>
      </c>
      <c r="G45" s="21"/>
      <c r="H45" s="22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15.75" customHeight="1">
      <c r="A46" s="21"/>
      <c r="B46" s="22"/>
      <c r="C46" s="209" t="s">
        <v>950</v>
      </c>
      <c r="D46" s="209" t="s">
        <v>951</v>
      </c>
      <c r="E46" s="4" t="s">
        <v>89</v>
      </c>
      <c r="F46" s="210">
        <v>299.947</v>
      </c>
      <c r="G46" s="21"/>
      <c r="H46" s="22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16.5" customHeight="1">
      <c r="A47" s="21"/>
      <c r="B47" s="22"/>
      <c r="C47" s="205" t="s">
        <v>320</v>
      </c>
      <c r="D47" s="206" t="s">
        <v>321</v>
      </c>
      <c r="E47" s="207" t="s">
        <v>89</v>
      </c>
      <c r="F47" s="208">
        <v>24.298</v>
      </c>
      <c r="G47" s="21"/>
      <c r="H47" s="22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16.5" customHeight="1">
      <c r="A48" s="21"/>
      <c r="B48" s="22"/>
      <c r="C48" s="209" t="s">
        <v>3</v>
      </c>
      <c r="D48" s="209" t="s">
        <v>1355</v>
      </c>
      <c r="E48" s="4" t="s">
        <v>3</v>
      </c>
      <c r="F48" s="210">
        <v>15.08</v>
      </c>
      <c r="G48" s="21"/>
      <c r="H48" s="22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16.5" customHeight="1">
      <c r="A49" s="21"/>
      <c r="B49" s="22"/>
      <c r="C49" s="209" t="s">
        <v>3</v>
      </c>
      <c r="D49" s="209" t="s">
        <v>1356</v>
      </c>
      <c r="E49" s="4" t="s">
        <v>3</v>
      </c>
      <c r="F49" s="210">
        <v>3.38</v>
      </c>
      <c r="G49" s="21"/>
      <c r="H49" s="22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16.5" customHeight="1">
      <c r="A50" s="21"/>
      <c r="B50" s="22"/>
      <c r="C50" s="209" t="s">
        <v>3</v>
      </c>
      <c r="D50" s="209" t="s">
        <v>1357</v>
      </c>
      <c r="E50" s="4" t="s">
        <v>3</v>
      </c>
      <c r="F50" s="210">
        <v>5.838</v>
      </c>
      <c r="G50" s="21"/>
      <c r="H50" s="22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16.5" customHeight="1">
      <c r="A51" s="21"/>
      <c r="B51" s="22"/>
      <c r="C51" s="209" t="s">
        <v>3</v>
      </c>
      <c r="D51" s="209" t="s">
        <v>156</v>
      </c>
      <c r="E51" s="4" t="s">
        <v>3</v>
      </c>
      <c r="F51" s="210">
        <v>24.298</v>
      </c>
      <c r="G51" s="21"/>
      <c r="H51" s="22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16.5" customHeight="1">
      <c r="A52" s="21"/>
      <c r="B52" s="22"/>
      <c r="C52" s="211" t="s">
        <v>1340</v>
      </c>
      <c r="D52" s="21"/>
      <c r="E52" s="21"/>
      <c r="F52" s="21"/>
      <c r="G52" s="21"/>
      <c r="H52" s="22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16.5" customHeight="1">
      <c r="A53" s="21"/>
      <c r="B53" s="22"/>
      <c r="C53" s="209" t="s">
        <v>472</v>
      </c>
      <c r="D53" s="209" t="s">
        <v>1358</v>
      </c>
      <c r="E53" s="4" t="s">
        <v>89</v>
      </c>
      <c r="F53" s="210">
        <v>24.298</v>
      </c>
      <c r="G53" s="21"/>
      <c r="H53" s="22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16.5" customHeight="1">
      <c r="A54" s="21"/>
      <c r="B54" s="22"/>
      <c r="C54" s="209" t="s">
        <v>476</v>
      </c>
      <c r="D54" s="209" t="s">
        <v>477</v>
      </c>
      <c r="E54" s="4" t="s">
        <v>260</v>
      </c>
      <c r="F54" s="210">
        <v>5.249</v>
      </c>
      <c r="G54" s="21"/>
      <c r="H54" s="22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16.5" customHeight="1">
      <c r="A55" s="21"/>
      <c r="B55" s="22"/>
      <c r="C55" s="205" t="s">
        <v>310</v>
      </c>
      <c r="D55" s="206" t="s">
        <v>311</v>
      </c>
      <c r="E55" s="207" t="s">
        <v>89</v>
      </c>
      <c r="F55" s="208">
        <v>480.805</v>
      </c>
      <c r="G55" s="21"/>
      <c r="H55" s="22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16.5" customHeight="1">
      <c r="A56" s="21"/>
      <c r="B56" s="22"/>
      <c r="C56" s="209" t="s">
        <v>3</v>
      </c>
      <c r="D56" s="209" t="s">
        <v>1359</v>
      </c>
      <c r="E56" s="4" t="s">
        <v>3</v>
      </c>
      <c r="F56" s="210">
        <v>0.0</v>
      </c>
      <c r="G56" s="21"/>
      <c r="H56" s="22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16.5" customHeight="1">
      <c r="A57" s="21"/>
      <c r="B57" s="22"/>
      <c r="C57" s="209" t="s">
        <v>3</v>
      </c>
      <c r="D57" s="209" t="s">
        <v>3</v>
      </c>
      <c r="E57" s="4" t="s">
        <v>3</v>
      </c>
      <c r="F57" s="210">
        <v>0.0</v>
      </c>
      <c r="G57" s="21"/>
      <c r="H57" s="22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16.5" customHeight="1">
      <c r="A58" s="21"/>
      <c r="B58" s="22"/>
      <c r="C58" s="209" t="s">
        <v>3</v>
      </c>
      <c r="D58" s="209" t="s">
        <v>1360</v>
      </c>
      <c r="E58" s="4" t="s">
        <v>3</v>
      </c>
      <c r="F58" s="210">
        <v>201.825</v>
      </c>
      <c r="G58" s="21"/>
      <c r="H58" s="22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16.5" customHeight="1">
      <c r="A59" s="21"/>
      <c r="B59" s="22"/>
      <c r="C59" s="209" t="s">
        <v>3</v>
      </c>
      <c r="D59" s="209" t="s">
        <v>1361</v>
      </c>
      <c r="E59" s="4" t="s">
        <v>3</v>
      </c>
      <c r="F59" s="210">
        <v>130.986</v>
      </c>
      <c r="G59" s="21"/>
      <c r="H59" s="22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16.5" customHeight="1">
      <c r="A60" s="21"/>
      <c r="B60" s="22"/>
      <c r="C60" s="209" t="s">
        <v>3</v>
      </c>
      <c r="D60" s="209" t="s">
        <v>1362</v>
      </c>
      <c r="E60" s="4" t="s">
        <v>3</v>
      </c>
      <c r="F60" s="210">
        <v>147.994</v>
      </c>
      <c r="G60" s="21"/>
      <c r="H60" s="22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16.5" customHeight="1">
      <c r="A61" s="21"/>
      <c r="B61" s="22"/>
      <c r="C61" s="209" t="s">
        <v>3</v>
      </c>
      <c r="D61" s="209" t="s">
        <v>156</v>
      </c>
      <c r="E61" s="4" t="s">
        <v>3</v>
      </c>
      <c r="F61" s="210">
        <v>480.805</v>
      </c>
      <c r="G61" s="21"/>
      <c r="H61" s="22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16.5" customHeight="1">
      <c r="A62" s="21"/>
      <c r="B62" s="22"/>
      <c r="C62" s="211" t="s">
        <v>1340</v>
      </c>
      <c r="D62" s="21"/>
      <c r="E62" s="21"/>
      <c r="F62" s="21"/>
      <c r="G62" s="21"/>
      <c r="H62" s="22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15.75" customHeight="1">
      <c r="A63" s="21"/>
      <c r="B63" s="22"/>
      <c r="C63" s="209" t="s">
        <v>380</v>
      </c>
      <c r="D63" s="209" t="s">
        <v>1363</v>
      </c>
      <c r="E63" s="4" t="s">
        <v>89</v>
      </c>
      <c r="F63" s="210">
        <v>480.805</v>
      </c>
      <c r="G63" s="21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15.75" customHeight="1">
      <c r="A64" s="21"/>
      <c r="B64" s="22"/>
      <c r="C64" s="209" t="s">
        <v>384</v>
      </c>
      <c r="D64" s="209" t="s">
        <v>1364</v>
      </c>
      <c r="E64" s="4" t="s">
        <v>89</v>
      </c>
      <c r="F64" s="210">
        <v>43272.45</v>
      </c>
      <c r="G64" s="21"/>
      <c r="H64" s="22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15.75" customHeight="1">
      <c r="A65" s="21"/>
      <c r="B65" s="22"/>
      <c r="C65" s="209" t="s">
        <v>389</v>
      </c>
      <c r="D65" s="209" t="s">
        <v>1365</v>
      </c>
      <c r="E65" s="4" t="s">
        <v>89</v>
      </c>
      <c r="F65" s="210">
        <v>480.805</v>
      </c>
      <c r="G65" s="21"/>
      <c r="H65" s="22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16.5" customHeight="1">
      <c r="A66" s="21"/>
      <c r="B66" s="22"/>
      <c r="C66" s="209" t="s">
        <v>393</v>
      </c>
      <c r="D66" s="209" t="s">
        <v>1366</v>
      </c>
      <c r="E66" s="4" t="s">
        <v>89</v>
      </c>
      <c r="F66" s="210">
        <v>480.805</v>
      </c>
      <c r="G66" s="21"/>
      <c r="H66" s="22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16.5" customHeight="1">
      <c r="A67" s="21"/>
      <c r="B67" s="22"/>
      <c r="C67" s="209" t="s">
        <v>397</v>
      </c>
      <c r="D67" s="209" t="s">
        <v>1367</v>
      </c>
      <c r="E67" s="4" t="s">
        <v>89</v>
      </c>
      <c r="F67" s="210">
        <v>480.805</v>
      </c>
      <c r="G67" s="21"/>
      <c r="H67" s="22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16.5" customHeight="1">
      <c r="A68" s="21"/>
      <c r="B68" s="22"/>
      <c r="C68" s="205" t="s">
        <v>313</v>
      </c>
      <c r="D68" s="206" t="s">
        <v>314</v>
      </c>
      <c r="E68" s="207" t="s">
        <v>89</v>
      </c>
      <c r="F68" s="208">
        <v>97.881</v>
      </c>
      <c r="G68" s="21"/>
      <c r="H68" s="22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16.5" customHeight="1">
      <c r="A69" s="21"/>
      <c r="B69" s="22"/>
      <c r="C69" s="209" t="s">
        <v>3</v>
      </c>
      <c r="D69" s="209" t="s">
        <v>1368</v>
      </c>
      <c r="E69" s="4" t="s">
        <v>3</v>
      </c>
      <c r="F69" s="210">
        <v>61.373</v>
      </c>
      <c r="G69" s="21"/>
      <c r="H69" s="22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16.5" customHeight="1">
      <c r="A70" s="21"/>
      <c r="B70" s="22"/>
      <c r="C70" s="209" t="s">
        <v>3</v>
      </c>
      <c r="D70" s="209" t="s">
        <v>1369</v>
      </c>
      <c r="E70" s="4" t="s">
        <v>3</v>
      </c>
      <c r="F70" s="210">
        <v>9.995</v>
      </c>
      <c r="G70" s="21"/>
      <c r="H70" s="22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16.5" customHeight="1">
      <c r="A71" s="21"/>
      <c r="B71" s="22"/>
      <c r="C71" s="209" t="s">
        <v>3</v>
      </c>
      <c r="D71" s="209" t="s">
        <v>1370</v>
      </c>
      <c r="E71" s="4" t="s">
        <v>3</v>
      </c>
      <c r="F71" s="210">
        <v>26.513</v>
      </c>
      <c r="G71" s="21"/>
      <c r="H71" s="22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16.5" customHeight="1">
      <c r="A72" s="21"/>
      <c r="B72" s="22"/>
      <c r="C72" s="209" t="s">
        <v>3</v>
      </c>
      <c r="D72" s="209" t="s">
        <v>156</v>
      </c>
      <c r="E72" s="4" t="s">
        <v>3</v>
      </c>
      <c r="F72" s="210">
        <v>97.881</v>
      </c>
      <c r="G72" s="21"/>
      <c r="H72" s="22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16.5" customHeight="1">
      <c r="A73" s="21"/>
      <c r="B73" s="22"/>
      <c r="C73" s="211" t="s">
        <v>1340</v>
      </c>
      <c r="D73" s="21"/>
      <c r="E73" s="21"/>
      <c r="F73" s="21"/>
      <c r="G73" s="21"/>
      <c r="H73" s="22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16.5" customHeight="1">
      <c r="A74" s="21"/>
      <c r="B74" s="22"/>
      <c r="C74" s="209" t="s">
        <v>417</v>
      </c>
      <c r="D74" s="209" t="s">
        <v>1371</v>
      </c>
      <c r="E74" s="4" t="s">
        <v>89</v>
      </c>
      <c r="F74" s="210">
        <v>97.881</v>
      </c>
      <c r="G74" s="21"/>
      <c r="H74" s="22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16.5" customHeight="1">
      <c r="A75" s="21"/>
      <c r="B75" s="22"/>
      <c r="C75" s="209" t="s">
        <v>608</v>
      </c>
      <c r="D75" s="209" t="s">
        <v>1372</v>
      </c>
      <c r="E75" s="4" t="s">
        <v>575</v>
      </c>
      <c r="F75" s="210">
        <v>1.958</v>
      </c>
      <c r="G75" s="21"/>
      <c r="H75" s="22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15.75" customHeight="1">
      <c r="A76" s="21"/>
      <c r="B76" s="22"/>
      <c r="C76" s="209" t="s">
        <v>724</v>
      </c>
      <c r="D76" s="209" t="s">
        <v>1373</v>
      </c>
      <c r="E76" s="4" t="s">
        <v>89</v>
      </c>
      <c r="F76" s="210">
        <v>115.167</v>
      </c>
      <c r="G76" s="21"/>
      <c r="H76" s="22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16.5" customHeight="1">
      <c r="A77" s="21"/>
      <c r="B77" s="22"/>
      <c r="C77" s="209" t="s">
        <v>757</v>
      </c>
      <c r="D77" s="209" t="s">
        <v>1352</v>
      </c>
      <c r="E77" s="4" t="s">
        <v>140</v>
      </c>
      <c r="F77" s="210">
        <v>324.327</v>
      </c>
      <c r="G77" s="21"/>
      <c r="H77" s="22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15.75" customHeight="1">
      <c r="A78" s="21"/>
      <c r="B78" s="22"/>
      <c r="C78" s="209" t="s">
        <v>963</v>
      </c>
      <c r="D78" s="209" t="s">
        <v>1374</v>
      </c>
      <c r="E78" s="4" t="s">
        <v>89</v>
      </c>
      <c r="F78" s="210">
        <v>248.448</v>
      </c>
      <c r="G78" s="21"/>
      <c r="H78" s="22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16.5" customHeight="1">
      <c r="A79" s="21"/>
      <c r="B79" s="22"/>
      <c r="C79" s="209" t="s">
        <v>603</v>
      </c>
      <c r="D79" s="209" t="s">
        <v>1375</v>
      </c>
      <c r="E79" s="4" t="s">
        <v>89</v>
      </c>
      <c r="F79" s="210">
        <v>102.775</v>
      </c>
      <c r="G79" s="21"/>
      <c r="H79" s="22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15.75" customHeight="1">
      <c r="A80" s="21"/>
      <c r="B80" s="22"/>
      <c r="C80" s="209" t="s">
        <v>950</v>
      </c>
      <c r="D80" s="209" t="s">
        <v>951</v>
      </c>
      <c r="E80" s="4" t="s">
        <v>89</v>
      </c>
      <c r="F80" s="210">
        <v>299.947</v>
      </c>
      <c r="G80" s="21"/>
      <c r="H80" s="22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16.5" customHeight="1">
      <c r="A81" s="21"/>
      <c r="B81" s="22"/>
      <c r="C81" s="209" t="s">
        <v>454</v>
      </c>
      <c r="D81" s="209" t="s">
        <v>455</v>
      </c>
      <c r="E81" s="4" t="s">
        <v>89</v>
      </c>
      <c r="F81" s="210">
        <v>104.366</v>
      </c>
      <c r="G81" s="21"/>
      <c r="H81" s="22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16.5" customHeight="1">
      <c r="A82" s="21"/>
      <c r="B82" s="22"/>
      <c r="C82" s="209" t="s">
        <v>447</v>
      </c>
      <c r="D82" s="209" t="s">
        <v>448</v>
      </c>
      <c r="E82" s="4" t="s">
        <v>89</v>
      </c>
      <c r="F82" s="210">
        <v>104.366</v>
      </c>
      <c r="G82" s="21"/>
      <c r="H82" s="22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16.5" customHeight="1">
      <c r="A83" s="21"/>
      <c r="B83" s="22"/>
      <c r="C83" s="209" t="s">
        <v>451</v>
      </c>
      <c r="D83" s="209" t="s">
        <v>452</v>
      </c>
      <c r="E83" s="4" t="s">
        <v>89</v>
      </c>
      <c r="F83" s="210">
        <v>104.366</v>
      </c>
      <c r="G83" s="21"/>
      <c r="H83" s="22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16.5" customHeight="1">
      <c r="A84" s="21"/>
      <c r="B84" s="22"/>
      <c r="C84" s="205" t="s">
        <v>316</v>
      </c>
      <c r="D84" s="206" t="s">
        <v>317</v>
      </c>
      <c r="E84" s="207" t="s">
        <v>318</v>
      </c>
      <c r="F84" s="208">
        <v>12.97</v>
      </c>
      <c r="G84" s="21"/>
      <c r="H84" s="22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16.5" customHeight="1">
      <c r="A85" s="21"/>
      <c r="B85" s="22"/>
      <c r="C85" s="209" t="s">
        <v>3</v>
      </c>
      <c r="D85" s="209" t="s">
        <v>319</v>
      </c>
      <c r="E85" s="4" t="s">
        <v>3</v>
      </c>
      <c r="F85" s="210">
        <v>12.97</v>
      </c>
      <c r="G85" s="21"/>
      <c r="H85" s="22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16.5" customHeight="1">
      <c r="A86" s="21"/>
      <c r="B86" s="22"/>
      <c r="C86" s="211" t="s">
        <v>1340</v>
      </c>
      <c r="D86" s="21"/>
      <c r="E86" s="21"/>
      <c r="F86" s="21"/>
      <c r="G86" s="21"/>
      <c r="H86" s="22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16.5" customHeight="1">
      <c r="A87" s="21"/>
      <c r="B87" s="22"/>
      <c r="C87" s="209" t="s">
        <v>499</v>
      </c>
      <c r="D87" s="209" t="s">
        <v>1376</v>
      </c>
      <c r="E87" s="4" t="s">
        <v>89</v>
      </c>
      <c r="F87" s="210">
        <v>2.38</v>
      </c>
      <c r="G87" s="21"/>
      <c r="H87" s="22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15.75" customHeight="1">
      <c r="A88" s="21"/>
      <c r="B88" s="22"/>
      <c r="C88" s="209" t="s">
        <v>433</v>
      </c>
      <c r="D88" s="209" t="s">
        <v>1377</v>
      </c>
      <c r="E88" s="4" t="s">
        <v>180</v>
      </c>
      <c r="F88" s="210">
        <v>46.692</v>
      </c>
      <c r="G88" s="21"/>
      <c r="H88" s="22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16.5" customHeight="1">
      <c r="A89" s="21"/>
      <c r="B89" s="22"/>
      <c r="C89" s="209" t="s">
        <v>457</v>
      </c>
      <c r="D89" s="209" t="s">
        <v>1378</v>
      </c>
      <c r="E89" s="4" t="s">
        <v>89</v>
      </c>
      <c r="F89" s="210">
        <v>38.064</v>
      </c>
      <c r="G89" s="21"/>
      <c r="H89" s="22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15.75" customHeight="1">
      <c r="A90" s="21"/>
      <c r="B90" s="22"/>
      <c r="C90" s="209" t="s">
        <v>629</v>
      </c>
      <c r="D90" s="209" t="s">
        <v>1379</v>
      </c>
      <c r="E90" s="4" t="s">
        <v>89</v>
      </c>
      <c r="F90" s="210">
        <v>14.068</v>
      </c>
      <c r="G90" s="21"/>
      <c r="H90" s="22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16.5" customHeight="1">
      <c r="A91" s="21"/>
      <c r="B91" s="22"/>
      <c r="C91" s="209" t="s">
        <v>516</v>
      </c>
      <c r="D91" s="209" t="s">
        <v>517</v>
      </c>
      <c r="E91" s="4" t="s">
        <v>140</v>
      </c>
      <c r="F91" s="210">
        <v>13.619</v>
      </c>
      <c r="G91" s="21"/>
      <c r="H91" s="22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16.5" customHeight="1">
      <c r="A92" s="21"/>
      <c r="B92" s="22"/>
      <c r="C92" s="209" t="s">
        <v>528</v>
      </c>
      <c r="D92" s="209" t="s">
        <v>529</v>
      </c>
      <c r="E92" s="4" t="s">
        <v>140</v>
      </c>
      <c r="F92" s="210">
        <v>31.469</v>
      </c>
      <c r="G92" s="21"/>
      <c r="H92" s="22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16.5" customHeight="1">
      <c r="A93" s="21"/>
      <c r="B93" s="22"/>
      <c r="C93" s="209" t="s">
        <v>520</v>
      </c>
      <c r="D93" s="209" t="s">
        <v>521</v>
      </c>
      <c r="E93" s="4" t="s">
        <v>140</v>
      </c>
      <c r="F93" s="210">
        <v>23.069</v>
      </c>
      <c r="G93" s="21"/>
      <c r="H93" s="22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16.5" customHeight="1">
      <c r="A94" s="21"/>
      <c r="B94" s="22"/>
      <c r="C94" s="209" t="s">
        <v>454</v>
      </c>
      <c r="D94" s="209" t="s">
        <v>455</v>
      </c>
      <c r="E94" s="4" t="s">
        <v>89</v>
      </c>
      <c r="F94" s="210">
        <v>104.366</v>
      </c>
      <c r="G94" s="21"/>
      <c r="H94" s="22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16.5" customHeight="1">
      <c r="A95" s="21"/>
      <c r="B95" s="22"/>
      <c r="C95" s="209" t="s">
        <v>447</v>
      </c>
      <c r="D95" s="209" t="s">
        <v>448</v>
      </c>
      <c r="E95" s="4" t="s">
        <v>89</v>
      </c>
      <c r="F95" s="210">
        <v>104.366</v>
      </c>
      <c r="G95" s="21"/>
      <c r="H95" s="22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16.5" customHeight="1">
      <c r="A96" s="21"/>
      <c r="B96" s="22"/>
      <c r="C96" s="209" t="s">
        <v>451</v>
      </c>
      <c r="D96" s="209" t="s">
        <v>452</v>
      </c>
      <c r="E96" s="4" t="s">
        <v>89</v>
      </c>
      <c r="F96" s="210">
        <v>104.366</v>
      </c>
      <c r="G96" s="21"/>
      <c r="H96" s="22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16.5" customHeight="1">
      <c r="A97" s="21"/>
      <c r="B97" s="22"/>
      <c r="C97" s="205" t="s">
        <v>323</v>
      </c>
      <c r="D97" s="206" t="s">
        <v>324</v>
      </c>
      <c r="E97" s="207" t="s">
        <v>318</v>
      </c>
      <c r="F97" s="208">
        <v>34.621</v>
      </c>
      <c r="G97" s="21"/>
      <c r="H97" s="22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16.5" customHeight="1">
      <c r="A98" s="21"/>
      <c r="B98" s="22"/>
      <c r="C98" s="209" t="s">
        <v>3</v>
      </c>
      <c r="D98" s="209" t="s">
        <v>1380</v>
      </c>
      <c r="E98" s="4" t="s">
        <v>3</v>
      </c>
      <c r="F98" s="210">
        <v>9.716</v>
      </c>
      <c r="G98" s="21"/>
      <c r="H98" s="22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16.5" customHeight="1">
      <c r="A99" s="21"/>
      <c r="B99" s="22"/>
      <c r="C99" s="209" t="s">
        <v>3</v>
      </c>
      <c r="D99" s="209" t="s">
        <v>1381</v>
      </c>
      <c r="E99" s="4" t="s">
        <v>3</v>
      </c>
      <c r="F99" s="210">
        <v>9.7</v>
      </c>
      <c r="G99" s="21"/>
      <c r="H99" s="22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16.5" customHeight="1">
      <c r="A100" s="21"/>
      <c r="B100" s="22"/>
      <c r="C100" s="209" t="s">
        <v>3</v>
      </c>
      <c r="D100" s="209" t="s">
        <v>1382</v>
      </c>
      <c r="E100" s="4" t="s">
        <v>3</v>
      </c>
      <c r="F100" s="210">
        <v>15.205</v>
      </c>
      <c r="G100" s="21"/>
      <c r="H100" s="22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16.5" customHeight="1">
      <c r="A101" s="21"/>
      <c r="B101" s="22"/>
      <c r="C101" s="209" t="s">
        <v>3</v>
      </c>
      <c r="D101" s="209" t="s">
        <v>156</v>
      </c>
      <c r="E101" s="4" t="s">
        <v>3</v>
      </c>
      <c r="F101" s="210">
        <v>34.621</v>
      </c>
      <c r="G101" s="21"/>
      <c r="H101" s="22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16.5" customHeight="1">
      <c r="A102" s="21"/>
      <c r="B102" s="22"/>
      <c r="C102" s="211" t="s">
        <v>1340</v>
      </c>
      <c r="D102" s="21"/>
      <c r="E102" s="21"/>
      <c r="F102" s="21"/>
      <c r="G102" s="21"/>
      <c r="H102" s="22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16.5" customHeight="1">
      <c r="A103" s="21"/>
      <c r="B103" s="22"/>
      <c r="C103" s="209" t="s">
        <v>499</v>
      </c>
      <c r="D103" s="209" t="s">
        <v>1376</v>
      </c>
      <c r="E103" s="4" t="s">
        <v>89</v>
      </c>
      <c r="F103" s="210">
        <v>2.38</v>
      </c>
      <c r="G103" s="21"/>
      <c r="H103" s="22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16.5" customHeight="1">
      <c r="A104" s="21"/>
      <c r="B104" s="22"/>
      <c r="C104" s="205" t="s">
        <v>336</v>
      </c>
      <c r="D104" s="206" t="s">
        <v>22</v>
      </c>
      <c r="E104" s="207" t="s">
        <v>89</v>
      </c>
      <c r="F104" s="208">
        <v>20.39</v>
      </c>
      <c r="G104" s="21"/>
      <c r="H104" s="22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16.5" customHeight="1">
      <c r="A105" s="21"/>
      <c r="B105" s="22"/>
      <c r="C105" s="209" t="s">
        <v>3</v>
      </c>
      <c r="D105" s="209" t="s">
        <v>1383</v>
      </c>
      <c r="E105" s="4" t="s">
        <v>3</v>
      </c>
      <c r="F105" s="210">
        <v>20.39</v>
      </c>
      <c r="G105" s="21"/>
      <c r="H105" s="22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16.5" customHeight="1">
      <c r="A106" s="21"/>
      <c r="B106" s="22"/>
      <c r="C106" s="209" t="s">
        <v>3</v>
      </c>
      <c r="D106" s="209" t="s">
        <v>156</v>
      </c>
      <c r="E106" s="4" t="s">
        <v>3</v>
      </c>
      <c r="F106" s="210">
        <v>20.39</v>
      </c>
      <c r="G106" s="21"/>
      <c r="H106" s="22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16.5" customHeight="1">
      <c r="A107" s="21"/>
      <c r="B107" s="22"/>
      <c r="C107" s="211" t="s">
        <v>1340</v>
      </c>
      <c r="D107" s="21"/>
      <c r="E107" s="21"/>
      <c r="F107" s="21"/>
      <c r="G107" s="21"/>
      <c r="H107" s="22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16.5" customHeight="1">
      <c r="A108" s="21"/>
      <c r="B108" s="22"/>
      <c r="C108" s="209" t="s">
        <v>784</v>
      </c>
      <c r="D108" s="209" t="s">
        <v>1384</v>
      </c>
      <c r="E108" s="4" t="s">
        <v>89</v>
      </c>
      <c r="F108" s="210">
        <v>20.39</v>
      </c>
      <c r="G108" s="21"/>
      <c r="H108" s="22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16.5" customHeight="1">
      <c r="A109" s="21"/>
      <c r="B109" s="22"/>
      <c r="C109" s="209" t="s">
        <v>794</v>
      </c>
      <c r="D109" s="209" t="s">
        <v>1385</v>
      </c>
      <c r="E109" s="4" t="s">
        <v>140</v>
      </c>
      <c r="F109" s="210">
        <v>20.39</v>
      </c>
      <c r="G109" s="21"/>
      <c r="H109" s="22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16.5" customHeight="1">
      <c r="A110" s="21"/>
      <c r="B110" s="22"/>
      <c r="C110" s="209" t="s">
        <v>804</v>
      </c>
      <c r="D110" s="209" t="s">
        <v>1386</v>
      </c>
      <c r="E110" s="4" t="s">
        <v>89</v>
      </c>
      <c r="F110" s="210">
        <v>20.39</v>
      </c>
      <c r="G110" s="21"/>
      <c r="H110" s="22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16.5" customHeight="1">
      <c r="A111" s="21"/>
      <c r="B111" s="22"/>
      <c r="C111" s="209" t="s">
        <v>809</v>
      </c>
      <c r="D111" s="209" t="s">
        <v>1387</v>
      </c>
      <c r="E111" s="4" t="s">
        <v>89</v>
      </c>
      <c r="F111" s="210">
        <v>20.39</v>
      </c>
      <c r="G111" s="21"/>
      <c r="H111" s="22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16.5" customHeight="1">
      <c r="A112" s="21"/>
      <c r="B112" s="22"/>
      <c r="C112" s="205" t="s">
        <v>329</v>
      </c>
      <c r="D112" s="206" t="s">
        <v>330</v>
      </c>
      <c r="E112" s="207" t="s">
        <v>89</v>
      </c>
      <c r="F112" s="208">
        <v>150.567</v>
      </c>
      <c r="G112" s="21"/>
      <c r="H112" s="22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16.5" customHeight="1">
      <c r="A113" s="21"/>
      <c r="B113" s="22"/>
      <c r="C113" s="209" t="s">
        <v>3</v>
      </c>
      <c r="D113" s="209" t="s">
        <v>1388</v>
      </c>
      <c r="E113" s="4" t="s">
        <v>3</v>
      </c>
      <c r="F113" s="210">
        <v>150.567</v>
      </c>
      <c r="G113" s="21"/>
      <c r="H113" s="22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16.5" customHeight="1">
      <c r="A114" s="21"/>
      <c r="B114" s="22"/>
      <c r="C114" s="211" t="s">
        <v>1340</v>
      </c>
      <c r="D114" s="21"/>
      <c r="E114" s="21"/>
      <c r="F114" s="21"/>
      <c r="G114" s="21"/>
      <c r="H114" s="22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16.5" customHeight="1">
      <c r="A115" s="21"/>
      <c r="B115" s="22"/>
      <c r="C115" s="209" t="s">
        <v>608</v>
      </c>
      <c r="D115" s="209" t="s">
        <v>1372</v>
      </c>
      <c r="E115" s="4" t="s">
        <v>575</v>
      </c>
      <c r="F115" s="210">
        <v>3.011</v>
      </c>
      <c r="G115" s="21"/>
      <c r="H115" s="22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15.75" customHeight="1">
      <c r="A116" s="21"/>
      <c r="B116" s="22"/>
      <c r="C116" s="209" t="s">
        <v>746</v>
      </c>
      <c r="D116" s="209" t="s">
        <v>1389</v>
      </c>
      <c r="E116" s="4" t="s">
        <v>89</v>
      </c>
      <c r="F116" s="210">
        <v>150.567</v>
      </c>
      <c r="G116" s="21"/>
      <c r="H116" s="22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16.5" customHeight="1">
      <c r="A117" s="21"/>
      <c r="B117" s="22"/>
      <c r="C117" s="209" t="s">
        <v>757</v>
      </c>
      <c r="D117" s="209" t="s">
        <v>1352</v>
      </c>
      <c r="E117" s="4" t="s">
        <v>140</v>
      </c>
      <c r="F117" s="210">
        <v>324.327</v>
      </c>
      <c r="G117" s="21"/>
      <c r="H117" s="22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16.5" customHeight="1">
      <c r="A118" s="21"/>
      <c r="B118" s="22"/>
      <c r="C118" s="209" t="s">
        <v>982</v>
      </c>
      <c r="D118" s="209" t="s">
        <v>1390</v>
      </c>
      <c r="E118" s="4" t="s">
        <v>89</v>
      </c>
      <c r="F118" s="210">
        <v>150.567</v>
      </c>
      <c r="G118" s="21"/>
      <c r="H118" s="22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15.75" customHeight="1">
      <c r="A119" s="21"/>
      <c r="B119" s="22"/>
      <c r="C119" s="209" t="s">
        <v>963</v>
      </c>
      <c r="D119" s="209" t="s">
        <v>1374</v>
      </c>
      <c r="E119" s="4" t="s">
        <v>89</v>
      </c>
      <c r="F119" s="210">
        <v>248.448</v>
      </c>
      <c r="G119" s="21"/>
      <c r="H119" s="22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16.5" customHeight="1">
      <c r="A120" s="21"/>
      <c r="B120" s="22"/>
      <c r="C120" s="209" t="s">
        <v>603</v>
      </c>
      <c r="D120" s="209" t="s">
        <v>1375</v>
      </c>
      <c r="E120" s="4" t="s">
        <v>89</v>
      </c>
      <c r="F120" s="210">
        <v>158.095</v>
      </c>
      <c r="G120" s="21"/>
      <c r="H120" s="22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16.5" customHeight="1">
      <c r="A121" s="21"/>
      <c r="B121" s="22"/>
      <c r="C121" s="209" t="s">
        <v>988</v>
      </c>
      <c r="D121" s="209" t="s">
        <v>1391</v>
      </c>
      <c r="E121" s="4" t="s">
        <v>180</v>
      </c>
      <c r="F121" s="210">
        <v>180.684</v>
      </c>
      <c r="G121" s="21"/>
      <c r="H121" s="22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15.75" customHeight="1">
      <c r="A122" s="21"/>
      <c r="B122" s="22"/>
      <c r="C122" s="209" t="s">
        <v>950</v>
      </c>
      <c r="D122" s="209" t="s">
        <v>951</v>
      </c>
      <c r="E122" s="4" t="s">
        <v>89</v>
      </c>
      <c r="F122" s="210">
        <v>299.947</v>
      </c>
      <c r="G122" s="21"/>
      <c r="H122" s="22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16.5" customHeight="1">
      <c r="A123" s="21"/>
      <c r="B123" s="22"/>
      <c r="C123" s="205" t="s">
        <v>338</v>
      </c>
      <c r="D123" s="206" t="s">
        <v>339</v>
      </c>
      <c r="E123" s="207" t="s">
        <v>318</v>
      </c>
      <c r="F123" s="208">
        <v>22.655</v>
      </c>
      <c r="G123" s="21"/>
      <c r="H123" s="22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16.5" customHeight="1">
      <c r="A124" s="21"/>
      <c r="B124" s="22"/>
      <c r="C124" s="209" t="s">
        <v>3</v>
      </c>
      <c r="D124" s="209" t="s">
        <v>1392</v>
      </c>
      <c r="E124" s="4" t="s">
        <v>3</v>
      </c>
      <c r="F124" s="210">
        <v>22.655</v>
      </c>
      <c r="G124" s="21"/>
      <c r="H124" s="22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16.5" customHeight="1">
      <c r="A125" s="21"/>
      <c r="B125" s="22"/>
      <c r="C125" s="211" t="s">
        <v>1340</v>
      </c>
      <c r="D125" s="21"/>
      <c r="E125" s="21"/>
      <c r="F125" s="21"/>
      <c r="G125" s="21"/>
      <c r="H125" s="22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15.75" customHeight="1">
      <c r="A126" s="21"/>
      <c r="B126" s="22"/>
      <c r="C126" s="209" t="s">
        <v>735</v>
      </c>
      <c r="D126" s="209" t="s">
        <v>1393</v>
      </c>
      <c r="E126" s="4" t="s">
        <v>89</v>
      </c>
      <c r="F126" s="210">
        <v>20.548</v>
      </c>
      <c r="G126" s="21"/>
      <c r="H126" s="22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16.5" customHeight="1">
      <c r="A127" s="21"/>
      <c r="B127" s="22"/>
      <c r="C127" s="209" t="s">
        <v>945</v>
      </c>
      <c r="D127" s="209" t="s">
        <v>1394</v>
      </c>
      <c r="E127" s="4" t="s">
        <v>140</v>
      </c>
      <c r="F127" s="210">
        <v>22.655</v>
      </c>
      <c r="G127" s="21"/>
      <c r="H127" s="22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16.5" customHeight="1">
      <c r="A128" s="21"/>
      <c r="B128" s="22"/>
      <c r="C128" s="209" t="s">
        <v>995</v>
      </c>
      <c r="D128" s="209" t="s">
        <v>1395</v>
      </c>
      <c r="E128" s="4" t="s">
        <v>140</v>
      </c>
      <c r="F128" s="210">
        <v>22.655</v>
      </c>
      <c r="G128" s="21"/>
      <c r="H128" s="22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16.5" customHeight="1">
      <c r="A129" s="21"/>
      <c r="B129" s="22"/>
      <c r="C129" s="209" t="s">
        <v>975</v>
      </c>
      <c r="D129" s="209" t="s">
        <v>1396</v>
      </c>
      <c r="E129" s="4" t="s">
        <v>140</v>
      </c>
      <c r="F129" s="210">
        <v>22.655</v>
      </c>
      <c r="G129" s="21"/>
      <c r="H129" s="22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16.5" customHeight="1">
      <c r="A130" s="21"/>
      <c r="B130" s="22"/>
      <c r="C130" s="205" t="s">
        <v>1397</v>
      </c>
      <c r="D130" s="206" t="s">
        <v>1398</v>
      </c>
      <c r="E130" s="207" t="s">
        <v>318</v>
      </c>
      <c r="F130" s="208">
        <v>31.265</v>
      </c>
      <c r="G130" s="21"/>
      <c r="H130" s="22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16.5" customHeight="1">
      <c r="A131" s="21"/>
      <c r="B131" s="22"/>
      <c r="C131" s="209" t="s">
        <v>3</v>
      </c>
      <c r="D131" s="209" t="s">
        <v>223</v>
      </c>
      <c r="E131" s="4" t="s">
        <v>3</v>
      </c>
      <c r="F131" s="210">
        <v>31.265</v>
      </c>
      <c r="G131" s="21"/>
      <c r="H131" s="22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16.5" customHeight="1">
      <c r="A132" s="21"/>
      <c r="B132" s="22"/>
      <c r="C132" s="205" t="s">
        <v>326</v>
      </c>
      <c r="D132" s="206" t="s">
        <v>327</v>
      </c>
      <c r="E132" s="207" t="s">
        <v>89</v>
      </c>
      <c r="F132" s="208">
        <v>73.583</v>
      </c>
      <c r="G132" s="21"/>
      <c r="H132" s="22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16.5" customHeight="1">
      <c r="A133" s="21"/>
      <c r="B133" s="22"/>
      <c r="C133" s="209" t="s">
        <v>3</v>
      </c>
      <c r="D133" s="209" t="s">
        <v>3</v>
      </c>
      <c r="E133" s="4" t="s">
        <v>3</v>
      </c>
      <c r="F133" s="210">
        <v>0.0</v>
      </c>
      <c r="G133" s="21"/>
      <c r="H133" s="22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16.5" customHeight="1">
      <c r="A134" s="21"/>
      <c r="B134" s="22"/>
      <c r="C134" s="209" t="s">
        <v>3</v>
      </c>
      <c r="D134" s="209" t="s">
        <v>1399</v>
      </c>
      <c r="E134" s="4" t="s">
        <v>3</v>
      </c>
      <c r="F134" s="210">
        <v>73.583</v>
      </c>
      <c r="G134" s="21"/>
      <c r="H134" s="22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16.5" customHeight="1">
      <c r="A135" s="21"/>
      <c r="B135" s="22"/>
      <c r="C135" s="211" t="s">
        <v>1340</v>
      </c>
      <c r="D135" s="21"/>
      <c r="E135" s="21"/>
      <c r="F135" s="21"/>
      <c r="G135" s="21"/>
      <c r="H135" s="22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15.75" customHeight="1">
      <c r="A136" s="21"/>
      <c r="B136" s="22"/>
      <c r="C136" s="209" t="s">
        <v>548</v>
      </c>
      <c r="D136" s="209" t="s">
        <v>1400</v>
      </c>
      <c r="E136" s="4" t="s">
        <v>89</v>
      </c>
      <c r="F136" s="210">
        <v>73.583</v>
      </c>
      <c r="G136" s="21"/>
      <c r="H136" s="22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15.75" customHeight="1">
      <c r="A137" s="21"/>
      <c r="B137" s="22"/>
      <c r="C137" s="209" t="s">
        <v>558</v>
      </c>
      <c r="D137" s="209" t="s">
        <v>1401</v>
      </c>
      <c r="E137" s="4" t="s">
        <v>89</v>
      </c>
      <c r="F137" s="210">
        <v>73.583</v>
      </c>
      <c r="G137" s="21"/>
      <c r="H137" s="22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16.5" customHeight="1">
      <c r="A138" s="21"/>
      <c r="B138" s="22"/>
      <c r="C138" s="209" t="s">
        <v>568</v>
      </c>
      <c r="D138" s="209" t="s">
        <v>1402</v>
      </c>
      <c r="E138" s="4" t="s">
        <v>89</v>
      </c>
      <c r="F138" s="210">
        <v>73.583</v>
      </c>
      <c r="G138" s="21"/>
      <c r="H138" s="22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16.5" customHeight="1">
      <c r="A139" s="21"/>
      <c r="B139" s="22"/>
      <c r="C139" s="209" t="s">
        <v>579</v>
      </c>
      <c r="D139" s="209" t="s">
        <v>1403</v>
      </c>
      <c r="E139" s="4" t="s">
        <v>89</v>
      </c>
      <c r="F139" s="210">
        <v>73.583</v>
      </c>
      <c r="G139" s="21"/>
      <c r="H139" s="22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6.75" customHeight="1">
      <c r="A140" s="21"/>
      <c r="B140" s="40"/>
      <c r="C140" s="41"/>
      <c r="D140" s="41"/>
      <c r="E140" s="41"/>
      <c r="F140" s="41"/>
      <c r="G140" s="41"/>
      <c r="H140" s="22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15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15.75" customHeight="1">
      <c r="A142" s="2"/>
      <c r="B142" s="2"/>
      <c r="C142" s="2"/>
      <c r="D142" s="2"/>
      <c r="E142" s="2"/>
      <c r="F142" s="2"/>
      <c r="G142" s="2"/>
      <c r="H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</row>
  </sheetData>
  <mergeCells count="2">
    <mergeCell ref="D5:F5"/>
    <mergeCell ref="D6:F6"/>
  </mergeCells>
  <printOptions/>
  <pageMargins bottom="0.75" footer="0.0" header="0.0" left="0.7" right="0.7" top="0.75"/>
  <pageSetup fitToHeight="0" paperSize="9" orientation="portrait"/>
  <headerFooter>
    <oddFooter>&amp;CStrana &amp;P z 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6.83" defaultRowHeight="15.0"/>
  <cols>
    <col customWidth="1" min="1" max="1" width="8.33"/>
    <col customWidth="1" min="2" max="2" width="1.67"/>
    <col customWidth="1" min="3" max="4" width="5.0"/>
    <col customWidth="1" min="5" max="5" width="11.67"/>
    <col customWidth="1" min="6" max="6" width="9.17"/>
    <col customWidth="1" min="7" max="7" width="5.0"/>
    <col customWidth="1" min="8" max="8" width="77.83"/>
    <col customWidth="1" min="9" max="10" width="20.0"/>
    <col customWidth="1" min="11" max="11" width="1.67"/>
  </cols>
  <sheetData>
    <row r="1" ht="37.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7.5" customHeight="1">
      <c r="A2" s="2"/>
      <c r="B2" s="212"/>
      <c r="C2" s="213"/>
      <c r="D2" s="213"/>
      <c r="E2" s="213"/>
      <c r="F2" s="213"/>
      <c r="G2" s="213"/>
      <c r="H2" s="213"/>
      <c r="I2" s="213"/>
      <c r="J2" s="213"/>
      <c r="K2" s="214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45.0" customHeight="1">
      <c r="A3" s="215"/>
      <c r="B3" s="216"/>
      <c r="C3" s="217" t="s">
        <v>1404</v>
      </c>
      <c r="K3" s="218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</row>
    <row r="4" ht="25.5" customHeight="1">
      <c r="A4" s="2"/>
      <c r="B4" s="219"/>
      <c r="C4" s="220" t="s">
        <v>1405</v>
      </c>
      <c r="D4" s="221"/>
      <c r="E4" s="221"/>
      <c r="F4" s="221"/>
      <c r="G4" s="221"/>
      <c r="H4" s="221"/>
      <c r="I4" s="221"/>
      <c r="J4" s="221"/>
      <c r="K4" s="22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5.25" customHeight="1">
      <c r="A5" s="2"/>
      <c r="B5" s="219"/>
      <c r="C5" s="223"/>
      <c r="D5" s="223"/>
      <c r="E5" s="223"/>
      <c r="F5" s="223"/>
      <c r="G5" s="223"/>
      <c r="H5" s="223"/>
      <c r="I5" s="223"/>
      <c r="J5" s="223"/>
      <c r="K5" s="22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0" customHeight="1">
      <c r="A6" s="2"/>
      <c r="B6" s="219"/>
      <c r="C6" s="209" t="s">
        <v>1406</v>
      </c>
      <c r="K6" s="22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0" customHeight="1">
      <c r="A7" s="2"/>
      <c r="B7" s="224"/>
      <c r="C7" s="209" t="s">
        <v>1407</v>
      </c>
      <c r="K7" s="22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2.75" customHeight="1">
      <c r="A8" s="2"/>
      <c r="B8" s="224"/>
      <c r="C8" s="209"/>
      <c r="D8" s="209"/>
      <c r="E8" s="209"/>
      <c r="F8" s="209"/>
      <c r="G8" s="209"/>
      <c r="H8" s="209"/>
      <c r="I8" s="209"/>
      <c r="J8" s="209"/>
      <c r="K8" s="22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0" customHeight="1">
      <c r="A9" s="2"/>
      <c r="B9" s="224"/>
      <c r="C9" s="209" t="s">
        <v>1408</v>
      </c>
      <c r="K9" s="22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0" customHeight="1">
      <c r="A10" s="2"/>
      <c r="B10" s="224"/>
      <c r="C10" s="209"/>
      <c r="D10" s="209" t="s">
        <v>1409</v>
      </c>
      <c r="K10" s="22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0" customHeight="1">
      <c r="A11" s="2"/>
      <c r="B11" s="224"/>
      <c r="C11" s="101"/>
      <c r="D11" s="209" t="s">
        <v>1410</v>
      </c>
      <c r="K11" s="22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0" customHeight="1">
      <c r="A12" s="2"/>
      <c r="B12" s="224"/>
      <c r="C12" s="101"/>
      <c r="D12" s="209"/>
      <c r="E12" s="209"/>
      <c r="F12" s="209"/>
      <c r="G12" s="209"/>
      <c r="H12" s="209"/>
      <c r="I12" s="209"/>
      <c r="J12" s="209"/>
      <c r="K12" s="22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0" customHeight="1">
      <c r="A13" s="2"/>
      <c r="B13" s="224"/>
      <c r="C13" s="101"/>
      <c r="D13" s="4" t="s">
        <v>1411</v>
      </c>
      <c r="E13" s="209"/>
      <c r="F13" s="209"/>
      <c r="G13" s="209"/>
      <c r="H13" s="209"/>
      <c r="I13" s="209"/>
      <c r="J13" s="209"/>
      <c r="K13" s="22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2.75" customHeight="1">
      <c r="A14" s="2"/>
      <c r="B14" s="224"/>
      <c r="C14" s="101"/>
      <c r="D14" s="101"/>
      <c r="E14" s="101"/>
      <c r="F14" s="101"/>
      <c r="G14" s="101"/>
      <c r="H14" s="101"/>
      <c r="I14" s="101"/>
      <c r="J14" s="101"/>
      <c r="K14" s="22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0" customHeight="1">
      <c r="A15" s="2"/>
      <c r="B15" s="224"/>
      <c r="C15" s="101"/>
      <c r="D15" s="209" t="s">
        <v>1412</v>
      </c>
      <c r="K15" s="22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5.0" customHeight="1">
      <c r="A16" s="2"/>
      <c r="B16" s="224"/>
      <c r="C16" s="101"/>
      <c r="D16" s="209" t="s">
        <v>1413</v>
      </c>
      <c r="K16" s="22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5.0" customHeight="1">
      <c r="A17" s="2"/>
      <c r="B17" s="224"/>
      <c r="C17" s="101"/>
      <c r="D17" s="209" t="s">
        <v>1414</v>
      </c>
      <c r="K17" s="22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5.0" customHeight="1">
      <c r="A18" s="2"/>
      <c r="B18" s="224"/>
      <c r="C18" s="101"/>
      <c r="D18" s="101"/>
      <c r="E18" s="21" t="s">
        <v>76</v>
      </c>
      <c r="F18" s="209" t="s">
        <v>1415</v>
      </c>
      <c r="K18" s="22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5.0" customHeight="1">
      <c r="A19" s="2"/>
      <c r="B19" s="224"/>
      <c r="C19" s="101"/>
      <c r="D19" s="101"/>
      <c r="E19" s="21" t="s">
        <v>1416</v>
      </c>
      <c r="F19" s="209" t="s">
        <v>1417</v>
      </c>
      <c r="K19" s="22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5.0" customHeight="1">
      <c r="A20" s="2"/>
      <c r="B20" s="224"/>
      <c r="C20" s="101"/>
      <c r="D20" s="101"/>
      <c r="E20" s="21" t="s">
        <v>1418</v>
      </c>
      <c r="F20" s="209" t="s">
        <v>1419</v>
      </c>
      <c r="K20" s="22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0" customHeight="1">
      <c r="A21" s="2"/>
      <c r="B21" s="224"/>
      <c r="C21" s="101"/>
      <c r="D21" s="101"/>
      <c r="E21" s="21" t="s">
        <v>1420</v>
      </c>
      <c r="F21" s="209" t="s">
        <v>1421</v>
      </c>
      <c r="K21" s="22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0" customHeight="1">
      <c r="A22" s="2"/>
      <c r="B22" s="224"/>
      <c r="C22" s="101"/>
      <c r="D22" s="101"/>
      <c r="E22" s="21" t="s">
        <v>290</v>
      </c>
      <c r="F22" s="209" t="s">
        <v>291</v>
      </c>
      <c r="K22" s="22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0" customHeight="1">
      <c r="A23" s="2"/>
      <c r="B23" s="224"/>
      <c r="C23" s="101"/>
      <c r="D23" s="101"/>
      <c r="E23" s="21" t="s">
        <v>1422</v>
      </c>
      <c r="F23" s="209" t="s">
        <v>1423</v>
      </c>
      <c r="K23" s="22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2.75" customHeight="1">
      <c r="A24" s="2"/>
      <c r="B24" s="224"/>
      <c r="C24" s="101"/>
      <c r="D24" s="101"/>
      <c r="E24" s="101"/>
      <c r="F24" s="101"/>
      <c r="G24" s="101"/>
      <c r="H24" s="101"/>
      <c r="I24" s="101"/>
      <c r="J24" s="101"/>
      <c r="K24" s="22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0" customHeight="1">
      <c r="A25" s="2"/>
      <c r="B25" s="224"/>
      <c r="C25" s="209" t="s">
        <v>1424</v>
      </c>
      <c r="K25" s="22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0" customHeight="1">
      <c r="A26" s="2"/>
      <c r="B26" s="224"/>
      <c r="C26" s="209" t="s">
        <v>1425</v>
      </c>
      <c r="K26" s="22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0" customHeight="1">
      <c r="A27" s="2"/>
      <c r="B27" s="224"/>
      <c r="C27" s="209"/>
      <c r="D27" s="209" t="s">
        <v>1426</v>
      </c>
      <c r="K27" s="22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0" customHeight="1">
      <c r="A28" s="2"/>
      <c r="B28" s="224"/>
      <c r="C28" s="101"/>
      <c r="D28" s="209" t="s">
        <v>1427</v>
      </c>
      <c r="K28" s="22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2.75" customHeight="1">
      <c r="A29" s="2"/>
      <c r="B29" s="224"/>
      <c r="C29" s="101"/>
      <c r="D29" s="101"/>
      <c r="E29" s="101"/>
      <c r="F29" s="101"/>
      <c r="G29" s="101"/>
      <c r="H29" s="101"/>
      <c r="I29" s="101"/>
      <c r="J29" s="101"/>
      <c r="K29" s="22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0" customHeight="1">
      <c r="A30" s="2"/>
      <c r="B30" s="224"/>
      <c r="C30" s="101"/>
      <c r="D30" s="209" t="s">
        <v>1428</v>
      </c>
      <c r="K30" s="22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0" customHeight="1">
      <c r="A31" s="2"/>
      <c r="B31" s="224"/>
      <c r="C31" s="101"/>
      <c r="D31" s="209" t="s">
        <v>1429</v>
      </c>
      <c r="K31" s="22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2.75" customHeight="1">
      <c r="A32" s="2"/>
      <c r="B32" s="224"/>
      <c r="C32" s="101"/>
      <c r="D32" s="101"/>
      <c r="E32" s="101"/>
      <c r="F32" s="101"/>
      <c r="G32" s="101"/>
      <c r="H32" s="101"/>
      <c r="I32" s="101"/>
      <c r="J32" s="101"/>
      <c r="K32" s="22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0" customHeight="1">
      <c r="A33" s="2"/>
      <c r="B33" s="224"/>
      <c r="C33" s="101"/>
      <c r="D33" s="209" t="s">
        <v>1430</v>
      </c>
      <c r="K33" s="22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0" customHeight="1">
      <c r="A34" s="2"/>
      <c r="B34" s="224"/>
      <c r="C34" s="101"/>
      <c r="D34" s="209" t="s">
        <v>1431</v>
      </c>
      <c r="K34" s="22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0" customHeight="1">
      <c r="A35" s="2"/>
      <c r="B35" s="224"/>
      <c r="C35" s="101"/>
      <c r="D35" s="209" t="s">
        <v>1432</v>
      </c>
      <c r="K35" s="22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0" customHeight="1">
      <c r="A36" s="2"/>
      <c r="B36" s="224"/>
      <c r="C36" s="101"/>
      <c r="D36" s="209"/>
      <c r="E36" s="4" t="s">
        <v>110</v>
      </c>
      <c r="F36" s="209"/>
      <c r="G36" s="209" t="s">
        <v>1433</v>
      </c>
      <c r="K36" s="22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30.75" customHeight="1">
      <c r="A37" s="2"/>
      <c r="B37" s="224"/>
      <c r="C37" s="101"/>
      <c r="D37" s="209"/>
      <c r="E37" s="4" t="s">
        <v>1434</v>
      </c>
      <c r="F37" s="209"/>
      <c r="G37" s="209" t="s">
        <v>1435</v>
      </c>
      <c r="K37" s="22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0" customHeight="1">
      <c r="A38" s="2"/>
      <c r="B38" s="224"/>
      <c r="C38" s="101"/>
      <c r="D38" s="209"/>
      <c r="E38" s="4" t="s">
        <v>50</v>
      </c>
      <c r="F38" s="209"/>
      <c r="G38" s="209" t="s">
        <v>1436</v>
      </c>
      <c r="K38" s="22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0" customHeight="1">
      <c r="A39" s="2"/>
      <c r="B39" s="224"/>
      <c r="C39" s="101"/>
      <c r="D39" s="209"/>
      <c r="E39" s="4" t="s">
        <v>51</v>
      </c>
      <c r="F39" s="209"/>
      <c r="G39" s="209" t="s">
        <v>1437</v>
      </c>
      <c r="K39" s="22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0" customHeight="1">
      <c r="A40" s="2"/>
      <c r="B40" s="224"/>
      <c r="C40" s="101"/>
      <c r="D40" s="209"/>
      <c r="E40" s="4" t="s">
        <v>111</v>
      </c>
      <c r="F40" s="209"/>
      <c r="G40" s="209" t="s">
        <v>1438</v>
      </c>
      <c r="K40" s="22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0" customHeight="1">
      <c r="A41" s="2"/>
      <c r="B41" s="224"/>
      <c r="C41" s="101"/>
      <c r="D41" s="209"/>
      <c r="E41" s="4" t="s">
        <v>112</v>
      </c>
      <c r="F41" s="209"/>
      <c r="G41" s="209" t="s">
        <v>1439</v>
      </c>
      <c r="K41" s="22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0" customHeight="1">
      <c r="A42" s="2"/>
      <c r="B42" s="224"/>
      <c r="C42" s="101"/>
      <c r="D42" s="209"/>
      <c r="E42" s="4" t="s">
        <v>1440</v>
      </c>
      <c r="F42" s="209"/>
      <c r="G42" s="209" t="s">
        <v>1441</v>
      </c>
      <c r="K42" s="22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0" customHeight="1">
      <c r="A43" s="2"/>
      <c r="B43" s="224"/>
      <c r="C43" s="101"/>
      <c r="D43" s="209"/>
      <c r="E43" s="4"/>
      <c r="F43" s="209"/>
      <c r="G43" s="209" t="s">
        <v>1442</v>
      </c>
      <c r="K43" s="22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0" customHeight="1">
      <c r="A44" s="2"/>
      <c r="B44" s="224"/>
      <c r="C44" s="101"/>
      <c r="D44" s="209"/>
      <c r="E44" s="4" t="s">
        <v>1443</v>
      </c>
      <c r="F44" s="209"/>
      <c r="G44" s="209" t="s">
        <v>1444</v>
      </c>
      <c r="K44" s="22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0" customHeight="1">
      <c r="A45" s="2"/>
      <c r="B45" s="224"/>
      <c r="C45" s="101"/>
      <c r="D45" s="209"/>
      <c r="E45" s="4" t="s">
        <v>114</v>
      </c>
      <c r="F45" s="209"/>
      <c r="G45" s="209" t="s">
        <v>1445</v>
      </c>
      <c r="K45" s="22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75" customHeight="1">
      <c r="A46" s="2"/>
      <c r="B46" s="224"/>
      <c r="C46" s="101"/>
      <c r="D46" s="209"/>
      <c r="E46" s="209"/>
      <c r="F46" s="209"/>
      <c r="G46" s="209"/>
      <c r="H46" s="209"/>
      <c r="I46" s="209"/>
      <c r="J46" s="209"/>
      <c r="K46" s="22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0" customHeight="1">
      <c r="A47" s="2"/>
      <c r="B47" s="224"/>
      <c r="C47" s="101"/>
      <c r="D47" s="209" t="s">
        <v>1446</v>
      </c>
      <c r="K47" s="22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0" customHeight="1">
      <c r="A48" s="2"/>
      <c r="B48" s="224"/>
      <c r="C48" s="101"/>
      <c r="D48" s="101"/>
      <c r="E48" s="209" t="s">
        <v>1447</v>
      </c>
      <c r="K48" s="22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0" customHeight="1">
      <c r="A49" s="2"/>
      <c r="B49" s="224"/>
      <c r="C49" s="101"/>
      <c r="D49" s="101"/>
      <c r="E49" s="209" t="s">
        <v>1448</v>
      </c>
      <c r="K49" s="22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0" customHeight="1">
      <c r="A50" s="2"/>
      <c r="B50" s="224"/>
      <c r="C50" s="101"/>
      <c r="D50" s="101"/>
      <c r="E50" s="209" t="s">
        <v>1449</v>
      </c>
      <c r="K50" s="22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0" customHeight="1">
      <c r="A51" s="2"/>
      <c r="B51" s="224"/>
      <c r="C51" s="101"/>
      <c r="D51" s="209" t="s">
        <v>1450</v>
      </c>
      <c r="K51" s="22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5.5" customHeight="1">
      <c r="A52" s="2"/>
      <c r="B52" s="219"/>
      <c r="C52" s="220" t="s">
        <v>1451</v>
      </c>
      <c r="D52" s="221"/>
      <c r="E52" s="221"/>
      <c r="F52" s="221"/>
      <c r="G52" s="221"/>
      <c r="H52" s="221"/>
      <c r="I52" s="221"/>
      <c r="J52" s="221"/>
      <c r="K52" s="22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5.25" customHeight="1">
      <c r="A53" s="2"/>
      <c r="B53" s="219"/>
      <c r="C53" s="223"/>
      <c r="D53" s="223"/>
      <c r="E53" s="223"/>
      <c r="F53" s="223"/>
      <c r="G53" s="223"/>
      <c r="H53" s="223"/>
      <c r="I53" s="223"/>
      <c r="J53" s="223"/>
      <c r="K53" s="22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0" customHeight="1">
      <c r="A54" s="2"/>
      <c r="B54" s="219"/>
      <c r="C54" s="209" t="s">
        <v>1452</v>
      </c>
      <c r="K54" s="22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0" customHeight="1">
      <c r="A55" s="2"/>
      <c r="B55" s="219"/>
      <c r="C55" s="209" t="s">
        <v>1453</v>
      </c>
      <c r="K55" s="22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2.75" customHeight="1">
      <c r="A56" s="2"/>
      <c r="B56" s="219"/>
      <c r="C56" s="209"/>
      <c r="D56" s="209"/>
      <c r="E56" s="209"/>
      <c r="F56" s="209"/>
      <c r="G56" s="209"/>
      <c r="H56" s="209"/>
      <c r="I56" s="209"/>
      <c r="J56" s="209"/>
      <c r="K56" s="22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0" customHeight="1">
      <c r="A57" s="2"/>
      <c r="B57" s="219"/>
      <c r="C57" s="209" t="s">
        <v>1454</v>
      </c>
      <c r="K57" s="22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0" customHeight="1">
      <c r="A58" s="2"/>
      <c r="B58" s="219"/>
      <c r="C58" s="101"/>
      <c r="D58" s="209" t="s">
        <v>1455</v>
      </c>
      <c r="K58" s="22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0" customHeight="1">
      <c r="A59" s="2"/>
      <c r="B59" s="219"/>
      <c r="C59" s="101"/>
      <c r="D59" s="209" t="s">
        <v>1456</v>
      </c>
      <c r="K59" s="22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0" customHeight="1">
      <c r="A60" s="2"/>
      <c r="B60" s="219"/>
      <c r="C60" s="101"/>
      <c r="D60" s="209" t="s">
        <v>1457</v>
      </c>
      <c r="K60" s="22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0" customHeight="1">
      <c r="A61" s="2"/>
      <c r="B61" s="219"/>
      <c r="C61" s="101"/>
      <c r="D61" s="209" t="s">
        <v>1458</v>
      </c>
      <c r="K61" s="22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0" customHeight="1">
      <c r="A62" s="2"/>
      <c r="B62" s="219"/>
      <c r="C62" s="101"/>
      <c r="D62" s="225" t="s">
        <v>1459</v>
      </c>
      <c r="K62" s="22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0" customHeight="1">
      <c r="A63" s="2"/>
      <c r="B63" s="219"/>
      <c r="C63" s="101"/>
      <c r="D63" s="209" t="s">
        <v>1460</v>
      </c>
      <c r="K63" s="22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2.75" customHeight="1">
      <c r="A64" s="2"/>
      <c r="B64" s="219"/>
      <c r="C64" s="101"/>
      <c r="D64" s="101"/>
      <c r="E64" s="226"/>
      <c r="F64" s="101"/>
      <c r="G64" s="101"/>
      <c r="H64" s="101"/>
      <c r="I64" s="101"/>
      <c r="J64" s="101"/>
      <c r="K64" s="22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0" customHeight="1">
      <c r="A65" s="2"/>
      <c r="B65" s="219"/>
      <c r="C65" s="101"/>
      <c r="D65" s="209" t="s">
        <v>1461</v>
      </c>
      <c r="K65" s="2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0" customHeight="1">
      <c r="A66" s="2"/>
      <c r="B66" s="219"/>
      <c r="C66" s="101"/>
      <c r="D66" s="225" t="s">
        <v>1462</v>
      </c>
      <c r="K66" s="2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0" customHeight="1">
      <c r="A67" s="2"/>
      <c r="B67" s="219"/>
      <c r="C67" s="101"/>
      <c r="D67" s="209" t="s">
        <v>1463</v>
      </c>
      <c r="K67" s="2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0" customHeight="1">
      <c r="A68" s="2"/>
      <c r="B68" s="219"/>
      <c r="C68" s="101"/>
      <c r="D68" s="209" t="s">
        <v>1464</v>
      </c>
      <c r="K68" s="2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0" customHeight="1">
      <c r="A69" s="2"/>
      <c r="B69" s="219"/>
      <c r="C69" s="101"/>
      <c r="D69" s="209" t="s">
        <v>1465</v>
      </c>
      <c r="K69" s="2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0" customHeight="1">
      <c r="A70" s="2"/>
      <c r="B70" s="219"/>
      <c r="C70" s="101"/>
      <c r="D70" s="209" t="s">
        <v>1466</v>
      </c>
      <c r="K70" s="22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2.75" customHeight="1">
      <c r="A71" s="2"/>
      <c r="B71" s="227"/>
      <c r="C71" s="228"/>
      <c r="D71" s="228"/>
      <c r="E71" s="228"/>
      <c r="F71" s="228"/>
      <c r="G71" s="228"/>
      <c r="H71" s="228"/>
      <c r="I71" s="228"/>
      <c r="J71" s="228"/>
      <c r="K71" s="229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8.75" customHeight="1">
      <c r="A72" s="2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8.75" customHeight="1">
      <c r="A73" s="2"/>
      <c r="B73" s="230"/>
      <c r="C73" s="230"/>
      <c r="D73" s="230"/>
      <c r="E73" s="230"/>
      <c r="F73" s="230"/>
      <c r="G73" s="230"/>
      <c r="H73" s="230"/>
      <c r="I73" s="230"/>
      <c r="J73" s="230"/>
      <c r="K73" s="230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7.5" customHeight="1">
      <c r="A74" s="2"/>
      <c r="B74" s="231"/>
      <c r="C74" s="232"/>
      <c r="D74" s="232"/>
      <c r="E74" s="232"/>
      <c r="F74" s="232"/>
      <c r="G74" s="232"/>
      <c r="H74" s="232"/>
      <c r="I74" s="232"/>
      <c r="J74" s="232"/>
      <c r="K74" s="233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45.0" customHeight="1">
      <c r="A75" s="2"/>
      <c r="B75" s="234"/>
      <c r="C75" s="235" t="s">
        <v>1467</v>
      </c>
      <c r="K75" s="236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7.25" customHeight="1">
      <c r="A76" s="2"/>
      <c r="B76" s="234"/>
      <c r="C76" s="237" t="s">
        <v>1468</v>
      </c>
      <c r="D76" s="237"/>
      <c r="E76" s="237"/>
      <c r="F76" s="237" t="s">
        <v>1469</v>
      </c>
      <c r="G76" s="238"/>
      <c r="H76" s="237" t="s">
        <v>51</v>
      </c>
      <c r="I76" s="237" t="s">
        <v>54</v>
      </c>
      <c r="J76" s="237" t="s">
        <v>1470</v>
      </c>
      <c r="K76" s="236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7.25" customHeight="1">
      <c r="A77" s="2"/>
      <c r="B77" s="234"/>
      <c r="C77" s="239" t="s">
        <v>1471</v>
      </c>
      <c r="D77" s="239"/>
      <c r="E77" s="239"/>
      <c r="F77" s="240" t="s">
        <v>1472</v>
      </c>
      <c r="G77" s="241"/>
      <c r="H77" s="239"/>
      <c r="I77" s="239"/>
      <c r="J77" s="239" t="s">
        <v>1473</v>
      </c>
      <c r="K77" s="236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5.25" customHeight="1">
      <c r="A78" s="2"/>
      <c r="B78" s="234"/>
      <c r="C78" s="242"/>
      <c r="D78" s="242"/>
      <c r="E78" s="242"/>
      <c r="F78" s="242"/>
      <c r="G78" s="243"/>
      <c r="H78" s="242"/>
      <c r="I78" s="242"/>
      <c r="J78" s="242"/>
      <c r="K78" s="236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0" customHeight="1">
      <c r="A79" s="2"/>
      <c r="B79" s="234"/>
      <c r="C79" s="4" t="s">
        <v>50</v>
      </c>
      <c r="D79" s="211"/>
      <c r="E79" s="211"/>
      <c r="F79" s="215" t="s">
        <v>1474</v>
      </c>
      <c r="G79" s="4"/>
      <c r="H79" s="4" t="s">
        <v>1475</v>
      </c>
      <c r="I79" s="4" t="s">
        <v>1476</v>
      </c>
      <c r="J79" s="4">
        <v>20.0</v>
      </c>
      <c r="K79" s="236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0" customHeight="1">
      <c r="A80" s="2"/>
      <c r="B80" s="234"/>
      <c r="C80" s="4" t="s">
        <v>1477</v>
      </c>
      <c r="D80" s="4"/>
      <c r="E80" s="4"/>
      <c r="F80" s="215" t="s">
        <v>1474</v>
      </c>
      <c r="G80" s="4"/>
      <c r="H80" s="4" t="s">
        <v>1478</v>
      </c>
      <c r="I80" s="4" t="s">
        <v>1476</v>
      </c>
      <c r="J80" s="4">
        <v>120.0</v>
      </c>
      <c r="K80" s="236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0" customHeight="1">
      <c r="A81" s="2"/>
      <c r="B81" s="244"/>
      <c r="C81" s="4" t="s">
        <v>1479</v>
      </c>
      <c r="D81" s="4"/>
      <c r="E81" s="4"/>
      <c r="F81" s="215" t="s">
        <v>1480</v>
      </c>
      <c r="G81" s="4"/>
      <c r="H81" s="4" t="s">
        <v>1481</v>
      </c>
      <c r="I81" s="4" t="s">
        <v>1476</v>
      </c>
      <c r="J81" s="4">
        <v>50.0</v>
      </c>
      <c r="K81" s="236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0" customHeight="1">
      <c r="A82" s="2"/>
      <c r="B82" s="244"/>
      <c r="C82" s="4" t="s">
        <v>1482</v>
      </c>
      <c r="D82" s="4"/>
      <c r="E82" s="4"/>
      <c r="F82" s="215" t="s">
        <v>1474</v>
      </c>
      <c r="G82" s="4"/>
      <c r="H82" s="4" t="s">
        <v>1483</v>
      </c>
      <c r="I82" s="4" t="s">
        <v>1484</v>
      </c>
      <c r="J82" s="4"/>
      <c r="K82" s="236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0" customHeight="1">
      <c r="A83" s="2"/>
      <c r="B83" s="244"/>
      <c r="C83" s="4" t="s">
        <v>1485</v>
      </c>
      <c r="D83" s="4"/>
      <c r="E83" s="4"/>
      <c r="F83" s="215" t="s">
        <v>1480</v>
      </c>
      <c r="G83" s="4"/>
      <c r="H83" s="4" t="s">
        <v>1486</v>
      </c>
      <c r="I83" s="4" t="s">
        <v>1476</v>
      </c>
      <c r="J83" s="4">
        <v>15.0</v>
      </c>
      <c r="K83" s="236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0" customHeight="1">
      <c r="A84" s="2"/>
      <c r="B84" s="244"/>
      <c r="C84" s="4" t="s">
        <v>1487</v>
      </c>
      <c r="D84" s="4"/>
      <c r="E84" s="4"/>
      <c r="F84" s="215" t="s">
        <v>1480</v>
      </c>
      <c r="G84" s="4"/>
      <c r="H84" s="4" t="s">
        <v>1488</v>
      </c>
      <c r="I84" s="4" t="s">
        <v>1476</v>
      </c>
      <c r="J84" s="4">
        <v>15.0</v>
      </c>
      <c r="K84" s="236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0" customHeight="1">
      <c r="A85" s="2"/>
      <c r="B85" s="244"/>
      <c r="C85" s="4" t="s">
        <v>1489</v>
      </c>
      <c r="D85" s="4"/>
      <c r="E85" s="4"/>
      <c r="F85" s="215" t="s">
        <v>1480</v>
      </c>
      <c r="G85" s="4"/>
      <c r="H85" s="4" t="s">
        <v>1490</v>
      </c>
      <c r="I85" s="4" t="s">
        <v>1476</v>
      </c>
      <c r="J85" s="4">
        <v>20.0</v>
      </c>
      <c r="K85" s="236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0" customHeight="1">
      <c r="A86" s="2"/>
      <c r="B86" s="244"/>
      <c r="C86" s="4" t="s">
        <v>1491</v>
      </c>
      <c r="D86" s="4"/>
      <c r="E86" s="4"/>
      <c r="F86" s="215" t="s">
        <v>1480</v>
      </c>
      <c r="G86" s="4"/>
      <c r="H86" s="4" t="s">
        <v>1492</v>
      </c>
      <c r="I86" s="4" t="s">
        <v>1476</v>
      </c>
      <c r="J86" s="4">
        <v>20.0</v>
      </c>
      <c r="K86" s="236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0" customHeight="1">
      <c r="A87" s="2"/>
      <c r="B87" s="244"/>
      <c r="C87" s="4" t="s">
        <v>1493</v>
      </c>
      <c r="D87" s="4"/>
      <c r="E87" s="4"/>
      <c r="F87" s="215" t="s">
        <v>1480</v>
      </c>
      <c r="G87" s="4"/>
      <c r="H87" s="4" t="s">
        <v>1494</v>
      </c>
      <c r="I87" s="4" t="s">
        <v>1476</v>
      </c>
      <c r="J87" s="4">
        <v>50.0</v>
      </c>
      <c r="K87" s="236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0" customHeight="1">
      <c r="A88" s="2"/>
      <c r="B88" s="244"/>
      <c r="C88" s="4" t="s">
        <v>1495</v>
      </c>
      <c r="D88" s="4"/>
      <c r="E88" s="4"/>
      <c r="F88" s="215" t="s">
        <v>1480</v>
      </c>
      <c r="G88" s="4"/>
      <c r="H88" s="4" t="s">
        <v>1496</v>
      </c>
      <c r="I88" s="4" t="s">
        <v>1476</v>
      </c>
      <c r="J88" s="4">
        <v>20.0</v>
      </c>
      <c r="K88" s="236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0" customHeight="1">
      <c r="A89" s="2"/>
      <c r="B89" s="244"/>
      <c r="C89" s="4" t="s">
        <v>1497</v>
      </c>
      <c r="D89" s="4"/>
      <c r="E89" s="4"/>
      <c r="F89" s="215" t="s">
        <v>1480</v>
      </c>
      <c r="G89" s="4"/>
      <c r="H89" s="4" t="s">
        <v>1498</v>
      </c>
      <c r="I89" s="4" t="s">
        <v>1476</v>
      </c>
      <c r="J89" s="4">
        <v>20.0</v>
      </c>
      <c r="K89" s="236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0" customHeight="1">
      <c r="A90" s="2"/>
      <c r="B90" s="244"/>
      <c r="C90" s="4" t="s">
        <v>1499</v>
      </c>
      <c r="D90" s="4"/>
      <c r="E90" s="4"/>
      <c r="F90" s="215" t="s">
        <v>1480</v>
      </c>
      <c r="G90" s="4"/>
      <c r="H90" s="4" t="s">
        <v>1500</v>
      </c>
      <c r="I90" s="4" t="s">
        <v>1476</v>
      </c>
      <c r="J90" s="4">
        <v>50.0</v>
      </c>
      <c r="K90" s="236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0" customHeight="1">
      <c r="A91" s="2"/>
      <c r="B91" s="244"/>
      <c r="C91" s="4" t="s">
        <v>1501</v>
      </c>
      <c r="D91" s="4"/>
      <c r="E91" s="4"/>
      <c r="F91" s="215" t="s">
        <v>1480</v>
      </c>
      <c r="G91" s="4"/>
      <c r="H91" s="4" t="s">
        <v>1501</v>
      </c>
      <c r="I91" s="4" t="s">
        <v>1476</v>
      </c>
      <c r="J91" s="4">
        <v>50.0</v>
      </c>
      <c r="K91" s="236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0" customHeight="1">
      <c r="A92" s="2"/>
      <c r="B92" s="244"/>
      <c r="C92" s="4" t="s">
        <v>1502</v>
      </c>
      <c r="D92" s="4"/>
      <c r="E92" s="4"/>
      <c r="F92" s="215" t="s">
        <v>1480</v>
      </c>
      <c r="G92" s="4"/>
      <c r="H92" s="4" t="s">
        <v>1503</v>
      </c>
      <c r="I92" s="4" t="s">
        <v>1476</v>
      </c>
      <c r="J92" s="4">
        <v>255.0</v>
      </c>
      <c r="K92" s="236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0" customHeight="1">
      <c r="A93" s="2"/>
      <c r="B93" s="244"/>
      <c r="C93" s="4" t="s">
        <v>1504</v>
      </c>
      <c r="D93" s="4"/>
      <c r="E93" s="4"/>
      <c r="F93" s="215" t="s">
        <v>1474</v>
      </c>
      <c r="G93" s="4"/>
      <c r="H93" s="4" t="s">
        <v>1505</v>
      </c>
      <c r="I93" s="4" t="s">
        <v>1506</v>
      </c>
      <c r="J93" s="4"/>
      <c r="K93" s="236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0" customHeight="1">
      <c r="A94" s="2"/>
      <c r="B94" s="244"/>
      <c r="C94" s="4" t="s">
        <v>1507</v>
      </c>
      <c r="D94" s="4"/>
      <c r="E94" s="4"/>
      <c r="F94" s="215" t="s">
        <v>1474</v>
      </c>
      <c r="G94" s="4"/>
      <c r="H94" s="4" t="s">
        <v>1508</v>
      </c>
      <c r="I94" s="4" t="s">
        <v>1509</v>
      </c>
      <c r="J94" s="4"/>
      <c r="K94" s="236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0" customHeight="1">
      <c r="A95" s="2"/>
      <c r="B95" s="244"/>
      <c r="C95" s="4" t="s">
        <v>1510</v>
      </c>
      <c r="D95" s="4"/>
      <c r="E95" s="4"/>
      <c r="F95" s="215" t="s">
        <v>1474</v>
      </c>
      <c r="G95" s="4"/>
      <c r="H95" s="4" t="s">
        <v>1510</v>
      </c>
      <c r="I95" s="4" t="s">
        <v>1509</v>
      </c>
      <c r="J95" s="4"/>
      <c r="K95" s="236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0" customHeight="1">
      <c r="A96" s="2"/>
      <c r="B96" s="244"/>
      <c r="C96" s="4" t="s">
        <v>35</v>
      </c>
      <c r="D96" s="4"/>
      <c r="E96" s="4"/>
      <c r="F96" s="215" t="s">
        <v>1474</v>
      </c>
      <c r="G96" s="4"/>
      <c r="H96" s="4" t="s">
        <v>1511</v>
      </c>
      <c r="I96" s="4" t="s">
        <v>1509</v>
      </c>
      <c r="J96" s="4"/>
      <c r="K96" s="236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0" customHeight="1">
      <c r="A97" s="2"/>
      <c r="B97" s="244"/>
      <c r="C97" s="4" t="s">
        <v>45</v>
      </c>
      <c r="D97" s="4"/>
      <c r="E97" s="4"/>
      <c r="F97" s="215" t="s">
        <v>1474</v>
      </c>
      <c r="G97" s="4"/>
      <c r="H97" s="4" t="s">
        <v>1512</v>
      </c>
      <c r="I97" s="4" t="s">
        <v>1509</v>
      </c>
      <c r="J97" s="4"/>
      <c r="K97" s="236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0" customHeight="1">
      <c r="A98" s="2"/>
      <c r="B98" s="245"/>
      <c r="C98" s="246"/>
      <c r="D98" s="246"/>
      <c r="E98" s="246"/>
      <c r="F98" s="246"/>
      <c r="G98" s="246"/>
      <c r="H98" s="246"/>
      <c r="I98" s="246"/>
      <c r="J98" s="246"/>
      <c r="K98" s="247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8.75" customHeight="1">
      <c r="A99" s="2"/>
      <c r="B99" s="248"/>
      <c r="C99" s="249"/>
      <c r="D99" s="249"/>
      <c r="E99" s="249"/>
      <c r="F99" s="249"/>
      <c r="G99" s="249"/>
      <c r="H99" s="249"/>
      <c r="I99" s="249"/>
      <c r="J99" s="249"/>
      <c r="K99" s="248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8.75" customHeight="1">
      <c r="A100" s="2"/>
      <c r="B100" s="230"/>
      <c r="C100" s="230"/>
      <c r="D100" s="230"/>
      <c r="E100" s="230"/>
      <c r="F100" s="230"/>
      <c r="G100" s="230"/>
      <c r="H100" s="230"/>
      <c r="I100" s="230"/>
      <c r="J100" s="230"/>
      <c r="K100" s="230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7.5" customHeight="1">
      <c r="A101" s="2"/>
      <c r="B101" s="231"/>
      <c r="C101" s="232"/>
      <c r="D101" s="232"/>
      <c r="E101" s="232"/>
      <c r="F101" s="232"/>
      <c r="G101" s="232"/>
      <c r="H101" s="232"/>
      <c r="I101" s="232"/>
      <c r="J101" s="232"/>
      <c r="K101" s="233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45.0" customHeight="1">
      <c r="A102" s="2"/>
      <c r="B102" s="234"/>
      <c r="C102" s="235" t="s">
        <v>1513</v>
      </c>
      <c r="K102" s="236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7.25" customHeight="1">
      <c r="A103" s="2"/>
      <c r="B103" s="234"/>
      <c r="C103" s="237" t="s">
        <v>1468</v>
      </c>
      <c r="D103" s="237"/>
      <c r="E103" s="237"/>
      <c r="F103" s="237" t="s">
        <v>1469</v>
      </c>
      <c r="G103" s="238"/>
      <c r="H103" s="237" t="s">
        <v>51</v>
      </c>
      <c r="I103" s="237" t="s">
        <v>54</v>
      </c>
      <c r="J103" s="237" t="s">
        <v>1470</v>
      </c>
      <c r="K103" s="236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7.25" customHeight="1">
      <c r="A104" s="2"/>
      <c r="B104" s="234"/>
      <c r="C104" s="239" t="s">
        <v>1471</v>
      </c>
      <c r="D104" s="239"/>
      <c r="E104" s="239"/>
      <c r="F104" s="240" t="s">
        <v>1472</v>
      </c>
      <c r="G104" s="241"/>
      <c r="H104" s="239"/>
      <c r="I104" s="239"/>
      <c r="J104" s="239" t="s">
        <v>1473</v>
      </c>
      <c r="K104" s="236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5.25" customHeight="1">
      <c r="A105" s="2"/>
      <c r="B105" s="234"/>
      <c r="C105" s="237"/>
      <c r="D105" s="237"/>
      <c r="E105" s="237"/>
      <c r="F105" s="237"/>
      <c r="G105" s="238"/>
      <c r="H105" s="237"/>
      <c r="I105" s="237"/>
      <c r="J105" s="237"/>
      <c r="K105" s="236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0" customHeight="1">
      <c r="A106" s="2"/>
      <c r="B106" s="234"/>
      <c r="C106" s="4" t="s">
        <v>50</v>
      </c>
      <c r="D106" s="211"/>
      <c r="E106" s="211"/>
      <c r="F106" s="215" t="s">
        <v>1474</v>
      </c>
      <c r="G106" s="4"/>
      <c r="H106" s="4" t="s">
        <v>1514</v>
      </c>
      <c r="I106" s="4" t="s">
        <v>1476</v>
      </c>
      <c r="J106" s="4">
        <v>20.0</v>
      </c>
      <c r="K106" s="236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0" customHeight="1">
      <c r="A107" s="2"/>
      <c r="B107" s="234"/>
      <c r="C107" s="4" t="s">
        <v>1477</v>
      </c>
      <c r="D107" s="4"/>
      <c r="E107" s="4"/>
      <c r="F107" s="215" t="s">
        <v>1474</v>
      </c>
      <c r="G107" s="4"/>
      <c r="H107" s="4" t="s">
        <v>1514</v>
      </c>
      <c r="I107" s="4" t="s">
        <v>1476</v>
      </c>
      <c r="J107" s="4">
        <v>120.0</v>
      </c>
      <c r="K107" s="236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0" customHeight="1">
      <c r="A108" s="2"/>
      <c r="B108" s="244"/>
      <c r="C108" s="4" t="s">
        <v>1479</v>
      </c>
      <c r="D108" s="4"/>
      <c r="E108" s="4"/>
      <c r="F108" s="215" t="s">
        <v>1480</v>
      </c>
      <c r="G108" s="4"/>
      <c r="H108" s="4" t="s">
        <v>1514</v>
      </c>
      <c r="I108" s="4" t="s">
        <v>1476</v>
      </c>
      <c r="J108" s="4">
        <v>50.0</v>
      </c>
      <c r="K108" s="236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0" customHeight="1">
      <c r="A109" s="2"/>
      <c r="B109" s="244"/>
      <c r="C109" s="4" t="s">
        <v>1482</v>
      </c>
      <c r="D109" s="4"/>
      <c r="E109" s="4"/>
      <c r="F109" s="215" t="s">
        <v>1474</v>
      </c>
      <c r="G109" s="4"/>
      <c r="H109" s="4" t="s">
        <v>1514</v>
      </c>
      <c r="I109" s="4" t="s">
        <v>1484</v>
      </c>
      <c r="J109" s="4"/>
      <c r="K109" s="236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0" customHeight="1">
      <c r="A110" s="2"/>
      <c r="B110" s="244"/>
      <c r="C110" s="4" t="s">
        <v>1493</v>
      </c>
      <c r="D110" s="4"/>
      <c r="E110" s="4"/>
      <c r="F110" s="215" t="s">
        <v>1480</v>
      </c>
      <c r="G110" s="4"/>
      <c r="H110" s="4" t="s">
        <v>1514</v>
      </c>
      <c r="I110" s="4" t="s">
        <v>1476</v>
      </c>
      <c r="J110" s="4">
        <v>50.0</v>
      </c>
      <c r="K110" s="236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0" customHeight="1">
      <c r="A111" s="2"/>
      <c r="B111" s="244"/>
      <c r="C111" s="4" t="s">
        <v>1501</v>
      </c>
      <c r="D111" s="4"/>
      <c r="E111" s="4"/>
      <c r="F111" s="215" t="s">
        <v>1480</v>
      </c>
      <c r="G111" s="4"/>
      <c r="H111" s="4" t="s">
        <v>1514</v>
      </c>
      <c r="I111" s="4" t="s">
        <v>1476</v>
      </c>
      <c r="J111" s="4">
        <v>50.0</v>
      </c>
      <c r="K111" s="236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0" customHeight="1">
      <c r="A112" s="2"/>
      <c r="B112" s="244"/>
      <c r="C112" s="4" t="s">
        <v>1499</v>
      </c>
      <c r="D112" s="4"/>
      <c r="E112" s="4"/>
      <c r="F112" s="215" t="s">
        <v>1480</v>
      </c>
      <c r="G112" s="4"/>
      <c r="H112" s="4" t="s">
        <v>1514</v>
      </c>
      <c r="I112" s="4" t="s">
        <v>1476</v>
      </c>
      <c r="J112" s="4">
        <v>50.0</v>
      </c>
      <c r="K112" s="236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0" customHeight="1">
      <c r="A113" s="2"/>
      <c r="B113" s="244"/>
      <c r="C113" s="4" t="s">
        <v>50</v>
      </c>
      <c r="D113" s="4"/>
      <c r="E113" s="4"/>
      <c r="F113" s="215" t="s">
        <v>1474</v>
      </c>
      <c r="G113" s="4"/>
      <c r="H113" s="4" t="s">
        <v>1515</v>
      </c>
      <c r="I113" s="4" t="s">
        <v>1476</v>
      </c>
      <c r="J113" s="4">
        <v>20.0</v>
      </c>
      <c r="K113" s="236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0" customHeight="1">
      <c r="A114" s="2"/>
      <c r="B114" s="244"/>
      <c r="C114" s="4" t="s">
        <v>1516</v>
      </c>
      <c r="D114" s="4"/>
      <c r="E114" s="4"/>
      <c r="F114" s="215" t="s">
        <v>1474</v>
      </c>
      <c r="G114" s="4"/>
      <c r="H114" s="4" t="s">
        <v>1517</v>
      </c>
      <c r="I114" s="4" t="s">
        <v>1476</v>
      </c>
      <c r="J114" s="4">
        <v>120.0</v>
      </c>
      <c r="K114" s="236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0" customHeight="1">
      <c r="A115" s="2"/>
      <c r="B115" s="244"/>
      <c r="C115" s="4" t="s">
        <v>35</v>
      </c>
      <c r="D115" s="4"/>
      <c r="E115" s="4"/>
      <c r="F115" s="215" t="s">
        <v>1474</v>
      </c>
      <c r="G115" s="4"/>
      <c r="H115" s="4" t="s">
        <v>1518</v>
      </c>
      <c r="I115" s="4" t="s">
        <v>1509</v>
      </c>
      <c r="J115" s="4"/>
      <c r="K115" s="236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0" customHeight="1">
      <c r="A116" s="2"/>
      <c r="B116" s="244"/>
      <c r="C116" s="4" t="s">
        <v>45</v>
      </c>
      <c r="D116" s="4"/>
      <c r="E116" s="4"/>
      <c r="F116" s="215" t="s">
        <v>1474</v>
      </c>
      <c r="G116" s="4"/>
      <c r="H116" s="4" t="s">
        <v>1519</v>
      </c>
      <c r="I116" s="4" t="s">
        <v>1509</v>
      </c>
      <c r="J116" s="4"/>
      <c r="K116" s="236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0" customHeight="1">
      <c r="A117" s="2"/>
      <c r="B117" s="244"/>
      <c r="C117" s="4" t="s">
        <v>54</v>
      </c>
      <c r="D117" s="4"/>
      <c r="E117" s="4"/>
      <c r="F117" s="215" t="s">
        <v>1474</v>
      </c>
      <c r="G117" s="4"/>
      <c r="H117" s="4" t="s">
        <v>1520</v>
      </c>
      <c r="I117" s="4" t="s">
        <v>1521</v>
      </c>
      <c r="J117" s="4"/>
      <c r="K117" s="236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0" customHeight="1">
      <c r="A118" s="2"/>
      <c r="B118" s="245"/>
      <c r="C118" s="250"/>
      <c r="D118" s="250"/>
      <c r="E118" s="250"/>
      <c r="F118" s="250"/>
      <c r="G118" s="250"/>
      <c r="H118" s="250"/>
      <c r="I118" s="250"/>
      <c r="J118" s="250"/>
      <c r="K118" s="247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8.75" customHeight="1">
      <c r="A119" s="2"/>
      <c r="B119" s="251"/>
      <c r="C119" s="252"/>
      <c r="D119" s="252"/>
      <c r="E119" s="252"/>
      <c r="F119" s="253"/>
      <c r="G119" s="252"/>
      <c r="H119" s="252"/>
      <c r="I119" s="252"/>
      <c r="J119" s="252"/>
      <c r="K119" s="251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8.75" customHeight="1">
      <c r="A120" s="2"/>
      <c r="B120" s="230"/>
      <c r="C120" s="230"/>
      <c r="D120" s="230"/>
      <c r="E120" s="230"/>
      <c r="F120" s="230"/>
      <c r="G120" s="230"/>
      <c r="H120" s="230"/>
      <c r="I120" s="230"/>
      <c r="J120" s="230"/>
      <c r="K120" s="230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7.5" customHeight="1">
      <c r="A121" s="2"/>
      <c r="B121" s="254"/>
      <c r="C121" s="255"/>
      <c r="D121" s="255"/>
      <c r="E121" s="255"/>
      <c r="F121" s="255"/>
      <c r="G121" s="255"/>
      <c r="H121" s="255"/>
      <c r="I121" s="255"/>
      <c r="J121" s="255"/>
      <c r="K121" s="256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45.0" customHeight="1">
      <c r="A122" s="2"/>
      <c r="B122" s="257"/>
      <c r="C122" s="217" t="s">
        <v>1522</v>
      </c>
      <c r="K122" s="258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7.25" customHeight="1">
      <c r="A123" s="2"/>
      <c r="B123" s="259"/>
      <c r="C123" s="237" t="s">
        <v>1468</v>
      </c>
      <c r="D123" s="237"/>
      <c r="E123" s="237"/>
      <c r="F123" s="237" t="s">
        <v>1469</v>
      </c>
      <c r="G123" s="238"/>
      <c r="H123" s="237" t="s">
        <v>51</v>
      </c>
      <c r="I123" s="237" t="s">
        <v>54</v>
      </c>
      <c r="J123" s="237" t="s">
        <v>1470</v>
      </c>
      <c r="K123" s="260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7.25" customHeight="1">
      <c r="A124" s="2"/>
      <c r="B124" s="259"/>
      <c r="C124" s="239" t="s">
        <v>1471</v>
      </c>
      <c r="D124" s="239"/>
      <c r="E124" s="239"/>
      <c r="F124" s="240" t="s">
        <v>1472</v>
      </c>
      <c r="G124" s="241"/>
      <c r="H124" s="239"/>
      <c r="I124" s="239"/>
      <c r="J124" s="239" t="s">
        <v>1473</v>
      </c>
      <c r="K124" s="260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5.25" customHeight="1">
      <c r="A125" s="2"/>
      <c r="B125" s="261"/>
      <c r="C125" s="242"/>
      <c r="D125" s="242"/>
      <c r="E125" s="242"/>
      <c r="F125" s="242"/>
      <c r="G125" s="243"/>
      <c r="H125" s="242"/>
      <c r="I125" s="242"/>
      <c r="J125" s="242"/>
      <c r="K125" s="26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0" customHeight="1">
      <c r="A126" s="2"/>
      <c r="B126" s="261"/>
      <c r="C126" s="4" t="s">
        <v>1477</v>
      </c>
      <c r="D126" s="211"/>
      <c r="E126" s="211"/>
      <c r="F126" s="215" t="s">
        <v>1474</v>
      </c>
      <c r="G126" s="4"/>
      <c r="H126" s="4" t="s">
        <v>1514</v>
      </c>
      <c r="I126" s="4" t="s">
        <v>1476</v>
      </c>
      <c r="J126" s="4">
        <v>120.0</v>
      </c>
      <c r="K126" s="263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0" customHeight="1">
      <c r="A127" s="2"/>
      <c r="B127" s="261"/>
      <c r="C127" s="4" t="s">
        <v>1523</v>
      </c>
      <c r="D127" s="4"/>
      <c r="E127" s="4"/>
      <c r="F127" s="215" t="s">
        <v>1474</v>
      </c>
      <c r="G127" s="4"/>
      <c r="H127" s="4" t="s">
        <v>1524</v>
      </c>
      <c r="I127" s="4" t="s">
        <v>1476</v>
      </c>
      <c r="J127" s="4" t="s">
        <v>1525</v>
      </c>
      <c r="K127" s="263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0" customHeight="1">
      <c r="A128" s="2"/>
      <c r="B128" s="261"/>
      <c r="C128" s="4" t="s">
        <v>1422</v>
      </c>
      <c r="D128" s="4"/>
      <c r="E128" s="4"/>
      <c r="F128" s="215" t="s">
        <v>1474</v>
      </c>
      <c r="G128" s="4"/>
      <c r="H128" s="4" t="s">
        <v>1526</v>
      </c>
      <c r="I128" s="4" t="s">
        <v>1476</v>
      </c>
      <c r="J128" s="4" t="s">
        <v>1525</v>
      </c>
      <c r="K128" s="263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0" customHeight="1">
      <c r="A129" s="2"/>
      <c r="B129" s="261"/>
      <c r="C129" s="4" t="s">
        <v>1485</v>
      </c>
      <c r="D129" s="4"/>
      <c r="E129" s="4"/>
      <c r="F129" s="215" t="s">
        <v>1480</v>
      </c>
      <c r="G129" s="4"/>
      <c r="H129" s="4" t="s">
        <v>1486</v>
      </c>
      <c r="I129" s="4" t="s">
        <v>1476</v>
      </c>
      <c r="J129" s="4">
        <v>15.0</v>
      </c>
      <c r="K129" s="263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0" customHeight="1">
      <c r="A130" s="2"/>
      <c r="B130" s="261"/>
      <c r="C130" s="4" t="s">
        <v>1487</v>
      </c>
      <c r="D130" s="4"/>
      <c r="E130" s="4"/>
      <c r="F130" s="215" t="s">
        <v>1480</v>
      </c>
      <c r="G130" s="4"/>
      <c r="H130" s="4" t="s">
        <v>1488</v>
      </c>
      <c r="I130" s="4" t="s">
        <v>1476</v>
      </c>
      <c r="J130" s="4">
        <v>15.0</v>
      </c>
      <c r="K130" s="263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0" customHeight="1">
      <c r="A131" s="2"/>
      <c r="B131" s="261"/>
      <c r="C131" s="4" t="s">
        <v>1489</v>
      </c>
      <c r="D131" s="4"/>
      <c r="E131" s="4"/>
      <c r="F131" s="215" t="s">
        <v>1480</v>
      </c>
      <c r="G131" s="4"/>
      <c r="H131" s="4" t="s">
        <v>1490</v>
      </c>
      <c r="I131" s="4" t="s">
        <v>1476</v>
      </c>
      <c r="J131" s="4">
        <v>20.0</v>
      </c>
      <c r="K131" s="263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0" customHeight="1">
      <c r="A132" s="2"/>
      <c r="B132" s="261"/>
      <c r="C132" s="4" t="s">
        <v>1491</v>
      </c>
      <c r="D132" s="4"/>
      <c r="E132" s="4"/>
      <c r="F132" s="215" t="s">
        <v>1480</v>
      </c>
      <c r="G132" s="4"/>
      <c r="H132" s="4" t="s">
        <v>1492</v>
      </c>
      <c r="I132" s="4" t="s">
        <v>1476</v>
      </c>
      <c r="J132" s="4">
        <v>20.0</v>
      </c>
      <c r="K132" s="263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0" customHeight="1">
      <c r="A133" s="2"/>
      <c r="B133" s="261"/>
      <c r="C133" s="4" t="s">
        <v>1479</v>
      </c>
      <c r="D133" s="4"/>
      <c r="E133" s="4"/>
      <c r="F133" s="215" t="s">
        <v>1480</v>
      </c>
      <c r="G133" s="4"/>
      <c r="H133" s="4" t="s">
        <v>1514</v>
      </c>
      <c r="I133" s="4" t="s">
        <v>1476</v>
      </c>
      <c r="J133" s="4">
        <v>50.0</v>
      </c>
      <c r="K133" s="263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0" customHeight="1">
      <c r="A134" s="2"/>
      <c r="B134" s="261"/>
      <c r="C134" s="4" t="s">
        <v>1493</v>
      </c>
      <c r="D134" s="4"/>
      <c r="E134" s="4"/>
      <c r="F134" s="215" t="s">
        <v>1480</v>
      </c>
      <c r="G134" s="4"/>
      <c r="H134" s="4" t="s">
        <v>1514</v>
      </c>
      <c r="I134" s="4" t="s">
        <v>1476</v>
      </c>
      <c r="J134" s="4">
        <v>50.0</v>
      </c>
      <c r="K134" s="263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0" customHeight="1">
      <c r="A135" s="2"/>
      <c r="B135" s="261"/>
      <c r="C135" s="4" t="s">
        <v>1499</v>
      </c>
      <c r="D135" s="4"/>
      <c r="E135" s="4"/>
      <c r="F135" s="215" t="s">
        <v>1480</v>
      </c>
      <c r="G135" s="4"/>
      <c r="H135" s="4" t="s">
        <v>1514</v>
      </c>
      <c r="I135" s="4" t="s">
        <v>1476</v>
      </c>
      <c r="J135" s="4">
        <v>50.0</v>
      </c>
      <c r="K135" s="263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0" customHeight="1">
      <c r="A136" s="2"/>
      <c r="B136" s="261"/>
      <c r="C136" s="4" t="s">
        <v>1501</v>
      </c>
      <c r="D136" s="4"/>
      <c r="E136" s="4"/>
      <c r="F136" s="215" t="s">
        <v>1480</v>
      </c>
      <c r="G136" s="4"/>
      <c r="H136" s="4" t="s">
        <v>1514</v>
      </c>
      <c r="I136" s="4" t="s">
        <v>1476</v>
      </c>
      <c r="J136" s="4">
        <v>50.0</v>
      </c>
      <c r="K136" s="263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0" customHeight="1">
      <c r="A137" s="2"/>
      <c r="B137" s="261"/>
      <c r="C137" s="4" t="s">
        <v>1502</v>
      </c>
      <c r="D137" s="4"/>
      <c r="E137" s="4"/>
      <c r="F137" s="215" t="s">
        <v>1480</v>
      </c>
      <c r="G137" s="4"/>
      <c r="H137" s="4" t="s">
        <v>1527</v>
      </c>
      <c r="I137" s="4" t="s">
        <v>1476</v>
      </c>
      <c r="J137" s="4">
        <v>255.0</v>
      </c>
      <c r="K137" s="263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0" customHeight="1">
      <c r="A138" s="2"/>
      <c r="B138" s="261"/>
      <c r="C138" s="4" t="s">
        <v>1504</v>
      </c>
      <c r="D138" s="4"/>
      <c r="E138" s="4"/>
      <c r="F138" s="215" t="s">
        <v>1474</v>
      </c>
      <c r="G138" s="4"/>
      <c r="H138" s="4" t="s">
        <v>1528</v>
      </c>
      <c r="I138" s="4" t="s">
        <v>1506</v>
      </c>
      <c r="J138" s="4"/>
      <c r="K138" s="263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0" customHeight="1">
      <c r="A139" s="2"/>
      <c r="B139" s="261"/>
      <c r="C139" s="4" t="s">
        <v>1507</v>
      </c>
      <c r="D139" s="4"/>
      <c r="E139" s="4"/>
      <c r="F139" s="215" t="s">
        <v>1474</v>
      </c>
      <c r="G139" s="4"/>
      <c r="H139" s="4" t="s">
        <v>1529</v>
      </c>
      <c r="I139" s="4" t="s">
        <v>1509</v>
      </c>
      <c r="J139" s="4"/>
      <c r="K139" s="263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0" customHeight="1">
      <c r="A140" s="2"/>
      <c r="B140" s="261"/>
      <c r="C140" s="4" t="s">
        <v>1510</v>
      </c>
      <c r="D140" s="4"/>
      <c r="E140" s="4"/>
      <c r="F140" s="215" t="s">
        <v>1474</v>
      </c>
      <c r="G140" s="4"/>
      <c r="H140" s="4" t="s">
        <v>1510</v>
      </c>
      <c r="I140" s="4" t="s">
        <v>1509</v>
      </c>
      <c r="J140" s="4"/>
      <c r="K140" s="263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0" customHeight="1">
      <c r="A141" s="2"/>
      <c r="B141" s="261"/>
      <c r="C141" s="4" t="s">
        <v>35</v>
      </c>
      <c r="D141" s="4"/>
      <c r="E141" s="4"/>
      <c r="F141" s="215" t="s">
        <v>1474</v>
      </c>
      <c r="G141" s="4"/>
      <c r="H141" s="4" t="s">
        <v>1530</v>
      </c>
      <c r="I141" s="4" t="s">
        <v>1509</v>
      </c>
      <c r="J141" s="4"/>
      <c r="K141" s="263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0" customHeight="1">
      <c r="A142" s="2"/>
      <c r="B142" s="261"/>
      <c r="C142" s="4" t="s">
        <v>1531</v>
      </c>
      <c r="D142" s="4"/>
      <c r="E142" s="4"/>
      <c r="F142" s="215" t="s">
        <v>1474</v>
      </c>
      <c r="G142" s="4"/>
      <c r="H142" s="4" t="s">
        <v>1532</v>
      </c>
      <c r="I142" s="4" t="s">
        <v>1509</v>
      </c>
      <c r="J142" s="4"/>
      <c r="K142" s="263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0" customHeight="1">
      <c r="A143" s="2"/>
      <c r="B143" s="264"/>
      <c r="C143" s="265"/>
      <c r="D143" s="265"/>
      <c r="E143" s="265"/>
      <c r="F143" s="265"/>
      <c r="G143" s="265"/>
      <c r="H143" s="265"/>
      <c r="I143" s="265"/>
      <c r="J143" s="265"/>
      <c r="K143" s="266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8.75" customHeight="1">
      <c r="A144" s="2"/>
      <c r="B144" s="252"/>
      <c r="C144" s="252"/>
      <c r="D144" s="252"/>
      <c r="E144" s="252"/>
      <c r="F144" s="253"/>
      <c r="G144" s="252"/>
      <c r="H144" s="252"/>
      <c r="I144" s="252"/>
      <c r="J144" s="252"/>
      <c r="K144" s="25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8.75" customHeight="1">
      <c r="A145" s="2"/>
      <c r="B145" s="230"/>
      <c r="C145" s="230"/>
      <c r="D145" s="230"/>
      <c r="E145" s="230"/>
      <c r="F145" s="230"/>
      <c r="G145" s="230"/>
      <c r="H145" s="230"/>
      <c r="I145" s="230"/>
      <c r="J145" s="230"/>
      <c r="K145" s="230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7.5" customHeight="1">
      <c r="A146" s="2"/>
      <c r="B146" s="231"/>
      <c r="C146" s="232"/>
      <c r="D146" s="232"/>
      <c r="E146" s="232"/>
      <c r="F146" s="232"/>
      <c r="G146" s="232"/>
      <c r="H146" s="232"/>
      <c r="I146" s="232"/>
      <c r="J146" s="232"/>
      <c r="K146" s="233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45.0" customHeight="1">
      <c r="A147" s="2"/>
      <c r="B147" s="234"/>
      <c r="C147" s="235" t="s">
        <v>1533</v>
      </c>
      <c r="K147" s="236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7.25" customHeight="1">
      <c r="A148" s="2"/>
      <c r="B148" s="234"/>
      <c r="C148" s="237" t="s">
        <v>1468</v>
      </c>
      <c r="D148" s="237"/>
      <c r="E148" s="237"/>
      <c r="F148" s="237" t="s">
        <v>1469</v>
      </c>
      <c r="G148" s="238"/>
      <c r="H148" s="237" t="s">
        <v>51</v>
      </c>
      <c r="I148" s="237" t="s">
        <v>54</v>
      </c>
      <c r="J148" s="237" t="s">
        <v>1470</v>
      </c>
      <c r="K148" s="236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7.25" customHeight="1">
      <c r="A149" s="2"/>
      <c r="B149" s="234"/>
      <c r="C149" s="239" t="s">
        <v>1471</v>
      </c>
      <c r="D149" s="239"/>
      <c r="E149" s="239"/>
      <c r="F149" s="240" t="s">
        <v>1472</v>
      </c>
      <c r="G149" s="241"/>
      <c r="H149" s="239"/>
      <c r="I149" s="239"/>
      <c r="J149" s="239" t="s">
        <v>1473</v>
      </c>
      <c r="K149" s="236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5.25" customHeight="1">
      <c r="A150" s="2"/>
      <c r="B150" s="244"/>
      <c r="C150" s="242"/>
      <c r="D150" s="242"/>
      <c r="E150" s="242"/>
      <c r="F150" s="242"/>
      <c r="G150" s="243"/>
      <c r="H150" s="242"/>
      <c r="I150" s="242"/>
      <c r="J150" s="242"/>
      <c r="K150" s="263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0" customHeight="1">
      <c r="A151" s="2"/>
      <c r="B151" s="244"/>
      <c r="C151" s="267" t="s">
        <v>1477</v>
      </c>
      <c r="D151" s="4"/>
      <c r="E151" s="4"/>
      <c r="F151" s="268" t="s">
        <v>1474</v>
      </c>
      <c r="G151" s="4"/>
      <c r="H151" s="267" t="s">
        <v>1514</v>
      </c>
      <c r="I151" s="267" t="s">
        <v>1476</v>
      </c>
      <c r="J151" s="267">
        <v>120.0</v>
      </c>
      <c r="K151" s="263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0" customHeight="1">
      <c r="A152" s="2"/>
      <c r="B152" s="244"/>
      <c r="C152" s="267" t="s">
        <v>1523</v>
      </c>
      <c r="D152" s="4"/>
      <c r="E152" s="4"/>
      <c r="F152" s="268" t="s">
        <v>1474</v>
      </c>
      <c r="G152" s="4"/>
      <c r="H152" s="267" t="s">
        <v>1534</v>
      </c>
      <c r="I152" s="267" t="s">
        <v>1476</v>
      </c>
      <c r="J152" s="267" t="s">
        <v>1525</v>
      </c>
      <c r="K152" s="263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0" customHeight="1">
      <c r="A153" s="2"/>
      <c r="B153" s="244"/>
      <c r="C153" s="267" t="s">
        <v>1422</v>
      </c>
      <c r="D153" s="4"/>
      <c r="E153" s="4"/>
      <c r="F153" s="268" t="s">
        <v>1474</v>
      </c>
      <c r="G153" s="4"/>
      <c r="H153" s="267" t="s">
        <v>1535</v>
      </c>
      <c r="I153" s="267" t="s">
        <v>1476</v>
      </c>
      <c r="J153" s="267" t="s">
        <v>1525</v>
      </c>
      <c r="K153" s="263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0" customHeight="1">
      <c r="A154" s="2"/>
      <c r="B154" s="244"/>
      <c r="C154" s="267" t="s">
        <v>1479</v>
      </c>
      <c r="D154" s="4"/>
      <c r="E154" s="4"/>
      <c r="F154" s="268" t="s">
        <v>1480</v>
      </c>
      <c r="G154" s="4"/>
      <c r="H154" s="267" t="s">
        <v>1514</v>
      </c>
      <c r="I154" s="267" t="s">
        <v>1476</v>
      </c>
      <c r="J154" s="267">
        <v>50.0</v>
      </c>
      <c r="K154" s="263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0" customHeight="1">
      <c r="A155" s="2"/>
      <c r="B155" s="244"/>
      <c r="C155" s="267" t="s">
        <v>1482</v>
      </c>
      <c r="D155" s="4"/>
      <c r="E155" s="4"/>
      <c r="F155" s="268" t="s">
        <v>1474</v>
      </c>
      <c r="G155" s="4"/>
      <c r="H155" s="267" t="s">
        <v>1514</v>
      </c>
      <c r="I155" s="267" t="s">
        <v>1484</v>
      </c>
      <c r="J155" s="267"/>
      <c r="K155" s="263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0" customHeight="1">
      <c r="A156" s="2"/>
      <c r="B156" s="244"/>
      <c r="C156" s="267" t="s">
        <v>1493</v>
      </c>
      <c r="D156" s="4"/>
      <c r="E156" s="4"/>
      <c r="F156" s="268" t="s">
        <v>1480</v>
      </c>
      <c r="G156" s="4"/>
      <c r="H156" s="267" t="s">
        <v>1514</v>
      </c>
      <c r="I156" s="267" t="s">
        <v>1476</v>
      </c>
      <c r="J156" s="267">
        <v>50.0</v>
      </c>
      <c r="K156" s="263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0" customHeight="1">
      <c r="A157" s="2"/>
      <c r="B157" s="244"/>
      <c r="C157" s="267" t="s">
        <v>1501</v>
      </c>
      <c r="D157" s="4"/>
      <c r="E157" s="4"/>
      <c r="F157" s="268" t="s">
        <v>1480</v>
      </c>
      <c r="G157" s="4"/>
      <c r="H157" s="267" t="s">
        <v>1514</v>
      </c>
      <c r="I157" s="267" t="s">
        <v>1476</v>
      </c>
      <c r="J157" s="267">
        <v>50.0</v>
      </c>
      <c r="K157" s="263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0" customHeight="1">
      <c r="A158" s="2"/>
      <c r="B158" s="244"/>
      <c r="C158" s="267" t="s">
        <v>1499</v>
      </c>
      <c r="D158" s="4"/>
      <c r="E158" s="4"/>
      <c r="F158" s="268" t="s">
        <v>1480</v>
      </c>
      <c r="G158" s="4"/>
      <c r="H158" s="267" t="s">
        <v>1514</v>
      </c>
      <c r="I158" s="267" t="s">
        <v>1476</v>
      </c>
      <c r="J158" s="267">
        <v>50.0</v>
      </c>
      <c r="K158" s="263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0" customHeight="1">
      <c r="A159" s="2"/>
      <c r="B159" s="244"/>
      <c r="C159" s="267" t="s">
        <v>100</v>
      </c>
      <c r="D159" s="4"/>
      <c r="E159" s="4"/>
      <c r="F159" s="268" t="s">
        <v>1474</v>
      </c>
      <c r="G159" s="4"/>
      <c r="H159" s="267" t="s">
        <v>1536</v>
      </c>
      <c r="I159" s="267" t="s">
        <v>1476</v>
      </c>
      <c r="J159" s="267" t="s">
        <v>1537</v>
      </c>
      <c r="K159" s="263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0" customHeight="1">
      <c r="A160" s="2"/>
      <c r="B160" s="244"/>
      <c r="C160" s="267" t="s">
        <v>1538</v>
      </c>
      <c r="D160" s="4"/>
      <c r="E160" s="4"/>
      <c r="F160" s="268" t="s">
        <v>1474</v>
      </c>
      <c r="G160" s="4"/>
      <c r="H160" s="267" t="s">
        <v>1539</v>
      </c>
      <c r="I160" s="267" t="s">
        <v>1509</v>
      </c>
      <c r="J160" s="267"/>
      <c r="K160" s="263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0" customHeight="1">
      <c r="A161" s="2"/>
      <c r="B161" s="269"/>
      <c r="C161" s="250"/>
      <c r="D161" s="250"/>
      <c r="E161" s="250"/>
      <c r="F161" s="250"/>
      <c r="G161" s="250"/>
      <c r="H161" s="250"/>
      <c r="I161" s="250"/>
      <c r="J161" s="250"/>
      <c r="K161" s="270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8.75" customHeight="1">
      <c r="A162" s="2"/>
      <c r="B162" s="252"/>
      <c r="C162" s="243"/>
      <c r="D162" s="243"/>
      <c r="E162" s="243"/>
      <c r="F162" s="271"/>
      <c r="G162" s="243"/>
      <c r="H162" s="243"/>
      <c r="I162" s="243"/>
      <c r="J162" s="243"/>
      <c r="K162" s="25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8.75" customHeight="1">
      <c r="A163" s="2"/>
      <c r="B163" s="230"/>
      <c r="C163" s="230"/>
      <c r="D163" s="230"/>
      <c r="E163" s="230"/>
      <c r="F163" s="230"/>
      <c r="G163" s="230"/>
      <c r="H163" s="230"/>
      <c r="I163" s="230"/>
      <c r="J163" s="230"/>
      <c r="K163" s="230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7.5" customHeight="1">
      <c r="A164" s="2"/>
      <c r="B164" s="212"/>
      <c r="C164" s="213"/>
      <c r="D164" s="213"/>
      <c r="E164" s="213"/>
      <c r="F164" s="213"/>
      <c r="G164" s="213"/>
      <c r="H164" s="213"/>
      <c r="I164" s="213"/>
      <c r="J164" s="213"/>
      <c r="K164" s="214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45.0" customHeight="1">
      <c r="A165" s="2"/>
      <c r="B165" s="216"/>
      <c r="C165" s="217" t="s">
        <v>1540</v>
      </c>
      <c r="K165" s="218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7.25" customHeight="1">
      <c r="A166" s="2"/>
      <c r="B166" s="216"/>
      <c r="C166" s="237" t="s">
        <v>1468</v>
      </c>
      <c r="D166" s="237"/>
      <c r="E166" s="237"/>
      <c r="F166" s="237" t="s">
        <v>1469</v>
      </c>
      <c r="G166" s="272"/>
      <c r="H166" s="273" t="s">
        <v>51</v>
      </c>
      <c r="I166" s="273" t="s">
        <v>54</v>
      </c>
      <c r="J166" s="237" t="s">
        <v>1470</v>
      </c>
      <c r="K166" s="218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7.25" customHeight="1">
      <c r="A167" s="2"/>
      <c r="B167" s="219"/>
      <c r="C167" s="239" t="s">
        <v>1471</v>
      </c>
      <c r="D167" s="239"/>
      <c r="E167" s="239"/>
      <c r="F167" s="240" t="s">
        <v>1472</v>
      </c>
      <c r="G167" s="274"/>
      <c r="H167" s="275"/>
      <c r="I167" s="275"/>
      <c r="J167" s="239" t="s">
        <v>1473</v>
      </c>
      <c r="K167" s="22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5.25" customHeight="1">
      <c r="A168" s="2"/>
      <c r="B168" s="244"/>
      <c r="C168" s="242"/>
      <c r="D168" s="242"/>
      <c r="E168" s="242"/>
      <c r="F168" s="242"/>
      <c r="G168" s="243"/>
      <c r="H168" s="242"/>
      <c r="I168" s="242"/>
      <c r="J168" s="242"/>
      <c r="K168" s="263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0" customHeight="1">
      <c r="A169" s="2"/>
      <c r="B169" s="244"/>
      <c r="C169" s="4" t="s">
        <v>1477</v>
      </c>
      <c r="D169" s="4"/>
      <c r="E169" s="4"/>
      <c r="F169" s="215" t="s">
        <v>1474</v>
      </c>
      <c r="G169" s="4"/>
      <c r="H169" s="4" t="s">
        <v>1514</v>
      </c>
      <c r="I169" s="4" t="s">
        <v>1476</v>
      </c>
      <c r="J169" s="4">
        <v>120.0</v>
      </c>
      <c r="K169" s="263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0" customHeight="1">
      <c r="A170" s="2"/>
      <c r="B170" s="244"/>
      <c r="C170" s="4" t="s">
        <v>1523</v>
      </c>
      <c r="D170" s="4"/>
      <c r="E170" s="4"/>
      <c r="F170" s="215" t="s">
        <v>1474</v>
      </c>
      <c r="G170" s="4"/>
      <c r="H170" s="4" t="s">
        <v>1524</v>
      </c>
      <c r="I170" s="4" t="s">
        <v>1476</v>
      </c>
      <c r="J170" s="4" t="s">
        <v>1525</v>
      </c>
      <c r="K170" s="263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0" customHeight="1">
      <c r="A171" s="2"/>
      <c r="B171" s="244"/>
      <c r="C171" s="4" t="s">
        <v>1422</v>
      </c>
      <c r="D171" s="4"/>
      <c r="E171" s="4"/>
      <c r="F171" s="215" t="s">
        <v>1474</v>
      </c>
      <c r="G171" s="4"/>
      <c r="H171" s="4" t="s">
        <v>1541</v>
      </c>
      <c r="I171" s="4" t="s">
        <v>1476</v>
      </c>
      <c r="J171" s="4" t="s">
        <v>1525</v>
      </c>
      <c r="K171" s="263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0" customHeight="1">
      <c r="A172" s="2"/>
      <c r="B172" s="244"/>
      <c r="C172" s="4" t="s">
        <v>1479</v>
      </c>
      <c r="D172" s="4"/>
      <c r="E172" s="4"/>
      <c r="F172" s="215" t="s">
        <v>1480</v>
      </c>
      <c r="G172" s="4"/>
      <c r="H172" s="4" t="s">
        <v>1541</v>
      </c>
      <c r="I172" s="4" t="s">
        <v>1476</v>
      </c>
      <c r="J172" s="4">
        <v>50.0</v>
      </c>
      <c r="K172" s="263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0" customHeight="1">
      <c r="A173" s="2"/>
      <c r="B173" s="244"/>
      <c r="C173" s="4" t="s">
        <v>1482</v>
      </c>
      <c r="D173" s="4"/>
      <c r="E173" s="4"/>
      <c r="F173" s="215" t="s">
        <v>1474</v>
      </c>
      <c r="G173" s="4"/>
      <c r="H173" s="4" t="s">
        <v>1541</v>
      </c>
      <c r="I173" s="4" t="s">
        <v>1484</v>
      </c>
      <c r="J173" s="4"/>
      <c r="K173" s="263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0" customHeight="1">
      <c r="A174" s="2"/>
      <c r="B174" s="244"/>
      <c r="C174" s="4" t="s">
        <v>1493</v>
      </c>
      <c r="D174" s="4"/>
      <c r="E174" s="4"/>
      <c r="F174" s="215" t="s">
        <v>1480</v>
      </c>
      <c r="G174" s="4"/>
      <c r="H174" s="4" t="s">
        <v>1541</v>
      </c>
      <c r="I174" s="4" t="s">
        <v>1476</v>
      </c>
      <c r="J174" s="4">
        <v>50.0</v>
      </c>
      <c r="K174" s="263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0" customHeight="1">
      <c r="A175" s="2"/>
      <c r="B175" s="244"/>
      <c r="C175" s="4" t="s">
        <v>1501</v>
      </c>
      <c r="D175" s="4"/>
      <c r="E175" s="4"/>
      <c r="F175" s="215" t="s">
        <v>1480</v>
      </c>
      <c r="G175" s="4"/>
      <c r="H175" s="4" t="s">
        <v>1541</v>
      </c>
      <c r="I175" s="4" t="s">
        <v>1476</v>
      </c>
      <c r="J175" s="4">
        <v>50.0</v>
      </c>
      <c r="K175" s="263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0" customHeight="1">
      <c r="A176" s="2"/>
      <c r="B176" s="244"/>
      <c r="C176" s="4" t="s">
        <v>1499</v>
      </c>
      <c r="D176" s="4"/>
      <c r="E176" s="4"/>
      <c r="F176" s="215" t="s">
        <v>1480</v>
      </c>
      <c r="G176" s="4"/>
      <c r="H176" s="4" t="s">
        <v>1541</v>
      </c>
      <c r="I176" s="4" t="s">
        <v>1476</v>
      </c>
      <c r="J176" s="4">
        <v>50.0</v>
      </c>
      <c r="K176" s="263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0" customHeight="1">
      <c r="A177" s="2"/>
      <c r="B177" s="244"/>
      <c r="C177" s="4" t="s">
        <v>110</v>
      </c>
      <c r="D177" s="4"/>
      <c r="E177" s="4"/>
      <c r="F177" s="215" t="s">
        <v>1474</v>
      </c>
      <c r="G177" s="4"/>
      <c r="H177" s="4" t="s">
        <v>1542</v>
      </c>
      <c r="I177" s="4" t="s">
        <v>1543</v>
      </c>
      <c r="J177" s="4"/>
      <c r="K177" s="263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0" customHeight="1">
      <c r="A178" s="2"/>
      <c r="B178" s="244"/>
      <c r="C178" s="4" t="s">
        <v>54</v>
      </c>
      <c r="D178" s="4"/>
      <c r="E178" s="4"/>
      <c r="F178" s="215" t="s">
        <v>1474</v>
      </c>
      <c r="G178" s="4"/>
      <c r="H178" s="4" t="s">
        <v>1544</v>
      </c>
      <c r="I178" s="4" t="s">
        <v>1545</v>
      </c>
      <c r="J178" s="4">
        <v>1.0</v>
      </c>
      <c r="K178" s="263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0" customHeight="1">
      <c r="A179" s="2"/>
      <c r="B179" s="244"/>
      <c r="C179" s="4" t="s">
        <v>50</v>
      </c>
      <c r="D179" s="4"/>
      <c r="E179" s="4"/>
      <c r="F179" s="215" t="s">
        <v>1474</v>
      </c>
      <c r="G179" s="4"/>
      <c r="H179" s="4" t="s">
        <v>1546</v>
      </c>
      <c r="I179" s="4" t="s">
        <v>1476</v>
      </c>
      <c r="J179" s="4">
        <v>20.0</v>
      </c>
      <c r="K179" s="263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0" customHeight="1">
      <c r="A180" s="2"/>
      <c r="B180" s="244"/>
      <c r="C180" s="4" t="s">
        <v>51</v>
      </c>
      <c r="D180" s="4"/>
      <c r="E180" s="4"/>
      <c r="F180" s="215" t="s">
        <v>1474</v>
      </c>
      <c r="G180" s="4"/>
      <c r="H180" s="4" t="s">
        <v>1547</v>
      </c>
      <c r="I180" s="4" t="s">
        <v>1476</v>
      </c>
      <c r="J180" s="4">
        <v>255.0</v>
      </c>
      <c r="K180" s="263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0" customHeight="1">
      <c r="A181" s="2"/>
      <c r="B181" s="244"/>
      <c r="C181" s="4" t="s">
        <v>111</v>
      </c>
      <c r="D181" s="4"/>
      <c r="E181" s="4"/>
      <c r="F181" s="215" t="s">
        <v>1474</v>
      </c>
      <c r="G181" s="4"/>
      <c r="H181" s="4" t="s">
        <v>1438</v>
      </c>
      <c r="I181" s="4" t="s">
        <v>1476</v>
      </c>
      <c r="J181" s="4">
        <v>10.0</v>
      </c>
      <c r="K181" s="263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0" customHeight="1">
      <c r="A182" s="2"/>
      <c r="B182" s="244"/>
      <c r="C182" s="4" t="s">
        <v>112</v>
      </c>
      <c r="D182" s="4"/>
      <c r="E182" s="4"/>
      <c r="F182" s="215" t="s">
        <v>1474</v>
      </c>
      <c r="G182" s="4"/>
      <c r="H182" s="4" t="s">
        <v>1548</v>
      </c>
      <c r="I182" s="4" t="s">
        <v>1509</v>
      </c>
      <c r="J182" s="4"/>
      <c r="K182" s="263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0" customHeight="1">
      <c r="A183" s="2"/>
      <c r="B183" s="244"/>
      <c r="C183" s="4" t="s">
        <v>1549</v>
      </c>
      <c r="D183" s="4"/>
      <c r="E183" s="4"/>
      <c r="F183" s="215" t="s">
        <v>1474</v>
      </c>
      <c r="G183" s="4"/>
      <c r="H183" s="4" t="s">
        <v>1550</v>
      </c>
      <c r="I183" s="4" t="s">
        <v>1509</v>
      </c>
      <c r="J183" s="4"/>
      <c r="K183" s="263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0" customHeight="1">
      <c r="A184" s="2"/>
      <c r="B184" s="244"/>
      <c r="C184" s="4" t="s">
        <v>1538</v>
      </c>
      <c r="D184" s="4"/>
      <c r="E184" s="4"/>
      <c r="F184" s="215" t="s">
        <v>1474</v>
      </c>
      <c r="G184" s="4"/>
      <c r="H184" s="4" t="s">
        <v>1551</v>
      </c>
      <c r="I184" s="4" t="s">
        <v>1509</v>
      </c>
      <c r="J184" s="4"/>
      <c r="K184" s="263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0" customHeight="1">
      <c r="A185" s="2"/>
      <c r="B185" s="244"/>
      <c r="C185" s="4" t="s">
        <v>114</v>
      </c>
      <c r="D185" s="4"/>
      <c r="E185" s="4"/>
      <c r="F185" s="215" t="s">
        <v>1480</v>
      </c>
      <c r="G185" s="4"/>
      <c r="H185" s="4" t="s">
        <v>1552</v>
      </c>
      <c r="I185" s="4" t="s">
        <v>1476</v>
      </c>
      <c r="J185" s="4">
        <v>50.0</v>
      </c>
      <c r="K185" s="263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0" customHeight="1">
      <c r="A186" s="2"/>
      <c r="B186" s="244"/>
      <c r="C186" s="4" t="s">
        <v>1553</v>
      </c>
      <c r="D186" s="4"/>
      <c r="E186" s="4"/>
      <c r="F186" s="215" t="s">
        <v>1480</v>
      </c>
      <c r="G186" s="4"/>
      <c r="H186" s="4" t="s">
        <v>1554</v>
      </c>
      <c r="I186" s="4" t="s">
        <v>1555</v>
      </c>
      <c r="J186" s="4"/>
      <c r="K186" s="263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0" customHeight="1">
      <c r="A187" s="2"/>
      <c r="B187" s="244"/>
      <c r="C187" s="4" t="s">
        <v>1556</v>
      </c>
      <c r="D187" s="4"/>
      <c r="E187" s="4"/>
      <c r="F187" s="215" t="s">
        <v>1480</v>
      </c>
      <c r="G187" s="4"/>
      <c r="H187" s="4" t="s">
        <v>1557</v>
      </c>
      <c r="I187" s="4" t="s">
        <v>1555</v>
      </c>
      <c r="J187" s="4"/>
      <c r="K187" s="263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0" customHeight="1">
      <c r="A188" s="2"/>
      <c r="B188" s="244"/>
      <c r="C188" s="4" t="s">
        <v>1558</v>
      </c>
      <c r="D188" s="4"/>
      <c r="E188" s="4"/>
      <c r="F188" s="215" t="s">
        <v>1480</v>
      </c>
      <c r="G188" s="4"/>
      <c r="H188" s="4" t="s">
        <v>1559</v>
      </c>
      <c r="I188" s="4" t="s">
        <v>1555</v>
      </c>
      <c r="J188" s="4"/>
      <c r="K188" s="263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0" customHeight="1">
      <c r="A189" s="2"/>
      <c r="B189" s="244"/>
      <c r="C189" s="276" t="s">
        <v>1560</v>
      </c>
      <c r="D189" s="4"/>
      <c r="E189" s="4"/>
      <c r="F189" s="215" t="s">
        <v>1480</v>
      </c>
      <c r="G189" s="4"/>
      <c r="H189" s="4" t="s">
        <v>1561</v>
      </c>
      <c r="I189" s="4" t="s">
        <v>1562</v>
      </c>
      <c r="J189" s="277" t="s">
        <v>1563</v>
      </c>
      <c r="K189" s="263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0" customHeight="1">
      <c r="A190" s="2"/>
      <c r="B190" s="244"/>
      <c r="C190" s="276" t="s">
        <v>1564</v>
      </c>
      <c r="D190" s="4"/>
      <c r="E190" s="4"/>
      <c r="F190" s="215" t="s">
        <v>1480</v>
      </c>
      <c r="G190" s="4"/>
      <c r="H190" s="4" t="s">
        <v>1565</v>
      </c>
      <c r="I190" s="4" t="s">
        <v>1562</v>
      </c>
      <c r="J190" s="277" t="s">
        <v>1563</v>
      </c>
      <c r="K190" s="263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0" customHeight="1">
      <c r="A191" s="2"/>
      <c r="B191" s="244"/>
      <c r="C191" s="276" t="s">
        <v>39</v>
      </c>
      <c r="D191" s="4"/>
      <c r="E191" s="4"/>
      <c r="F191" s="215" t="s">
        <v>1474</v>
      </c>
      <c r="G191" s="4"/>
      <c r="H191" s="209" t="s">
        <v>1566</v>
      </c>
      <c r="I191" s="4" t="s">
        <v>1567</v>
      </c>
      <c r="J191" s="4"/>
      <c r="K191" s="263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0" customHeight="1">
      <c r="A192" s="2"/>
      <c r="B192" s="244"/>
      <c r="C192" s="276" t="s">
        <v>1568</v>
      </c>
      <c r="D192" s="4"/>
      <c r="E192" s="4"/>
      <c r="F192" s="215" t="s">
        <v>1474</v>
      </c>
      <c r="G192" s="4"/>
      <c r="H192" s="4" t="s">
        <v>1569</v>
      </c>
      <c r="I192" s="4" t="s">
        <v>1509</v>
      </c>
      <c r="J192" s="4"/>
      <c r="K192" s="263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0" customHeight="1">
      <c r="A193" s="2"/>
      <c r="B193" s="244"/>
      <c r="C193" s="276" t="s">
        <v>1570</v>
      </c>
      <c r="D193" s="4"/>
      <c r="E193" s="4"/>
      <c r="F193" s="215" t="s">
        <v>1474</v>
      </c>
      <c r="G193" s="4"/>
      <c r="H193" s="4" t="s">
        <v>1571</v>
      </c>
      <c r="I193" s="4" t="s">
        <v>1509</v>
      </c>
      <c r="J193" s="4"/>
      <c r="K193" s="263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0" customHeight="1">
      <c r="A194" s="2"/>
      <c r="B194" s="244"/>
      <c r="C194" s="276" t="s">
        <v>1572</v>
      </c>
      <c r="D194" s="4"/>
      <c r="E194" s="4"/>
      <c r="F194" s="215" t="s">
        <v>1480</v>
      </c>
      <c r="G194" s="4"/>
      <c r="H194" s="4" t="s">
        <v>1573</v>
      </c>
      <c r="I194" s="4" t="s">
        <v>1509</v>
      </c>
      <c r="J194" s="4"/>
      <c r="K194" s="263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0" customHeight="1">
      <c r="A195" s="2"/>
      <c r="B195" s="269"/>
      <c r="C195" s="278"/>
      <c r="D195" s="250"/>
      <c r="E195" s="250"/>
      <c r="F195" s="250"/>
      <c r="G195" s="250"/>
      <c r="H195" s="250"/>
      <c r="I195" s="250"/>
      <c r="J195" s="250"/>
      <c r="K195" s="270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8.75" customHeight="1">
      <c r="A196" s="2"/>
      <c r="B196" s="252"/>
      <c r="C196" s="243"/>
      <c r="D196" s="243"/>
      <c r="E196" s="243"/>
      <c r="F196" s="271"/>
      <c r="G196" s="243"/>
      <c r="H196" s="243"/>
      <c r="I196" s="243"/>
      <c r="J196" s="243"/>
      <c r="K196" s="25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8.75" customHeight="1">
      <c r="A197" s="2"/>
      <c r="B197" s="252"/>
      <c r="C197" s="243"/>
      <c r="D197" s="243"/>
      <c r="E197" s="243"/>
      <c r="F197" s="271"/>
      <c r="G197" s="243"/>
      <c r="H197" s="243"/>
      <c r="I197" s="243"/>
      <c r="J197" s="243"/>
      <c r="K197" s="25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8.75" customHeight="1">
      <c r="A198" s="2"/>
      <c r="B198" s="230"/>
      <c r="C198" s="230"/>
      <c r="D198" s="230"/>
      <c r="E198" s="230"/>
      <c r="F198" s="230"/>
      <c r="G198" s="230"/>
      <c r="H198" s="230"/>
      <c r="I198" s="230"/>
      <c r="J198" s="230"/>
      <c r="K198" s="230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12"/>
      <c r="C199" s="213"/>
      <c r="D199" s="213"/>
      <c r="E199" s="213"/>
      <c r="F199" s="213"/>
      <c r="G199" s="213"/>
      <c r="H199" s="213"/>
      <c r="I199" s="213"/>
      <c r="J199" s="213"/>
      <c r="K199" s="214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16"/>
      <c r="C200" s="217" t="s">
        <v>1574</v>
      </c>
      <c r="K200" s="218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5.5" customHeight="1">
      <c r="A201" s="2"/>
      <c r="B201" s="216"/>
      <c r="C201" s="279" t="s">
        <v>1575</v>
      </c>
      <c r="D201" s="279"/>
      <c r="E201" s="279"/>
      <c r="F201" s="279" t="s">
        <v>1576</v>
      </c>
      <c r="G201" s="280"/>
      <c r="H201" s="279" t="s">
        <v>1577</v>
      </c>
      <c r="I201" s="221"/>
      <c r="J201" s="221"/>
      <c r="K201" s="218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5.25" customHeight="1">
      <c r="A202" s="2"/>
      <c r="B202" s="244"/>
      <c r="C202" s="242"/>
      <c r="D202" s="242"/>
      <c r="E202" s="242"/>
      <c r="F202" s="242"/>
      <c r="G202" s="243"/>
      <c r="H202" s="242"/>
      <c r="I202" s="242"/>
      <c r="J202" s="242"/>
      <c r="K202" s="263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0" customHeight="1">
      <c r="A203" s="2"/>
      <c r="B203" s="244"/>
      <c r="C203" s="4" t="s">
        <v>1567</v>
      </c>
      <c r="D203" s="4"/>
      <c r="E203" s="4"/>
      <c r="F203" s="215" t="s">
        <v>40</v>
      </c>
      <c r="G203" s="4"/>
      <c r="H203" s="4" t="s">
        <v>1578</v>
      </c>
      <c r="K203" s="263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0" customHeight="1">
      <c r="A204" s="2"/>
      <c r="B204" s="244"/>
      <c r="C204" s="4"/>
      <c r="D204" s="4"/>
      <c r="E204" s="4"/>
      <c r="F204" s="215" t="s">
        <v>41</v>
      </c>
      <c r="G204" s="4"/>
      <c r="H204" s="4" t="s">
        <v>1579</v>
      </c>
      <c r="K204" s="263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0" customHeight="1">
      <c r="A205" s="2"/>
      <c r="B205" s="244"/>
      <c r="C205" s="4"/>
      <c r="D205" s="4"/>
      <c r="E205" s="4"/>
      <c r="F205" s="215" t="s">
        <v>44</v>
      </c>
      <c r="G205" s="4"/>
      <c r="H205" s="4" t="s">
        <v>1580</v>
      </c>
      <c r="K205" s="263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0" customHeight="1">
      <c r="A206" s="2"/>
      <c r="B206" s="244"/>
      <c r="C206" s="4"/>
      <c r="D206" s="4"/>
      <c r="E206" s="4"/>
      <c r="F206" s="215" t="s">
        <v>42</v>
      </c>
      <c r="G206" s="4"/>
      <c r="H206" s="4" t="s">
        <v>1581</v>
      </c>
      <c r="K206" s="263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0" customHeight="1">
      <c r="A207" s="2"/>
      <c r="B207" s="244"/>
      <c r="C207" s="4"/>
      <c r="D207" s="4"/>
      <c r="E207" s="4"/>
      <c r="F207" s="215" t="s">
        <v>43</v>
      </c>
      <c r="G207" s="4"/>
      <c r="H207" s="4" t="s">
        <v>1582</v>
      </c>
      <c r="K207" s="263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0" customHeight="1">
      <c r="A208" s="2"/>
      <c r="B208" s="244"/>
      <c r="C208" s="4"/>
      <c r="D208" s="4"/>
      <c r="E208" s="4"/>
      <c r="F208" s="215"/>
      <c r="G208" s="4"/>
      <c r="H208" s="4"/>
      <c r="I208" s="4"/>
      <c r="J208" s="4"/>
      <c r="K208" s="263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0" customHeight="1">
      <c r="A209" s="2"/>
      <c r="B209" s="244"/>
      <c r="C209" s="4" t="s">
        <v>1521</v>
      </c>
      <c r="D209" s="4"/>
      <c r="E209" s="4"/>
      <c r="F209" s="215" t="s">
        <v>76</v>
      </c>
      <c r="G209" s="4"/>
      <c r="H209" s="4" t="s">
        <v>1583</v>
      </c>
      <c r="K209" s="263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0" customHeight="1">
      <c r="A210" s="2"/>
      <c r="B210" s="244"/>
      <c r="C210" s="4"/>
      <c r="D210" s="4"/>
      <c r="E210" s="4"/>
      <c r="F210" s="215" t="s">
        <v>1418</v>
      </c>
      <c r="G210" s="4"/>
      <c r="H210" s="4" t="s">
        <v>1419</v>
      </c>
      <c r="K210" s="263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0" customHeight="1">
      <c r="A211" s="2"/>
      <c r="B211" s="244"/>
      <c r="C211" s="4"/>
      <c r="D211" s="4"/>
      <c r="E211" s="4"/>
      <c r="F211" s="215" t="s">
        <v>1416</v>
      </c>
      <c r="G211" s="4"/>
      <c r="H211" s="4" t="s">
        <v>1584</v>
      </c>
      <c r="K211" s="263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0" customHeight="1">
      <c r="A212" s="2"/>
      <c r="B212" s="281"/>
      <c r="C212" s="4"/>
      <c r="D212" s="4"/>
      <c r="E212" s="4"/>
      <c r="F212" s="215" t="s">
        <v>1420</v>
      </c>
      <c r="G212" s="276"/>
      <c r="H212" s="267" t="s">
        <v>1421</v>
      </c>
      <c r="K212" s="28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0" customHeight="1">
      <c r="A213" s="2"/>
      <c r="B213" s="281"/>
      <c r="C213" s="4"/>
      <c r="D213" s="4"/>
      <c r="E213" s="4"/>
      <c r="F213" s="215" t="s">
        <v>290</v>
      </c>
      <c r="G213" s="276"/>
      <c r="H213" s="267" t="s">
        <v>1585</v>
      </c>
      <c r="K213" s="28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0" customHeight="1">
      <c r="A214" s="2"/>
      <c r="B214" s="281"/>
      <c r="C214" s="4"/>
      <c r="D214" s="4"/>
      <c r="E214" s="4"/>
      <c r="F214" s="215"/>
      <c r="G214" s="276"/>
      <c r="H214" s="267"/>
      <c r="I214" s="267"/>
      <c r="J214" s="267"/>
      <c r="K214" s="28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0" customHeight="1">
      <c r="A215" s="2"/>
      <c r="B215" s="281"/>
      <c r="C215" s="4" t="s">
        <v>1545</v>
      </c>
      <c r="D215" s="4"/>
      <c r="E215" s="4"/>
      <c r="F215" s="215">
        <v>1.0</v>
      </c>
      <c r="G215" s="276"/>
      <c r="H215" s="267" t="s">
        <v>1586</v>
      </c>
      <c r="K215" s="28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0" customHeight="1">
      <c r="A216" s="2"/>
      <c r="B216" s="281"/>
      <c r="C216" s="4"/>
      <c r="D216" s="4"/>
      <c r="E216" s="4"/>
      <c r="F216" s="215">
        <v>2.0</v>
      </c>
      <c r="G216" s="276"/>
      <c r="H216" s="267" t="s">
        <v>1587</v>
      </c>
      <c r="K216" s="28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0" customHeight="1">
      <c r="A217" s="2"/>
      <c r="B217" s="281"/>
      <c r="C217" s="4"/>
      <c r="D217" s="4"/>
      <c r="E217" s="4"/>
      <c r="F217" s="215">
        <v>3.0</v>
      </c>
      <c r="G217" s="276"/>
      <c r="H217" s="267" t="s">
        <v>1588</v>
      </c>
      <c r="K217" s="28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0" customHeight="1">
      <c r="A218" s="2"/>
      <c r="B218" s="281"/>
      <c r="C218" s="4"/>
      <c r="D218" s="4"/>
      <c r="E218" s="4"/>
      <c r="F218" s="215">
        <v>4.0</v>
      </c>
      <c r="G218" s="276"/>
      <c r="H218" s="267" t="s">
        <v>1589</v>
      </c>
      <c r="K218" s="28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2.75" customHeight="1">
      <c r="A219" s="2"/>
      <c r="B219" s="283"/>
      <c r="C219" s="284"/>
      <c r="D219" s="284"/>
      <c r="E219" s="284"/>
      <c r="F219" s="284"/>
      <c r="G219" s="284"/>
      <c r="H219" s="284"/>
      <c r="I219" s="284"/>
      <c r="J219" s="284"/>
      <c r="K219" s="285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76"/>
      <c r="B220" s="276"/>
      <c r="C220" s="276"/>
      <c r="D220" s="276"/>
      <c r="E220" s="276"/>
      <c r="F220" s="276"/>
      <c r="G220" s="276"/>
      <c r="H220" s="276"/>
      <c r="I220" s="276"/>
      <c r="J220" s="276"/>
      <c r="K220" s="276"/>
    </row>
    <row r="221" ht="15.75" customHeight="1">
      <c r="A221" s="276"/>
      <c r="B221" s="276"/>
      <c r="C221" s="276"/>
      <c r="D221" s="276"/>
      <c r="E221" s="276"/>
      <c r="F221" s="276"/>
      <c r="G221" s="276"/>
      <c r="H221" s="276"/>
      <c r="I221" s="276"/>
      <c r="J221" s="276"/>
      <c r="K221" s="276"/>
    </row>
    <row r="222" ht="15.75" customHeight="1">
      <c r="A222" s="276"/>
      <c r="B222" s="276"/>
      <c r="C222" s="276"/>
      <c r="D222" s="276"/>
      <c r="E222" s="276"/>
      <c r="F222" s="276"/>
      <c r="G222" s="276"/>
      <c r="H222" s="276"/>
      <c r="I222" s="276"/>
      <c r="J222" s="276"/>
      <c r="K222" s="276"/>
    </row>
    <row r="223" ht="15.75" customHeight="1">
      <c r="A223" s="276"/>
      <c r="B223" s="276"/>
      <c r="C223" s="276"/>
      <c r="D223" s="276"/>
      <c r="E223" s="276"/>
      <c r="F223" s="276"/>
      <c r="G223" s="276"/>
      <c r="H223" s="276"/>
      <c r="I223" s="276"/>
      <c r="J223" s="276"/>
      <c r="K223" s="276"/>
    </row>
    <row r="224" ht="15.75" customHeight="1">
      <c r="A224" s="276"/>
      <c r="B224" s="276"/>
      <c r="C224" s="276"/>
      <c r="D224" s="276"/>
      <c r="E224" s="276"/>
      <c r="F224" s="276"/>
      <c r="G224" s="276"/>
      <c r="H224" s="276"/>
      <c r="I224" s="276"/>
      <c r="J224" s="276"/>
      <c r="K224" s="276"/>
    </row>
    <row r="225" ht="15.75" customHeight="1">
      <c r="A225" s="276"/>
      <c r="B225" s="276"/>
      <c r="C225" s="276"/>
      <c r="D225" s="276"/>
      <c r="E225" s="276"/>
      <c r="F225" s="276"/>
      <c r="G225" s="276"/>
      <c r="H225" s="276"/>
      <c r="I225" s="276"/>
      <c r="J225" s="276"/>
      <c r="K225" s="276"/>
    </row>
    <row r="226" ht="15.75" customHeight="1">
      <c r="A226" s="276"/>
      <c r="B226" s="276"/>
      <c r="C226" s="276"/>
      <c r="D226" s="276"/>
      <c r="E226" s="276"/>
      <c r="F226" s="276"/>
      <c r="G226" s="276"/>
      <c r="H226" s="276"/>
      <c r="I226" s="276"/>
      <c r="J226" s="276"/>
      <c r="K226" s="276"/>
    </row>
    <row r="227" ht="15.75" customHeight="1">
      <c r="A227" s="276"/>
      <c r="B227" s="276"/>
      <c r="C227" s="276"/>
      <c r="D227" s="276"/>
      <c r="E227" s="276"/>
      <c r="F227" s="276"/>
      <c r="G227" s="276"/>
      <c r="H227" s="276"/>
      <c r="I227" s="276"/>
      <c r="J227" s="276"/>
      <c r="K227" s="276"/>
    </row>
    <row r="228" ht="15.75" customHeight="1">
      <c r="A228" s="276"/>
      <c r="B228" s="276"/>
      <c r="C228" s="276"/>
      <c r="D228" s="276"/>
      <c r="E228" s="276"/>
      <c r="F228" s="276"/>
      <c r="G228" s="276"/>
      <c r="H228" s="276"/>
      <c r="I228" s="276"/>
      <c r="J228" s="276"/>
      <c r="K228" s="276"/>
    </row>
    <row r="229" ht="15.75" customHeight="1">
      <c r="A229" s="276"/>
      <c r="B229" s="276"/>
      <c r="C229" s="276"/>
      <c r="D229" s="276"/>
      <c r="E229" s="276"/>
      <c r="F229" s="276"/>
      <c r="G229" s="276"/>
      <c r="H229" s="276"/>
      <c r="I229" s="276"/>
      <c r="J229" s="276"/>
      <c r="K229" s="276"/>
    </row>
    <row r="230" ht="15.75" customHeight="1">
      <c r="A230" s="276"/>
      <c r="B230" s="276"/>
      <c r="C230" s="276"/>
      <c r="D230" s="276"/>
      <c r="E230" s="276"/>
      <c r="F230" s="276"/>
      <c r="G230" s="276"/>
      <c r="H230" s="276"/>
      <c r="I230" s="276"/>
      <c r="J230" s="276"/>
      <c r="K230" s="276"/>
    </row>
    <row r="231" ht="15.75" customHeight="1">
      <c r="A231" s="276"/>
      <c r="B231" s="276"/>
      <c r="C231" s="276"/>
      <c r="D231" s="276"/>
      <c r="E231" s="276"/>
      <c r="F231" s="276"/>
      <c r="G231" s="276"/>
      <c r="H231" s="276"/>
      <c r="I231" s="276"/>
      <c r="J231" s="276"/>
      <c r="K231" s="276"/>
    </row>
    <row r="232" ht="15.75" customHeight="1">
      <c r="A232" s="276"/>
      <c r="B232" s="276"/>
      <c r="C232" s="276"/>
      <c r="D232" s="276"/>
      <c r="E232" s="276"/>
      <c r="F232" s="276"/>
      <c r="G232" s="276"/>
      <c r="H232" s="276"/>
      <c r="I232" s="276"/>
      <c r="J232" s="276"/>
      <c r="K232" s="276"/>
    </row>
    <row r="233" ht="15.75" customHeight="1">
      <c r="A233" s="276"/>
      <c r="B233" s="276"/>
      <c r="C233" s="276"/>
      <c r="D233" s="276"/>
      <c r="E233" s="276"/>
      <c r="F233" s="276"/>
      <c r="G233" s="276"/>
      <c r="H233" s="276"/>
      <c r="I233" s="276"/>
      <c r="J233" s="276"/>
      <c r="K233" s="276"/>
    </row>
    <row r="234" ht="15.75" customHeight="1">
      <c r="A234" s="276"/>
      <c r="B234" s="276"/>
      <c r="C234" s="276"/>
      <c r="D234" s="276"/>
      <c r="E234" s="276"/>
      <c r="F234" s="276"/>
      <c r="G234" s="276"/>
      <c r="H234" s="276"/>
      <c r="I234" s="276"/>
      <c r="J234" s="276"/>
      <c r="K234" s="276"/>
    </row>
    <row r="235" ht="15.75" customHeight="1">
      <c r="A235" s="276"/>
      <c r="B235" s="276"/>
      <c r="C235" s="276"/>
      <c r="D235" s="276"/>
      <c r="E235" s="276"/>
      <c r="F235" s="276"/>
      <c r="G235" s="276"/>
      <c r="H235" s="276"/>
      <c r="I235" s="276"/>
      <c r="J235" s="276"/>
      <c r="K235" s="276"/>
    </row>
    <row r="236" ht="15.75" customHeight="1">
      <c r="A236" s="276"/>
      <c r="B236" s="276"/>
      <c r="C236" s="276"/>
      <c r="D236" s="276"/>
      <c r="E236" s="276"/>
      <c r="F236" s="276"/>
      <c r="G236" s="276"/>
      <c r="H236" s="276"/>
      <c r="I236" s="276"/>
      <c r="J236" s="276"/>
      <c r="K236" s="276"/>
    </row>
    <row r="237" ht="15.75" customHeight="1">
      <c r="A237" s="276"/>
      <c r="B237" s="276"/>
      <c r="C237" s="276"/>
      <c r="D237" s="276"/>
      <c r="E237" s="276"/>
      <c r="F237" s="276"/>
      <c r="G237" s="276"/>
      <c r="H237" s="276"/>
      <c r="I237" s="276"/>
      <c r="J237" s="276"/>
      <c r="K237" s="276"/>
    </row>
    <row r="238" ht="15.75" customHeight="1">
      <c r="A238" s="276"/>
      <c r="B238" s="276"/>
      <c r="C238" s="276"/>
      <c r="D238" s="276"/>
      <c r="E238" s="276"/>
      <c r="F238" s="276"/>
      <c r="G238" s="276"/>
      <c r="H238" s="276"/>
      <c r="I238" s="276"/>
      <c r="J238" s="276"/>
      <c r="K238" s="276"/>
    </row>
    <row r="239" ht="15.75" customHeight="1">
      <c r="A239" s="276"/>
      <c r="B239" s="276"/>
      <c r="C239" s="276"/>
      <c r="D239" s="276"/>
      <c r="E239" s="276"/>
      <c r="F239" s="276"/>
      <c r="G239" s="276"/>
      <c r="H239" s="276"/>
      <c r="I239" s="276"/>
      <c r="J239" s="276"/>
      <c r="K239" s="276"/>
    </row>
    <row r="240" ht="15.75" customHeight="1">
      <c r="A240" s="276"/>
      <c r="B240" s="276"/>
      <c r="C240" s="276"/>
      <c r="D240" s="276"/>
      <c r="E240" s="276"/>
      <c r="F240" s="276"/>
      <c r="G240" s="276"/>
      <c r="H240" s="276"/>
      <c r="I240" s="276"/>
      <c r="J240" s="276"/>
      <c r="K240" s="276"/>
    </row>
    <row r="241" ht="15.75" customHeight="1">
      <c r="A241" s="276"/>
      <c r="B241" s="276"/>
      <c r="C241" s="276"/>
      <c r="D241" s="276"/>
      <c r="E241" s="276"/>
      <c r="F241" s="276"/>
      <c r="G241" s="276"/>
      <c r="H241" s="276"/>
      <c r="I241" s="276"/>
      <c r="J241" s="276"/>
      <c r="K241" s="276"/>
    </row>
    <row r="242" ht="15.75" customHeight="1">
      <c r="A242" s="276"/>
      <c r="B242" s="276"/>
      <c r="C242" s="276"/>
      <c r="D242" s="276"/>
      <c r="E242" s="276"/>
      <c r="F242" s="276"/>
      <c r="G242" s="276"/>
      <c r="H242" s="276"/>
      <c r="I242" s="276"/>
      <c r="J242" s="276"/>
      <c r="K242" s="276"/>
    </row>
    <row r="243" ht="15.75" customHeight="1">
      <c r="A243" s="276"/>
      <c r="B243" s="276"/>
      <c r="C243" s="276"/>
      <c r="D243" s="276"/>
      <c r="E243" s="276"/>
      <c r="F243" s="276"/>
      <c r="G243" s="276"/>
      <c r="H243" s="276"/>
      <c r="I243" s="276"/>
      <c r="J243" s="276"/>
      <c r="K243" s="276"/>
    </row>
    <row r="244" ht="15.75" customHeight="1">
      <c r="A244" s="276"/>
      <c r="B244" s="276"/>
      <c r="C244" s="276"/>
      <c r="D244" s="276"/>
      <c r="E244" s="276"/>
      <c r="F244" s="276"/>
      <c r="G244" s="276"/>
      <c r="H244" s="276"/>
      <c r="I244" s="276"/>
      <c r="J244" s="276"/>
      <c r="K244" s="276"/>
    </row>
    <row r="245" ht="15.75" customHeight="1">
      <c r="A245" s="276"/>
      <c r="B245" s="276"/>
      <c r="C245" s="276"/>
      <c r="D245" s="276"/>
      <c r="E245" s="276"/>
      <c r="F245" s="276"/>
      <c r="G245" s="276"/>
      <c r="H245" s="276"/>
      <c r="I245" s="276"/>
      <c r="J245" s="276"/>
      <c r="K245" s="276"/>
    </row>
    <row r="246" ht="15.75" customHeight="1">
      <c r="A246" s="276"/>
      <c r="B246" s="276"/>
      <c r="C246" s="276"/>
      <c r="D246" s="276"/>
      <c r="E246" s="276"/>
      <c r="F246" s="276"/>
      <c r="G246" s="276"/>
      <c r="H246" s="276"/>
      <c r="I246" s="276"/>
      <c r="J246" s="276"/>
      <c r="K246" s="276"/>
    </row>
    <row r="247" ht="15.75" customHeight="1">
      <c r="A247" s="276"/>
      <c r="B247" s="276"/>
      <c r="C247" s="276"/>
      <c r="D247" s="276"/>
      <c r="E247" s="276"/>
      <c r="F247" s="276"/>
      <c r="G247" s="276"/>
      <c r="H247" s="276"/>
      <c r="I247" s="276"/>
      <c r="J247" s="276"/>
      <c r="K247" s="276"/>
    </row>
    <row r="248" ht="15.75" customHeight="1">
      <c r="A248" s="276"/>
      <c r="B248" s="276"/>
      <c r="C248" s="276"/>
      <c r="D248" s="276"/>
      <c r="E248" s="276"/>
      <c r="F248" s="276"/>
      <c r="G248" s="276"/>
      <c r="H248" s="276"/>
      <c r="I248" s="276"/>
      <c r="J248" s="276"/>
      <c r="K248" s="276"/>
    </row>
    <row r="249" ht="15.75" customHeight="1">
      <c r="A249" s="276"/>
      <c r="B249" s="276"/>
      <c r="C249" s="276"/>
      <c r="D249" s="276"/>
      <c r="E249" s="276"/>
      <c r="F249" s="276"/>
      <c r="G249" s="276"/>
      <c r="H249" s="276"/>
      <c r="I249" s="276"/>
      <c r="J249" s="276"/>
      <c r="K249" s="276"/>
    </row>
    <row r="250" ht="15.75" customHeight="1">
      <c r="A250" s="276"/>
      <c r="B250" s="276"/>
      <c r="C250" s="276"/>
      <c r="D250" s="276"/>
      <c r="E250" s="276"/>
      <c r="F250" s="276"/>
      <c r="G250" s="276"/>
      <c r="H250" s="276"/>
      <c r="I250" s="276"/>
      <c r="J250" s="276"/>
      <c r="K250" s="276"/>
    </row>
    <row r="251" ht="15.75" customHeight="1">
      <c r="A251" s="276"/>
      <c r="B251" s="276"/>
      <c r="C251" s="276"/>
      <c r="D251" s="276"/>
      <c r="E251" s="276"/>
      <c r="F251" s="276"/>
      <c r="G251" s="276"/>
      <c r="H251" s="276"/>
      <c r="I251" s="276"/>
      <c r="J251" s="276"/>
      <c r="K251" s="276"/>
    </row>
    <row r="252" ht="15.75" customHeight="1">
      <c r="A252" s="276"/>
      <c r="B252" s="276"/>
      <c r="C252" s="276"/>
      <c r="D252" s="276"/>
      <c r="E252" s="276"/>
      <c r="F252" s="276"/>
      <c r="G252" s="276"/>
      <c r="H252" s="276"/>
      <c r="I252" s="276"/>
      <c r="J252" s="276"/>
      <c r="K252" s="276"/>
    </row>
    <row r="253" ht="15.75" customHeight="1">
      <c r="A253" s="276"/>
      <c r="B253" s="276"/>
      <c r="C253" s="276"/>
      <c r="D253" s="276"/>
      <c r="E253" s="276"/>
      <c r="F253" s="276"/>
      <c r="G253" s="276"/>
      <c r="H253" s="276"/>
      <c r="I253" s="276"/>
      <c r="J253" s="276"/>
      <c r="K253" s="276"/>
    </row>
    <row r="254" ht="15.75" customHeight="1">
      <c r="A254" s="276"/>
      <c r="B254" s="276"/>
      <c r="C254" s="276"/>
      <c r="D254" s="276"/>
      <c r="E254" s="276"/>
      <c r="F254" s="276"/>
      <c r="G254" s="276"/>
      <c r="H254" s="276"/>
      <c r="I254" s="276"/>
      <c r="J254" s="276"/>
      <c r="K254" s="276"/>
    </row>
    <row r="255" ht="15.75" customHeight="1">
      <c r="A255" s="276"/>
      <c r="B255" s="276"/>
      <c r="C255" s="276"/>
      <c r="D255" s="276"/>
      <c r="E255" s="276"/>
      <c r="F255" s="276"/>
      <c r="G255" s="276"/>
      <c r="H255" s="276"/>
      <c r="I255" s="276"/>
      <c r="J255" s="276"/>
      <c r="K255" s="276"/>
    </row>
    <row r="256" ht="15.75" customHeight="1">
      <c r="A256" s="276"/>
      <c r="B256" s="276"/>
      <c r="C256" s="276"/>
      <c r="D256" s="276"/>
      <c r="E256" s="276"/>
      <c r="F256" s="276"/>
      <c r="G256" s="276"/>
      <c r="H256" s="276"/>
      <c r="I256" s="276"/>
      <c r="J256" s="276"/>
      <c r="K256" s="276"/>
    </row>
    <row r="257" ht="15.75" customHeight="1">
      <c r="A257" s="276"/>
      <c r="B257" s="276"/>
      <c r="C257" s="276"/>
      <c r="D257" s="276"/>
      <c r="E257" s="276"/>
      <c r="F257" s="276"/>
      <c r="G257" s="276"/>
      <c r="H257" s="276"/>
      <c r="I257" s="276"/>
      <c r="J257" s="276"/>
      <c r="K257" s="276"/>
    </row>
    <row r="258" ht="15.75" customHeight="1">
      <c r="A258" s="276"/>
      <c r="B258" s="276"/>
      <c r="C258" s="276"/>
      <c r="D258" s="276"/>
      <c r="E258" s="276"/>
      <c r="F258" s="276"/>
      <c r="G258" s="276"/>
      <c r="H258" s="276"/>
      <c r="I258" s="276"/>
      <c r="J258" s="276"/>
      <c r="K258" s="276"/>
    </row>
    <row r="259" ht="15.75" customHeight="1">
      <c r="A259" s="276"/>
      <c r="B259" s="276"/>
      <c r="C259" s="276"/>
      <c r="D259" s="276"/>
      <c r="E259" s="276"/>
      <c r="F259" s="276"/>
      <c r="G259" s="276"/>
      <c r="H259" s="276"/>
      <c r="I259" s="276"/>
      <c r="J259" s="276"/>
      <c r="K259" s="276"/>
    </row>
    <row r="260" ht="15.75" customHeight="1">
      <c r="A260" s="276"/>
      <c r="B260" s="276"/>
      <c r="C260" s="276"/>
      <c r="D260" s="276"/>
      <c r="E260" s="276"/>
      <c r="F260" s="276"/>
      <c r="G260" s="276"/>
      <c r="H260" s="276"/>
      <c r="I260" s="276"/>
      <c r="J260" s="276"/>
      <c r="K260" s="276"/>
    </row>
    <row r="261" ht="15.75" customHeight="1">
      <c r="A261" s="276"/>
      <c r="B261" s="276"/>
      <c r="C261" s="276"/>
      <c r="D261" s="276"/>
      <c r="E261" s="276"/>
      <c r="F261" s="276"/>
      <c r="G261" s="276"/>
      <c r="H261" s="276"/>
      <c r="I261" s="276"/>
      <c r="J261" s="276"/>
      <c r="K261" s="276"/>
    </row>
    <row r="262" ht="15.75" customHeight="1">
      <c r="A262" s="276"/>
      <c r="B262" s="276"/>
      <c r="C262" s="276"/>
      <c r="D262" s="276"/>
      <c r="E262" s="276"/>
      <c r="F262" s="276"/>
      <c r="G262" s="276"/>
      <c r="H262" s="276"/>
      <c r="I262" s="276"/>
      <c r="J262" s="276"/>
      <c r="K262" s="276"/>
    </row>
    <row r="263" ht="15.75" customHeight="1">
      <c r="A263" s="276"/>
      <c r="B263" s="276"/>
      <c r="C263" s="276"/>
      <c r="D263" s="276"/>
      <c r="E263" s="276"/>
      <c r="F263" s="276"/>
      <c r="G263" s="276"/>
      <c r="H263" s="276"/>
      <c r="I263" s="276"/>
      <c r="J263" s="276"/>
      <c r="K263" s="276"/>
    </row>
    <row r="264" ht="15.75" customHeight="1">
      <c r="A264" s="276"/>
      <c r="B264" s="276"/>
      <c r="C264" s="276"/>
      <c r="D264" s="276"/>
      <c r="E264" s="276"/>
      <c r="F264" s="276"/>
      <c r="G264" s="276"/>
      <c r="H264" s="276"/>
      <c r="I264" s="276"/>
      <c r="J264" s="276"/>
      <c r="K264" s="276"/>
    </row>
    <row r="265" ht="15.75" customHeight="1">
      <c r="A265" s="276"/>
      <c r="B265" s="276"/>
      <c r="C265" s="276"/>
      <c r="D265" s="276"/>
      <c r="E265" s="276"/>
      <c r="F265" s="276"/>
      <c r="G265" s="276"/>
      <c r="H265" s="276"/>
      <c r="I265" s="276"/>
      <c r="J265" s="276"/>
      <c r="K265" s="276"/>
    </row>
    <row r="266" ht="15.75" customHeight="1">
      <c r="A266" s="276"/>
      <c r="B266" s="276"/>
      <c r="C266" s="276"/>
      <c r="D266" s="276"/>
      <c r="E266" s="276"/>
      <c r="F266" s="276"/>
      <c r="G266" s="276"/>
      <c r="H266" s="276"/>
      <c r="I266" s="276"/>
      <c r="J266" s="276"/>
      <c r="K266" s="276"/>
    </row>
    <row r="267" ht="15.75" customHeight="1">
      <c r="A267" s="276"/>
      <c r="B267" s="276"/>
      <c r="C267" s="276"/>
      <c r="D267" s="276"/>
      <c r="E267" s="276"/>
      <c r="F267" s="276"/>
      <c r="G267" s="276"/>
      <c r="H267" s="276"/>
      <c r="I267" s="276"/>
      <c r="J267" s="276"/>
      <c r="K267" s="276"/>
    </row>
    <row r="268" ht="15.75" customHeight="1">
      <c r="A268" s="276"/>
      <c r="B268" s="276"/>
      <c r="C268" s="276"/>
      <c r="D268" s="276"/>
      <c r="E268" s="276"/>
      <c r="F268" s="276"/>
      <c r="G268" s="276"/>
      <c r="H268" s="276"/>
      <c r="I268" s="276"/>
      <c r="J268" s="276"/>
      <c r="K268" s="276"/>
    </row>
    <row r="269" ht="15.75" customHeight="1">
      <c r="A269" s="276"/>
      <c r="B269" s="276"/>
      <c r="C269" s="276"/>
      <c r="D269" s="276"/>
      <c r="E269" s="276"/>
      <c r="F269" s="276"/>
      <c r="G269" s="276"/>
      <c r="H269" s="276"/>
      <c r="I269" s="276"/>
      <c r="J269" s="276"/>
      <c r="K269" s="276"/>
    </row>
    <row r="270" ht="15.75" customHeight="1">
      <c r="A270" s="276"/>
      <c r="B270" s="276"/>
      <c r="C270" s="276"/>
      <c r="D270" s="276"/>
      <c r="E270" s="276"/>
      <c r="F270" s="276"/>
      <c r="G270" s="276"/>
      <c r="H270" s="276"/>
      <c r="I270" s="276"/>
      <c r="J270" s="276"/>
      <c r="K270" s="276"/>
    </row>
    <row r="271" ht="15.75" customHeight="1">
      <c r="A271" s="276"/>
      <c r="B271" s="276"/>
      <c r="C271" s="276"/>
      <c r="D271" s="276"/>
      <c r="E271" s="276"/>
      <c r="F271" s="276"/>
      <c r="G271" s="276"/>
      <c r="H271" s="276"/>
      <c r="I271" s="276"/>
      <c r="J271" s="276"/>
      <c r="K271" s="276"/>
    </row>
    <row r="272" ht="15.75" customHeight="1">
      <c r="A272" s="276"/>
      <c r="B272" s="276"/>
      <c r="C272" s="276"/>
      <c r="D272" s="276"/>
      <c r="E272" s="276"/>
      <c r="F272" s="276"/>
      <c r="G272" s="276"/>
      <c r="H272" s="276"/>
      <c r="I272" s="276"/>
      <c r="J272" s="276"/>
      <c r="K272" s="276"/>
    </row>
    <row r="273" ht="15.75" customHeight="1">
      <c r="A273" s="276"/>
      <c r="B273" s="276"/>
      <c r="C273" s="276"/>
      <c r="D273" s="276"/>
      <c r="E273" s="276"/>
      <c r="F273" s="276"/>
      <c r="G273" s="276"/>
      <c r="H273" s="276"/>
      <c r="I273" s="276"/>
      <c r="J273" s="276"/>
      <c r="K273" s="276"/>
    </row>
    <row r="274" ht="15.75" customHeight="1">
      <c r="A274" s="276"/>
      <c r="B274" s="276"/>
      <c r="C274" s="276"/>
      <c r="D274" s="276"/>
      <c r="E274" s="276"/>
      <c r="F274" s="276"/>
      <c r="G274" s="276"/>
      <c r="H274" s="276"/>
      <c r="I274" s="276"/>
      <c r="J274" s="276"/>
      <c r="K274" s="276"/>
    </row>
    <row r="275" ht="15.75" customHeight="1">
      <c r="A275" s="276"/>
      <c r="B275" s="276"/>
      <c r="C275" s="276"/>
      <c r="D275" s="276"/>
      <c r="E275" s="276"/>
      <c r="F275" s="276"/>
      <c r="G275" s="276"/>
      <c r="H275" s="276"/>
      <c r="I275" s="276"/>
      <c r="J275" s="276"/>
      <c r="K275" s="276"/>
    </row>
    <row r="276" ht="15.75" customHeight="1">
      <c r="A276" s="276"/>
      <c r="B276" s="276"/>
      <c r="C276" s="276"/>
      <c r="D276" s="276"/>
      <c r="E276" s="276"/>
      <c r="F276" s="276"/>
      <c r="G276" s="276"/>
      <c r="H276" s="276"/>
      <c r="I276" s="276"/>
      <c r="J276" s="276"/>
      <c r="K276" s="276"/>
    </row>
    <row r="277" ht="15.75" customHeight="1">
      <c r="A277" s="276"/>
      <c r="B277" s="276"/>
      <c r="C277" s="276"/>
      <c r="D277" s="276"/>
      <c r="E277" s="276"/>
      <c r="F277" s="276"/>
      <c r="G277" s="276"/>
      <c r="H277" s="276"/>
      <c r="I277" s="276"/>
      <c r="J277" s="276"/>
      <c r="K277" s="276"/>
    </row>
    <row r="278" ht="15.75" customHeight="1">
      <c r="A278" s="276"/>
      <c r="B278" s="276"/>
      <c r="C278" s="276"/>
      <c r="D278" s="276"/>
      <c r="E278" s="276"/>
      <c r="F278" s="276"/>
      <c r="G278" s="276"/>
      <c r="H278" s="276"/>
      <c r="I278" s="276"/>
      <c r="J278" s="276"/>
      <c r="K278" s="276"/>
    </row>
    <row r="279" ht="15.75" customHeight="1">
      <c r="A279" s="276"/>
      <c r="B279" s="276"/>
      <c r="C279" s="276"/>
      <c r="D279" s="276"/>
      <c r="E279" s="276"/>
      <c r="F279" s="276"/>
      <c r="G279" s="276"/>
      <c r="H279" s="276"/>
      <c r="I279" s="276"/>
      <c r="J279" s="276"/>
      <c r="K279" s="276"/>
    </row>
    <row r="280" ht="15.75" customHeight="1">
      <c r="A280" s="276"/>
      <c r="B280" s="276"/>
      <c r="C280" s="276"/>
      <c r="D280" s="276"/>
      <c r="E280" s="276"/>
      <c r="F280" s="276"/>
      <c r="G280" s="276"/>
      <c r="H280" s="276"/>
      <c r="I280" s="276"/>
      <c r="J280" s="276"/>
      <c r="K280" s="276"/>
    </row>
    <row r="281" ht="15.75" customHeight="1">
      <c r="A281" s="276"/>
      <c r="B281" s="276"/>
      <c r="C281" s="276"/>
      <c r="D281" s="276"/>
      <c r="E281" s="276"/>
      <c r="F281" s="276"/>
      <c r="G281" s="276"/>
      <c r="H281" s="276"/>
      <c r="I281" s="276"/>
      <c r="J281" s="276"/>
      <c r="K281" s="276"/>
    </row>
    <row r="282" ht="15.75" customHeight="1">
      <c r="A282" s="276"/>
      <c r="B282" s="276"/>
      <c r="C282" s="276"/>
      <c r="D282" s="276"/>
      <c r="E282" s="276"/>
      <c r="F282" s="276"/>
      <c r="G282" s="276"/>
      <c r="H282" s="276"/>
      <c r="I282" s="276"/>
      <c r="J282" s="276"/>
      <c r="K282" s="276"/>
    </row>
    <row r="283" ht="15.75" customHeight="1">
      <c r="A283" s="276"/>
      <c r="B283" s="276"/>
      <c r="C283" s="276"/>
      <c r="D283" s="276"/>
      <c r="E283" s="276"/>
      <c r="F283" s="276"/>
      <c r="G283" s="276"/>
      <c r="H283" s="276"/>
      <c r="I283" s="276"/>
      <c r="J283" s="276"/>
      <c r="K283" s="276"/>
    </row>
    <row r="284" ht="15.75" customHeight="1">
      <c r="A284" s="276"/>
      <c r="B284" s="276"/>
      <c r="C284" s="276"/>
      <c r="D284" s="276"/>
      <c r="E284" s="276"/>
      <c r="F284" s="276"/>
      <c r="G284" s="276"/>
      <c r="H284" s="276"/>
      <c r="I284" s="276"/>
      <c r="J284" s="276"/>
      <c r="K284" s="276"/>
    </row>
    <row r="285" ht="15.75" customHeight="1">
      <c r="A285" s="276"/>
      <c r="B285" s="276"/>
      <c r="C285" s="276"/>
      <c r="D285" s="276"/>
      <c r="E285" s="276"/>
      <c r="F285" s="276"/>
      <c r="G285" s="276"/>
      <c r="H285" s="276"/>
      <c r="I285" s="276"/>
      <c r="J285" s="276"/>
      <c r="K285" s="276"/>
    </row>
    <row r="286" ht="15.75" customHeight="1">
      <c r="A286" s="276"/>
      <c r="B286" s="276"/>
      <c r="C286" s="276"/>
      <c r="D286" s="276"/>
      <c r="E286" s="276"/>
      <c r="F286" s="276"/>
      <c r="G286" s="276"/>
      <c r="H286" s="276"/>
      <c r="I286" s="276"/>
      <c r="J286" s="276"/>
      <c r="K286" s="276"/>
    </row>
    <row r="287" ht="15.75" customHeight="1">
      <c r="A287" s="276"/>
      <c r="B287" s="276"/>
      <c r="C287" s="276"/>
      <c r="D287" s="276"/>
      <c r="E287" s="276"/>
      <c r="F287" s="276"/>
      <c r="G287" s="276"/>
      <c r="H287" s="276"/>
      <c r="I287" s="276"/>
      <c r="J287" s="276"/>
      <c r="K287" s="276"/>
    </row>
    <row r="288" ht="15.75" customHeight="1">
      <c r="A288" s="276"/>
      <c r="B288" s="276"/>
      <c r="C288" s="276"/>
      <c r="D288" s="276"/>
      <c r="E288" s="276"/>
      <c r="F288" s="276"/>
      <c r="G288" s="276"/>
      <c r="H288" s="276"/>
      <c r="I288" s="276"/>
      <c r="J288" s="276"/>
      <c r="K288" s="276"/>
    </row>
    <row r="289" ht="15.75" customHeight="1">
      <c r="A289" s="276"/>
      <c r="B289" s="276"/>
      <c r="C289" s="276"/>
      <c r="D289" s="276"/>
      <c r="E289" s="276"/>
      <c r="F289" s="276"/>
      <c r="G289" s="276"/>
      <c r="H289" s="276"/>
      <c r="I289" s="276"/>
      <c r="J289" s="276"/>
      <c r="K289" s="276"/>
    </row>
    <row r="290" ht="15.75" customHeight="1">
      <c r="A290" s="276"/>
      <c r="B290" s="276"/>
      <c r="C290" s="276"/>
      <c r="D290" s="276"/>
      <c r="E290" s="276"/>
      <c r="F290" s="276"/>
      <c r="G290" s="276"/>
      <c r="H290" s="276"/>
      <c r="I290" s="276"/>
      <c r="J290" s="276"/>
      <c r="K290" s="276"/>
    </row>
    <row r="291" ht="15.75" customHeight="1">
      <c r="A291" s="276"/>
      <c r="B291" s="276"/>
      <c r="C291" s="276"/>
      <c r="D291" s="276"/>
      <c r="E291" s="276"/>
      <c r="F291" s="276"/>
      <c r="G291" s="276"/>
      <c r="H291" s="276"/>
      <c r="I291" s="276"/>
      <c r="J291" s="276"/>
      <c r="K291" s="276"/>
    </row>
    <row r="292" ht="15.75" customHeight="1">
      <c r="A292" s="276"/>
      <c r="B292" s="276"/>
      <c r="C292" s="276"/>
      <c r="D292" s="276"/>
      <c r="E292" s="276"/>
      <c r="F292" s="276"/>
      <c r="G292" s="276"/>
      <c r="H292" s="276"/>
      <c r="I292" s="276"/>
      <c r="J292" s="276"/>
      <c r="K292" s="276"/>
    </row>
    <row r="293" ht="15.75" customHeight="1">
      <c r="A293" s="276"/>
      <c r="B293" s="276"/>
      <c r="C293" s="276"/>
      <c r="D293" s="276"/>
      <c r="E293" s="276"/>
      <c r="F293" s="276"/>
      <c r="G293" s="276"/>
      <c r="H293" s="276"/>
      <c r="I293" s="276"/>
      <c r="J293" s="276"/>
      <c r="K293" s="276"/>
    </row>
    <row r="294" ht="15.75" customHeight="1">
      <c r="A294" s="276"/>
      <c r="B294" s="276"/>
      <c r="C294" s="276"/>
      <c r="D294" s="276"/>
      <c r="E294" s="276"/>
      <c r="F294" s="276"/>
      <c r="G294" s="276"/>
      <c r="H294" s="276"/>
      <c r="I294" s="276"/>
      <c r="J294" s="276"/>
      <c r="K294" s="276"/>
    </row>
    <row r="295" ht="15.75" customHeight="1">
      <c r="A295" s="276"/>
      <c r="B295" s="276"/>
      <c r="C295" s="276"/>
      <c r="D295" s="276"/>
      <c r="E295" s="276"/>
      <c r="F295" s="276"/>
      <c r="G295" s="276"/>
      <c r="H295" s="276"/>
      <c r="I295" s="276"/>
      <c r="J295" s="276"/>
      <c r="K295" s="276"/>
    </row>
    <row r="296" ht="15.75" customHeight="1">
      <c r="A296" s="276"/>
      <c r="B296" s="276"/>
      <c r="C296" s="276"/>
      <c r="D296" s="276"/>
      <c r="E296" s="276"/>
      <c r="F296" s="276"/>
      <c r="G296" s="276"/>
      <c r="H296" s="276"/>
      <c r="I296" s="276"/>
      <c r="J296" s="276"/>
      <c r="K296" s="276"/>
    </row>
    <row r="297" ht="15.75" customHeight="1">
      <c r="A297" s="276"/>
      <c r="B297" s="276"/>
      <c r="C297" s="276"/>
      <c r="D297" s="276"/>
      <c r="E297" s="276"/>
      <c r="F297" s="276"/>
      <c r="G297" s="276"/>
      <c r="H297" s="276"/>
      <c r="I297" s="276"/>
      <c r="J297" s="276"/>
      <c r="K297" s="276"/>
    </row>
    <row r="298" ht="15.75" customHeight="1">
      <c r="A298" s="276"/>
      <c r="B298" s="276"/>
      <c r="C298" s="276"/>
      <c r="D298" s="276"/>
      <c r="E298" s="276"/>
      <c r="F298" s="276"/>
      <c r="G298" s="276"/>
      <c r="H298" s="276"/>
      <c r="I298" s="276"/>
      <c r="J298" s="276"/>
      <c r="K298" s="276"/>
    </row>
    <row r="299" ht="15.75" customHeight="1">
      <c r="A299" s="276"/>
      <c r="B299" s="276"/>
      <c r="C299" s="276"/>
      <c r="D299" s="276"/>
      <c r="E299" s="276"/>
      <c r="F299" s="276"/>
      <c r="G299" s="276"/>
      <c r="H299" s="276"/>
      <c r="I299" s="276"/>
      <c r="J299" s="276"/>
      <c r="K299" s="276"/>
    </row>
    <row r="300" ht="15.75" customHeight="1">
      <c r="A300" s="276"/>
      <c r="B300" s="276"/>
      <c r="C300" s="276"/>
      <c r="D300" s="276"/>
      <c r="E300" s="276"/>
      <c r="F300" s="276"/>
      <c r="G300" s="276"/>
      <c r="H300" s="276"/>
      <c r="I300" s="276"/>
      <c r="J300" s="276"/>
      <c r="K300" s="276"/>
    </row>
    <row r="301" ht="15.75" customHeight="1">
      <c r="A301" s="276"/>
      <c r="B301" s="276"/>
      <c r="C301" s="276"/>
      <c r="D301" s="276"/>
      <c r="E301" s="276"/>
      <c r="F301" s="276"/>
      <c r="G301" s="276"/>
      <c r="H301" s="276"/>
      <c r="I301" s="276"/>
      <c r="J301" s="276"/>
      <c r="K301" s="276"/>
    </row>
    <row r="302" ht="15.75" customHeight="1">
      <c r="A302" s="276"/>
      <c r="B302" s="276"/>
      <c r="C302" s="276"/>
      <c r="D302" s="276"/>
      <c r="E302" s="276"/>
      <c r="F302" s="276"/>
      <c r="G302" s="276"/>
      <c r="H302" s="276"/>
      <c r="I302" s="276"/>
      <c r="J302" s="276"/>
      <c r="K302" s="276"/>
    </row>
    <row r="303" ht="15.75" customHeight="1">
      <c r="A303" s="276"/>
      <c r="B303" s="276"/>
      <c r="C303" s="276"/>
      <c r="D303" s="276"/>
      <c r="E303" s="276"/>
      <c r="F303" s="276"/>
      <c r="G303" s="276"/>
      <c r="H303" s="276"/>
      <c r="I303" s="276"/>
      <c r="J303" s="276"/>
      <c r="K303" s="276"/>
    </row>
    <row r="304" ht="15.75" customHeight="1">
      <c r="A304" s="276"/>
      <c r="B304" s="276"/>
      <c r="C304" s="276"/>
      <c r="D304" s="276"/>
      <c r="E304" s="276"/>
      <c r="F304" s="276"/>
      <c r="G304" s="276"/>
      <c r="H304" s="276"/>
      <c r="I304" s="276"/>
      <c r="J304" s="276"/>
      <c r="K304" s="276"/>
    </row>
    <row r="305" ht="15.75" customHeight="1">
      <c r="A305" s="276"/>
      <c r="B305" s="276"/>
      <c r="C305" s="276"/>
      <c r="D305" s="276"/>
      <c r="E305" s="276"/>
      <c r="F305" s="276"/>
      <c r="G305" s="276"/>
      <c r="H305" s="276"/>
      <c r="I305" s="276"/>
      <c r="J305" s="276"/>
      <c r="K305" s="276"/>
    </row>
    <row r="306" ht="15.75" customHeight="1">
      <c r="A306" s="276"/>
      <c r="B306" s="276"/>
      <c r="C306" s="276"/>
      <c r="D306" s="276"/>
      <c r="E306" s="276"/>
      <c r="F306" s="276"/>
      <c r="G306" s="276"/>
      <c r="H306" s="276"/>
      <c r="I306" s="276"/>
      <c r="J306" s="276"/>
      <c r="K306" s="276"/>
    </row>
    <row r="307" ht="15.75" customHeight="1">
      <c r="A307" s="276"/>
      <c r="B307" s="276"/>
      <c r="C307" s="276"/>
      <c r="D307" s="276"/>
      <c r="E307" s="276"/>
      <c r="F307" s="276"/>
      <c r="G307" s="276"/>
      <c r="H307" s="276"/>
      <c r="I307" s="276"/>
      <c r="J307" s="276"/>
      <c r="K307" s="276"/>
    </row>
    <row r="308" ht="15.75" customHeight="1">
      <c r="A308" s="276"/>
      <c r="B308" s="276"/>
      <c r="C308" s="276"/>
      <c r="D308" s="276"/>
      <c r="E308" s="276"/>
      <c r="F308" s="276"/>
      <c r="G308" s="276"/>
      <c r="H308" s="276"/>
      <c r="I308" s="276"/>
      <c r="J308" s="276"/>
      <c r="K308" s="276"/>
    </row>
    <row r="309" ht="15.75" customHeight="1">
      <c r="A309" s="276"/>
      <c r="B309" s="276"/>
      <c r="C309" s="276"/>
      <c r="D309" s="276"/>
      <c r="E309" s="276"/>
      <c r="F309" s="276"/>
      <c r="G309" s="276"/>
      <c r="H309" s="276"/>
      <c r="I309" s="276"/>
      <c r="J309" s="276"/>
      <c r="K309" s="276"/>
    </row>
    <row r="310" ht="15.75" customHeight="1">
      <c r="A310" s="276"/>
      <c r="B310" s="276"/>
      <c r="C310" s="276"/>
      <c r="D310" s="276"/>
      <c r="E310" s="276"/>
      <c r="F310" s="276"/>
      <c r="G310" s="276"/>
      <c r="H310" s="276"/>
      <c r="I310" s="276"/>
      <c r="J310" s="276"/>
      <c r="K310" s="276"/>
    </row>
    <row r="311" ht="15.75" customHeight="1">
      <c r="A311" s="276"/>
      <c r="B311" s="276"/>
      <c r="C311" s="276"/>
      <c r="D311" s="276"/>
      <c r="E311" s="276"/>
      <c r="F311" s="276"/>
      <c r="G311" s="276"/>
      <c r="H311" s="276"/>
      <c r="I311" s="276"/>
      <c r="J311" s="276"/>
      <c r="K311" s="276"/>
    </row>
    <row r="312" ht="15.75" customHeight="1">
      <c r="A312" s="276"/>
      <c r="B312" s="276"/>
      <c r="C312" s="276"/>
      <c r="D312" s="276"/>
      <c r="E312" s="276"/>
      <c r="F312" s="276"/>
      <c r="G312" s="276"/>
      <c r="H312" s="276"/>
      <c r="I312" s="276"/>
      <c r="J312" s="276"/>
      <c r="K312" s="276"/>
    </row>
    <row r="313" ht="15.75" customHeight="1">
      <c r="A313" s="276"/>
      <c r="B313" s="276"/>
      <c r="C313" s="276"/>
      <c r="D313" s="276"/>
      <c r="E313" s="276"/>
      <c r="F313" s="276"/>
      <c r="G313" s="276"/>
      <c r="H313" s="276"/>
      <c r="I313" s="276"/>
      <c r="J313" s="276"/>
      <c r="K313" s="276"/>
    </row>
    <row r="314" ht="15.75" customHeight="1">
      <c r="A314" s="276"/>
      <c r="B314" s="276"/>
      <c r="C314" s="276"/>
      <c r="D314" s="276"/>
      <c r="E314" s="276"/>
      <c r="F314" s="276"/>
      <c r="G314" s="276"/>
      <c r="H314" s="276"/>
      <c r="I314" s="276"/>
      <c r="J314" s="276"/>
      <c r="K314" s="276"/>
    </row>
    <row r="315" ht="15.75" customHeight="1">
      <c r="A315" s="276"/>
      <c r="B315" s="276"/>
      <c r="C315" s="276"/>
      <c r="D315" s="276"/>
      <c r="E315" s="276"/>
      <c r="F315" s="276"/>
      <c r="G315" s="276"/>
      <c r="H315" s="276"/>
      <c r="I315" s="276"/>
      <c r="J315" s="276"/>
      <c r="K315" s="276"/>
    </row>
    <row r="316" ht="15.75" customHeight="1">
      <c r="A316" s="276"/>
      <c r="B316" s="276"/>
      <c r="C316" s="276"/>
      <c r="D316" s="276"/>
      <c r="E316" s="276"/>
      <c r="F316" s="276"/>
      <c r="G316" s="276"/>
      <c r="H316" s="276"/>
      <c r="I316" s="276"/>
      <c r="J316" s="276"/>
      <c r="K316" s="276"/>
    </row>
    <row r="317" ht="15.75" customHeight="1">
      <c r="A317" s="276"/>
      <c r="B317" s="276"/>
      <c r="C317" s="276"/>
      <c r="D317" s="276"/>
      <c r="E317" s="276"/>
      <c r="F317" s="276"/>
      <c r="G317" s="276"/>
      <c r="H317" s="276"/>
      <c r="I317" s="276"/>
      <c r="J317" s="276"/>
      <c r="K317" s="276"/>
    </row>
    <row r="318" ht="15.75" customHeight="1">
      <c r="A318" s="276"/>
      <c r="B318" s="276"/>
      <c r="C318" s="276"/>
      <c r="D318" s="276"/>
      <c r="E318" s="276"/>
      <c r="F318" s="276"/>
      <c r="G318" s="276"/>
      <c r="H318" s="276"/>
      <c r="I318" s="276"/>
      <c r="J318" s="276"/>
      <c r="K318" s="276"/>
    </row>
    <row r="319" ht="15.75" customHeight="1">
      <c r="A319" s="276"/>
      <c r="B319" s="276"/>
      <c r="C319" s="276"/>
      <c r="D319" s="276"/>
      <c r="E319" s="276"/>
      <c r="F319" s="276"/>
      <c r="G319" s="276"/>
      <c r="H319" s="276"/>
      <c r="I319" s="276"/>
      <c r="J319" s="276"/>
      <c r="K319" s="276"/>
    </row>
    <row r="320" ht="15.75" customHeight="1">
      <c r="A320" s="276"/>
      <c r="B320" s="276"/>
      <c r="C320" s="276"/>
      <c r="D320" s="276"/>
      <c r="E320" s="276"/>
      <c r="F320" s="276"/>
      <c r="G320" s="276"/>
      <c r="H320" s="276"/>
      <c r="I320" s="276"/>
      <c r="J320" s="276"/>
      <c r="K320" s="276"/>
    </row>
    <row r="321" ht="15.75" customHeight="1">
      <c r="A321" s="276"/>
      <c r="B321" s="276"/>
      <c r="C321" s="276"/>
      <c r="D321" s="276"/>
      <c r="E321" s="276"/>
      <c r="F321" s="276"/>
      <c r="G321" s="276"/>
      <c r="H321" s="276"/>
      <c r="I321" s="276"/>
      <c r="J321" s="276"/>
      <c r="K321" s="276"/>
    </row>
    <row r="322" ht="15.75" customHeight="1">
      <c r="A322" s="276"/>
      <c r="B322" s="276"/>
      <c r="C322" s="276"/>
      <c r="D322" s="276"/>
      <c r="E322" s="276"/>
      <c r="F322" s="276"/>
      <c r="G322" s="276"/>
      <c r="H322" s="276"/>
      <c r="I322" s="276"/>
      <c r="J322" s="276"/>
      <c r="K322" s="276"/>
    </row>
    <row r="323" ht="15.75" customHeight="1">
      <c r="A323" s="276"/>
      <c r="B323" s="276"/>
      <c r="C323" s="276"/>
      <c r="D323" s="276"/>
      <c r="E323" s="276"/>
      <c r="F323" s="276"/>
      <c r="G323" s="276"/>
      <c r="H323" s="276"/>
      <c r="I323" s="276"/>
      <c r="J323" s="276"/>
      <c r="K323" s="276"/>
    </row>
    <row r="324" ht="15.75" customHeight="1">
      <c r="A324" s="276"/>
      <c r="B324" s="276"/>
      <c r="C324" s="276"/>
      <c r="D324" s="276"/>
      <c r="E324" s="276"/>
      <c r="F324" s="276"/>
      <c r="G324" s="276"/>
      <c r="H324" s="276"/>
      <c r="I324" s="276"/>
      <c r="J324" s="276"/>
      <c r="K324" s="276"/>
    </row>
    <row r="325" ht="15.75" customHeight="1">
      <c r="A325" s="276"/>
      <c r="B325" s="276"/>
      <c r="C325" s="276"/>
      <c r="D325" s="276"/>
      <c r="E325" s="276"/>
      <c r="F325" s="276"/>
      <c r="G325" s="276"/>
      <c r="H325" s="276"/>
      <c r="I325" s="276"/>
      <c r="J325" s="276"/>
      <c r="K325" s="276"/>
    </row>
    <row r="326" ht="15.75" customHeight="1">
      <c r="A326" s="276"/>
      <c r="B326" s="276"/>
      <c r="C326" s="276"/>
      <c r="D326" s="276"/>
      <c r="E326" s="276"/>
      <c r="F326" s="276"/>
      <c r="G326" s="276"/>
      <c r="H326" s="276"/>
      <c r="I326" s="276"/>
      <c r="J326" s="276"/>
      <c r="K326" s="276"/>
    </row>
    <row r="327" ht="15.75" customHeight="1">
      <c r="A327" s="276"/>
      <c r="B327" s="276"/>
      <c r="C327" s="276"/>
      <c r="D327" s="276"/>
      <c r="E327" s="276"/>
      <c r="F327" s="276"/>
      <c r="G327" s="276"/>
      <c r="H327" s="276"/>
      <c r="I327" s="276"/>
      <c r="J327" s="276"/>
      <c r="K327" s="276"/>
    </row>
    <row r="328" ht="15.75" customHeight="1">
      <c r="A328" s="276"/>
      <c r="B328" s="276"/>
      <c r="C328" s="276"/>
      <c r="D328" s="276"/>
      <c r="E328" s="276"/>
      <c r="F328" s="276"/>
      <c r="G328" s="276"/>
      <c r="H328" s="276"/>
      <c r="I328" s="276"/>
      <c r="J328" s="276"/>
      <c r="K328" s="276"/>
    </row>
    <row r="329" ht="15.75" customHeight="1">
      <c r="A329" s="276"/>
      <c r="B329" s="276"/>
      <c r="C329" s="276"/>
      <c r="D329" s="276"/>
      <c r="E329" s="276"/>
      <c r="F329" s="276"/>
      <c r="G329" s="276"/>
      <c r="H329" s="276"/>
      <c r="I329" s="276"/>
      <c r="J329" s="276"/>
      <c r="K329" s="276"/>
    </row>
    <row r="330" ht="15.75" customHeight="1">
      <c r="A330" s="276"/>
      <c r="B330" s="276"/>
      <c r="C330" s="276"/>
      <c r="D330" s="276"/>
      <c r="E330" s="276"/>
      <c r="F330" s="276"/>
      <c r="G330" s="276"/>
      <c r="H330" s="276"/>
      <c r="I330" s="276"/>
      <c r="J330" s="276"/>
      <c r="K330" s="276"/>
    </row>
    <row r="331" ht="15.75" customHeight="1">
      <c r="A331" s="276"/>
      <c r="B331" s="276"/>
      <c r="C331" s="276"/>
      <c r="D331" s="276"/>
      <c r="E331" s="276"/>
      <c r="F331" s="276"/>
      <c r="G331" s="276"/>
      <c r="H331" s="276"/>
      <c r="I331" s="276"/>
      <c r="J331" s="276"/>
      <c r="K331" s="276"/>
    </row>
    <row r="332" ht="15.75" customHeight="1">
      <c r="A332" s="276"/>
      <c r="B332" s="276"/>
      <c r="C332" s="276"/>
      <c r="D332" s="276"/>
      <c r="E332" s="276"/>
      <c r="F332" s="276"/>
      <c r="G332" s="276"/>
      <c r="H332" s="276"/>
      <c r="I332" s="276"/>
      <c r="J332" s="276"/>
      <c r="K332" s="276"/>
    </row>
    <row r="333" ht="15.75" customHeight="1">
      <c r="A333" s="276"/>
      <c r="B333" s="276"/>
      <c r="C333" s="276"/>
      <c r="D333" s="276"/>
      <c r="E333" s="276"/>
      <c r="F333" s="276"/>
      <c r="G333" s="276"/>
      <c r="H333" s="276"/>
      <c r="I333" s="276"/>
      <c r="J333" s="276"/>
      <c r="K333" s="276"/>
    </row>
    <row r="334" ht="15.75" customHeight="1">
      <c r="A334" s="276"/>
      <c r="B334" s="276"/>
      <c r="C334" s="276"/>
      <c r="D334" s="276"/>
      <c r="E334" s="276"/>
      <c r="F334" s="276"/>
      <c r="G334" s="276"/>
      <c r="H334" s="276"/>
      <c r="I334" s="276"/>
      <c r="J334" s="276"/>
      <c r="K334" s="276"/>
    </row>
    <row r="335" ht="15.75" customHeight="1">
      <c r="A335" s="276"/>
      <c r="B335" s="276"/>
      <c r="C335" s="276"/>
      <c r="D335" s="276"/>
      <c r="E335" s="276"/>
      <c r="F335" s="276"/>
      <c r="G335" s="276"/>
      <c r="H335" s="276"/>
      <c r="I335" s="276"/>
      <c r="J335" s="276"/>
      <c r="K335" s="276"/>
    </row>
    <row r="336" ht="15.75" customHeight="1">
      <c r="A336" s="276"/>
      <c r="B336" s="276"/>
      <c r="C336" s="276"/>
      <c r="D336" s="276"/>
      <c r="E336" s="276"/>
      <c r="F336" s="276"/>
      <c r="G336" s="276"/>
      <c r="H336" s="276"/>
      <c r="I336" s="276"/>
      <c r="J336" s="276"/>
      <c r="K336" s="276"/>
    </row>
    <row r="337" ht="15.75" customHeight="1">
      <c r="A337" s="276"/>
      <c r="B337" s="276"/>
      <c r="C337" s="276"/>
      <c r="D337" s="276"/>
      <c r="E337" s="276"/>
      <c r="F337" s="276"/>
      <c r="G337" s="276"/>
      <c r="H337" s="276"/>
      <c r="I337" s="276"/>
      <c r="J337" s="276"/>
      <c r="K337" s="276"/>
    </row>
    <row r="338" ht="15.75" customHeight="1">
      <c r="A338" s="276"/>
      <c r="B338" s="276"/>
      <c r="C338" s="276"/>
      <c r="D338" s="276"/>
      <c r="E338" s="276"/>
      <c r="F338" s="276"/>
      <c r="G338" s="276"/>
      <c r="H338" s="276"/>
      <c r="I338" s="276"/>
      <c r="J338" s="276"/>
      <c r="K338" s="276"/>
    </row>
    <row r="339" ht="15.75" customHeight="1">
      <c r="A339" s="276"/>
      <c r="B339" s="276"/>
      <c r="C339" s="276"/>
      <c r="D339" s="276"/>
      <c r="E339" s="276"/>
      <c r="F339" s="276"/>
      <c r="G339" s="276"/>
      <c r="H339" s="276"/>
      <c r="I339" s="276"/>
      <c r="J339" s="276"/>
      <c r="K339" s="276"/>
    </row>
    <row r="340" ht="15.75" customHeight="1">
      <c r="A340" s="276"/>
      <c r="B340" s="276"/>
      <c r="C340" s="276"/>
      <c r="D340" s="276"/>
      <c r="E340" s="276"/>
      <c r="F340" s="276"/>
      <c r="G340" s="276"/>
      <c r="H340" s="276"/>
      <c r="I340" s="276"/>
      <c r="J340" s="276"/>
      <c r="K340" s="276"/>
    </row>
    <row r="341" ht="15.75" customHeight="1">
      <c r="A341" s="276"/>
      <c r="B341" s="276"/>
      <c r="C341" s="276"/>
      <c r="D341" s="276"/>
      <c r="E341" s="276"/>
      <c r="F341" s="276"/>
      <c r="G341" s="276"/>
      <c r="H341" s="276"/>
      <c r="I341" s="276"/>
      <c r="J341" s="276"/>
      <c r="K341" s="276"/>
    </row>
    <row r="342" ht="15.75" customHeight="1">
      <c r="A342" s="276"/>
      <c r="B342" s="276"/>
      <c r="C342" s="276"/>
      <c r="D342" s="276"/>
      <c r="E342" s="276"/>
      <c r="F342" s="276"/>
      <c r="G342" s="276"/>
      <c r="H342" s="276"/>
      <c r="I342" s="276"/>
      <c r="J342" s="276"/>
      <c r="K342" s="276"/>
    </row>
    <row r="343" ht="15.75" customHeight="1">
      <c r="A343" s="276"/>
      <c r="B343" s="276"/>
      <c r="C343" s="276"/>
      <c r="D343" s="276"/>
      <c r="E343" s="276"/>
      <c r="F343" s="276"/>
      <c r="G343" s="276"/>
      <c r="H343" s="276"/>
      <c r="I343" s="276"/>
      <c r="J343" s="276"/>
      <c r="K343" s="276"/>
    </row>
    <row r="344" ht="15.75" customHeight="1">
      <c r="A344" s="276"/>
      <c r="B344" s="276"/>
      <c r="C344" s="276"/>
      <c r="D344" s="276"/>
      <c r="E344" s="276"/>
      <c r="F344" s="276"/>
      <c r="G344" s="276"/>
      <c r="H344" s="276"/>
      <c r="I344" s="276"/>
      <c r="J344" s="276"/>
      <c r="K344" s="276"/>
    </row>
    <row r="345" ht="15.75" customHeight="1">
      <c r="A345" s="276"/>
      <c r="B345" s="276"/>
      <c r="C345" s="276"/>
      <c r="D345" s="276"/>
      <c r="E345" s="276"/>
      <c r="F345" s="276"/>
      <c r="G345" s="276"/>
      <c r="H345" s="276"/>
      <c r="I345" s="276"/>
      <c r="J345" s="276"/>
      <c r="K345" s="276"/>
    </row>
    <row r="346" ht="15.75" customHeight="1">
      <c r="A346" s="276"/>
      <c r="B346" s="276"/>
      <c r="C346" s="276"/>
      <c r="D346" s="276"/>
      <c r="E346" s="276"/>
      <c r="F346" s="276"/>
      <c r="G346" s="276"/>
      <c r="H346" s="276"/>
      <c r="I346" s="276"/>
      <c r="J346" s="276"/>
      <c r="K346" s="276"/>
    </row>
    <row r="347" ht="15.75" customHeight="1">
      <c r="A347" s="276"/>
      <c r="B347" s="276"/>
      <c r="C347" s="276"/>
      <c r="D347" s="276"/>
      <c r="E347" s="276"/>
      <c r="F347" s="276"/>
      <c r="G347" s="276"/>
      <c r="H347" s="276"/>
      <c r="I347" s="276"/>
      <c r="J347" s="276"/>
      <c r="K347" s="276"/>
    </row>
    <row r="348" ht="15.75" customHeight="1">
      <c r="A348" s="276"/>
      <c r="B348" s="276"/>
      <c r="C348" s="276"/>
      <c r="D348" s="276"/>
      <c r="E348" s="276"/>
      <c r="F348" s="276"/>
      <c r="G348" s="276"/>
      <c r="H348" s="276"/>
      <c r="I348" s="276"/>
      <c r="J348" s="276"/>
      <c r="K348" s="276"/>
    </row>
    <row r="349" ht="15.75" customHeight="1">
      <c r="A349" s="276"/>
      <c r="B349" s="276"/>
      <c r="C349" s="276"/>
      <c r="D349" s="276"/>
      <c r="E349" s="276"/>
      <c r="F349" s="276"/>
      <c r="G349" s="276"/>
      <c r="H349" s="276"/>
      <c r="I349" s="276"/>
      <c r="J349" s="276"/>
      <c r="K349" s="276"/>
    </row>
    <row r="350" ht="15.75" customHeight="1">
      <c r="A350" s="276"/>
      <c r="B350" s="276"/>
      <c r="C350" s="276"/>
      <c r="D350" s="276"/>
      <c r="E350" s="276"/>
      <c r="F350" s="276"/>
      <c r="G350" s="276"/>
      <c r="H350" s="276"/>
      <c r="I350" s="276"/>
      <c r="J350" s="276"/>
      <c r="K350" s="276"/>
    </row>
    <row r="351" ht="15.75" customHeight="1">
      <c r="A351" s="276"/>
      <c r="B351" s="276"/>
      <c r="C351" s="276"/>
      <c r="D351" s="276"/>
      <c r="E351" s="276"/>
      <c r="F351" s="276"/>
      <c r="G351" s="276"/>
      <c r="H351" s="276"/>
      <c r="I351" s="276"/>
      <c r="J351" s="276"/>
      <c r="K351" s="276"/>
    </row>
    <row r="352" ht="15.75" customHeight="1">
      <c r="A352" s="276"/>
      <c r="B352" s="276"/>
      <c r="C352" s="276"/>
      <c r="D352" s="276"/>
      <c r="E352" s="276"/>
      <c r="F352" s="276"/>
      <c r="G352" s="276"/>
      <c r="H352" s="276"/>
      <c r="I352" s="276"/>
      <c r="J352" s="276"/>
      <c r="K352" s="276"/>
    </row>
    <row r="353" ht="15.75" customHeight="1">
      <c r="A353" s="276"/>
      <c r="B353" s="276"/>
      <c r="C353" s="276"/>
      <c r="D353" s="276"/>
      <c r="E353" s="276"/>
      <c r="F353" s="276"/>
      <c r="G353" s="276"/>
      <c r="H353" s="276"/>
      <c r="I353" s="276"/>
      <c r="J353" s="276"/>
      <c r="K353" s="276"/>
    </row>
    <row r="354" ht="15.75" customHeight="1">
      <c r="A354" s="276"/>
      <c r="B354" s="276"/>
      <c r="C354" s="276"/>
      <c r="D354" s="276"/>
      <c r="E354" s="276"/>
      <c r="F354" s="276"/>
      <c r="G354" s="276"/>
      <c r="H354" s="276"/>
      <c r="I354" s="276"/>
      <c r="J354" s="276"/>
      <c r="K354" s="276"/>
    </row>
    <row r="355" ht="15.75" customHeight="1">
      <c r="A355" s="276"/>
      <c r="B355" s="276"/>
      <c r="C355" s="276"/>
      <c r="D355" s="276"/>
      <c r="E355" s="276"/>
      <c r="F355" s="276"/>
      <c r="G355" s="276"/>
      <c r="H355" s="276"/>
      <c r="I355" s="276"/>
      <c r="J355" s="276"/>
      <c r="K355" s="276"/>
    </row>
    <row r="356" ht="15.75" customHeight="1">
      <c r="A356" s="276"/>
      <c r="B356" s="276"/>
      <c r="C356" s="276"/>
      <c r="D356" s="276"/>
      <c r="E356" s="276"/>
      <c r="F356" s="276"/>
      <c r="G356" s="276"/>
      <c r="H356" s="276"/>
      <c r="I356" s="276"/>
      <c r="J356" s="276"/>
      <c r="K356" s="276"/>
    </row>
    <row r="357" ht="15.75" customHeight="1">
      <c r="A357" s="276"/>
      <c r="B357" s="276"/>
      <c r="C357" s="276"/>
      <c r="D357" s="276"/>
      <c r="E357" s="276"/>
      <c r="F357" s="276"/>
      <c r="G357" s="276"/>
      <c r="H357" s="276"/>
      <c r="I357" s="276"/>
      <c r="J357" s="276"/>
      <c r="K357" s="276"/>
    </row>
    <row r="358" ht="15.75" customHeight="1">
      <c r="A358" s="276"/>
      <c r="B358" s="276"/>
      <c r="C358" s="276"/>
      <c r="D358" s="276"/>
      <c r="E358" s="276"/>
      <c r="F358" s="276"/>
      <c r="G358" s="276"/>
      <c r="H358" s="276"/>
      <c r="I358" s="276"/>
      <c r="J358" s="276"/>
      <c r="K358" s="276"/>
    </row>
    <row r="359" ht="15.75" customHeight="1">
      <c r="A359" s="276"/>
      <c r="B359" s="276"/>
      <c r="C359" s="276"/>
      <c r="D359" s="276"/>
      <c r="E359" s="276"/>
      <c r="F359" s="276"/>
      <c r="G359" s="276"/>
      <c r="H359" s="276"/>
      <c r="I359" s="276"/>
      <c r="J359" s="276"/>
      <c r="K359" s="276"/>
    </row>
    <row r="360" ht="15.75" customHeight="1">
      <c r="A360" s="276"/>
      <c r="B360" s="276"/>
      <c r="C360" s="276"/>
      <c r="D360" s="276"/>
      <c r="E360" s="276"/>
      <c r="F360" s="276"/>
      <c r="G360" s="276"/>
      <c r="H360" s="276"/>
      <c r="I360" s="276"/>
      <c r="J360" s="276"/>
      <c r="K360" s="276"/>
    </row>
    <row r="361" ht="15.75" customHeight="1">
      <c r="A361" s="276"/>
      <c r="B361" s="276"/>
      <c r="C361" s="276"/>
      <c r="D361" s="276"/>
      <c r="E361" s="276"/>
      <c r="F361" s="276"/>
      <c r="G361" s="276"/>
      <c r="H361" s="276"/>
      <c r="I361" s="276"/>
      <c r="J361" s="276"/>
      <c r="K361" s="276"/>
    </row>
    <row r="362" ht="15.75" customHeight="1">
      <c r="A362" s="276"/>
      <c r="B362" s="276"/>
      <c r="C362" s="276"/>
      <c r="D362" s="276"/>
      <c r="E362" s="276"/>
      <c r="F362" s="276"/>
      <c r="G362" s="276"/>
      <c r="H362" s="276"/>
      <c r="I362" s="276"/>
      <c r="J362" s="276"/>
      <c r="K362" s="276"/>
    </row>
    <row r="363" ht="15.75" customHeight="1">
      <c r="A363" s="276"/>
      <c r="B363" s="276"/>
      <c r="C363" s="276"/>
      <c r="D363" s="276"/>
      <c r="E363" s="276"/>
      <c r="F363" s="276"/>
      <c r="G363" s="276"/>
      <c r="H363" s="276"/>
      <c r="I363" s="276"/>
      <c r="J363" s="276"/>
      <c r="K363" s="276"/>
    </row>
    <row r="364" ht="15.75" customHeight="1">
      <c r="A364" s="276"/>
      <c r="B364" s="276"/>
      <c r="C364" s="276"/>
      <c r="D364" s="276"/>
      <c r="E364" s="276"/>
      <c r="F364" s="276"/>
      <c r="G364" s="276"/>
      <c r="H364" s="276"/>
      <c r="I364" s="276"/>
      <c r="J364" s="276"/>
      <c r="K364" s="276"/>
    </row>
    <row r="365" ht="15.75" customHeight="1">
      <c r="A365" s="276"/>
      <c r="B365" s="276"/>
      <c r="C365" s="276"/>
      <c r="D365" s="276"/>
      <c r="E365" s="276"/>
      <c r="F365" s="276"/>
      <c r="G365" s="276"/>
      <c r="H365" s="276"/>
      <c r="I365" s="276"/>
      <c r="J365" s="276"/>
      <c r="K365" s="276"/>
    </row>
    <row r="366" ht="15.75" customHeight="1">
      <c r="A366" s="276"/>
      <c r="B366" s="276"/>
      <c r="C366" s="276"/>
      <c r="D366" s="276"/>
      <c r="E366" s="276"/>
      <c r="F366" s="276"/>
      <c r="G366" s="276"/>
      <c r="H366" s="276"/>
      <c r="I366" s="276"/>
      <c r="J366" s="276"/>
      <c r="K366" s="276"/>
    </row>
    <row r="367" ht="15.75" customHeight="1">
      <c r="A367" s="276"/>
      <c r="B367" s="276"/>
      <c r="C367" s="276"/>
      <c r="D367" s="276"/>
      <c r="E367" s="276"/>
      <c r="F367" s="276"/>
      <c r="G367" s="276"/>
      <c r="H367" s="276"/>
      <c r="I367" s="276"/>
      <c r="J367" s="276"/>
      <c r="K367" s="276"/>
    </row>
    <row r="368" ht="15.75" customHeight="1">
      <c r="A368" s="276"/>
      <c r="B368" s="276"/>
      <c r="C368" s="276"/>
      <c r="D368" s="276"/>
      <c r="E368" s="276"/>
      <c r="F368" s="276"/>
      <c r="G368" s="276"/>
      <c r="H368" s="276"/>
      <c r="I368" s="276"/>
      <c r="J368" s="276"/>
      <c r="K368" s="276"/>
    </row>
    <row r="369" ht="15.75" customHeight="1">
      <c r="A369" s="276"/>
      <c r="B369" s="276"/>
      <c r="C369" s="276"/>
      <c r="D369" s="276"/>
      <c r="E369" s="276"/>
      <c r="F369" s="276"/>
      <c r="G369" s="276"/>
      <c r="H369" s="276"/>
      <c r="I369" s="276"/>
      <c r="J369" s="276"/>
      <c r="K369" s="276"/>
    </row>
    <row r="370" ht="15.75" customHeight="1">
      <c r="A370" s="276"/>
      <c r="B370" s="276"/>
      <c r="C370" s="276"/>
      <c r="D370" s="276"/>
      <c r="E370" s="276"/>
      <c r="F370" s="276"/>
      <c r="G370" s="276"/>
      <c r="H370" s="276"/>
      <c r="I370" s="276"/>
      <c r="J370" s="276"/>
      <c r="K370" s="276"/>
    </row>
    <row r="371" ht="15.75" customHeight="1">
      <c r="A371" s="276"/>
      <c r="B371" s="276"/>
      <c r="C371" s="276"/>
      <c r="D371" s="276"/>
      <c r="E371" s="276"/>
      <c r="F371" s="276"/>
      <c r="G371" s="276"/>
      <c r="H371" s="276"/>
      <c r="I371" s="276"/>
      <c r="J371" s="276"/>
      <c r="K371" s="276"/>
    </row>
    <row r="372" ht="15.75" customHeight="1">
      <c r="A372" s="276"/>
      <c r="B372" s="276"/>
      <c r="C372" s="276"/>
      <c r="D372" s="276"/>
      <c r="E372" s="276"/>
      <c r="F372" s="276"/>
      <c r="G372" s="276"/>
      <c r="H372" s="276"/>
      <c r="I372" s="276"/>
      <c r="J372" s="276"/>
      <c r="K372" s="276"/>
    </row>
    <row r="373" ht="15.75" customHeight="1">
      <c r="A373" s="276"/>
      <c r="B373" s="276"/>
      <c r="C373" s="276"/>
      <c r="D373" s="276"/>
      <c r="E373" s="276"/>
      <c r="F373" s="276"/>
      <c r="G373" s="276"/>
      <c r="H373" s="276"/>
      <c r="I373" s="276"/>
      <c r="J373" s="276"/>
      <c r="K373" s="276"/>
    </row>
    <row r="374" ht="15.75" customHeight="1">
      <c r="A374" s="276"/>
      <c r="B374" s="276"/>
      <c r="C374" s="276"/>
      <c r="D374" s="276"/>
      <c r="E374" s="276"/>
      <c r="F374" s="276"/>
      <c r="G374" s="276"/>
      <c r="H374" s="276"/>
      <c r="I374" s="276"/>
      <c r="J374" s="276"/>
      <c r="K374" s="276"/>
    </row>
    <row r="375" ht="15.75" customHeight="1">
      <c r="A375" s="276"/>
      <c r="B375" s="276"/>
      <c r="C375" s="276"/>
      <c r="D375" s="276"/>
      <c r="E375" s="276"/>
      <c r="F375" s="276"/>
      <c r="G375" s="276"/>
      <c r="H375" s="276"/>
      <c r="I375" s="276"/>
      <c r="J375" s="276"/>
      <c r="K375" s="276"/>
    </row>
    <row r="376" ht="15.75" customHeight="1">
      <c r="A376" s="276"/>
      <c r="B376" s="276"/>
      <c r="C376" s="276"/>
      <c r="D376" s="276"/>
      <c r="E376" s="276"/>
      <c r="F376" s="276"/>
      <c r="G376" s="276"/>
      <c r="H376" s="276"/>
      <c r="I376" s="276"/>
      <c r="J376" s="276"/>
      <c r="K376" s="276"/>
    </row>
    <row r="377" ht="15.75" customHeight="1">
      <c r="A377" s="276"/>
      <c r="B377" s="276"/>
      <c r="C377" s="276"/>
      <c r="D377" s="276"/>
      <c r="E377" s="276"/>
      <c r="F377" s="276"/>
      <c r="G377" s="276"/>
      <c r="H377" s="276"/>
      <c r="I377" s="276"/>
      <c r="J377" s="276"/>
      <c r="K377" s="276"/>
    </row>
    <row r="378" ht="15.75" customHeight="1">
      <c r="A378" s="276"/>
      <c r="B378" s="276"/>
      <c r="C378" s="276"/>
      <c r="D378" s="276"/>
      <c r="E378" s="276"/>
      <c r="F378" s="276"/>
      <c r="G378" s="276"/>
      <c r="H378" s="276"/>
      <c r="I378" s="276"/>
      <c r="J378" s="276"/>
      <c r="K378" s="276"/>
    </row>
    <row r="379" ht="15.75" customHeight="1">
      <c r="A379" s="276"/>
      <c r="B379" s="276"/>
      <c r="C379" s="276"/>
      <c r="D379" s="276"/>
      <c r="E379" s="276"/>
      <c r="F379" s="276"/>
      <c r="G379" s="276"/>
      <c r="H379" s="276"/>
      <c r="I379" s="276"/>
      <c r="J379" s="276"/>
      <c r="K379" s="276"/>
    </row>
    <row r="380" ht="15.75" customHeight="1">
      <c r="A380" s="276"/>
      <c r="B380" s="276"/>
      <c r="C380" s="276"/>
      <c r="D380" s="276"/>
      <c r="E380" s="276"/>
      <c r="F380" s="276"/>
      <c r="G380" s="276"/>
      <c r="H380" s="276"/>
      <c r="I380" s="276"/>
      <c r="J380" s="276"/>
      <c r="K380" s="276"/>
    </row>
    <row r="381" ht="15.75" customHeight="1">
      <c r="A381" s="276"/>
      <c r="B381" s="276"/>
      <c r="C381" s="276"/>
      <c r="D381" s="276"/>
      <c r="E381" s="276"/>
      <c r="F381" s="276"/>
      <c r="G381" s="276"/>
      <c r="H381" s="276"/>
      <c r="I381" s="276"/>
      <c r="J381" s="276"/>
      <c r="K381" s="276"/>
    </row>
    <row r="382" ht="15.75" customHeight="1">
      <c r="A382" s="276"/>
      <c r="B382" s="276"/>
      <c r="C382" s="276"/>
      <c r="D382" s="276"/>
      <c r="E382" s="276"/>
      <c r="F382" s="276"/>
      <c r="G382" s="276"/>
      <c r="H382" s="276"/>
      <c r="I382" s="276"/>
      <c r="J382" s="276"/>
      <c r="K382" s="276"/>
    </row>
    <row r="383" ht="15.75" customHeight="1">
      <c r="A383" s="276"/>
      <c r="B383" s="276"/>
      <c r="C383" s="276"/>
      <c r="D383" s="276"/>
      <c r="E383" s="276"/>
      <c r="F383" s="276"/>
      <c r="G383" s="276"/>
      <c r="H383" s="276"/>
      <c r="I383" s="276"/>
      <c r="J383" s="276"/>
      <c r="K383" s="276"/>
    </row>
    <row r="384" ht="15.75" customHeight="1">
      <c r="A384" s="276"/>
      <c r="B384" s="276"/>
      <c r="C384" s="276"/>
      <c r="D384" s="276"/>
      <c r="E384" s="276"/>
      <c r="F384" s="276"/>
      <c r="G384" s="276"/>
      <c r="H384" s="276"/>
      <c r="I384" s="276"/>
      <c r="J384" s="276"/>
      <c r="K384" s="276"/>
    </row>
    <row r="385" ht="15.75" customHeight="1">
      <c r="A385" s="276"/>
      <c r="B385" s="276"/>
      <c r="C385" s="276"/>
      <c r="D385" s="276"/>
      <c r="E385" s="276"/>
      <c r="F385" s="276"/>
      <c r="G385" s="276"/>
      <c r="H385" s="276"/>
      <c r="I385" s="276"/>
      <c r="J385" s="276"/>
      <c r="K385" s="276"/>
    </row>
    <row r="386" ht="15.75" customHeight="1">
      <c r="A386" s="276"/>
      <c r="B386" s="276"/>
      <c r="C386" s="276"/>
      <c r="D386" s="276"/>
      <c r="E386" s="276"/>
      <c r="F386" s="276"/>
      <c r="G386" s="276"/>
      <c r="H386" s="276"/>
      <c r="I386" s="276"/>
      <c r="J386" s="276"/>
      <c r="K386" s="276"/>
    </row>
    <row r="387" ht="15.75" customHeight="1">
      <c r="A387" s="276"/>
      <c r="B387" s="276"/>
      <c r="C387" s="276"/>
      <c r="D387" s="276"/>
      <c r="E387" s="276"/>
      <c r="F387" s="276"/>
      <c r="G387" s="276"/>
      <c r="H387" s="276"/>
      <c r="I387" s="276"/>
      <c r="J387" s="276"/>
      <c r="K387" s="276"/>
    </row>
    <row r="388" ht="15.75" customHeight="1">
      <c r="A388" s="276"/>
      <c r="B388" s="276"/>
      <c r="C388" s="276"/>
      <c r="D388" s="276"/>
      <c r="E388" s="276"/>
      <c r="F388" s="276"/>
      <c r="G388" s="276"/>
      <c r="H388" s="276"/>
      <c r="I388" s="276"/>
      <c r="J388" s="276"/>
      <c r="K388" s="276"/>
    </row>
    <row r="389" ht="15.75" customHeight="1">
      <c r="A389" s="276"/>
      <c r="B389" s="276"/>
      <c r="C389" s="276"/>
      <c r="D389" s="276"/>
      <c r="E389" s="276"/>
      <c r="F389" s="276"/>
      <c r="G389" s="276"/>
      <c r="H389" s="276"/>
      <c r="I389" s="276"/>
      <c r="J389" s="276"/>
      <c r="K389" s="276"/>
    </row>
    <row r="390" ht="15.75" customHeight="1">
      <c r="A390" s="276"/>
      <c r="B390" s="276"/>
      <c r="C390" s="276"/>
      <c r="D390" s="276"/>
      <c r="E390" s="276"/>
      <c r="F390" s="276"/>
      <c r="G390" s="276"/>
      <c r="H390" s="276"/>
      <c r="I390" s="276"/>
      <c r="J390" s="276"/>
      <c r="K390" s="276"/>
    </row>
    <row r="391" ht="15.75" customHeight="1">
      <c r="A391" s="276"/>
      <c r="B391" s="276"/>
      <c r="C391" s="276"/>
      <c r="D391" s="276"/>
      <c r="E391" s="276"/>
      <c r="F391" s="276"/>
      <c r="G391" s="276"/>
      <c r="H391" s="276"/>
      <c r="I391" s="276"/>
      <c r="J391" s="276"/>
      <c r="K391" s="276"/>
    </row>
    <row r="392" ht="15.75" customHeight="1">
      <c r="A392" s="276"/>
      <c r="B392" s="276"/>
      <c r="C392" s="276"/>
      <c r="D392" s="276"/>
      <c r="E392" s="276"/>
      <c r="F392" s="276"/>
      <c r="G392" s="276"/>
      <c r="H392" s="276"/>
      <c r="I392" s="276"/>
      <c r="J392" s="276"/>
      <c r="K392" s="276"/>
    </row>
    <row r="393" ht="15.75" customHeight="1">
      <c r="A393" s="276"/>
      <c r="B393" s="276"/>
      <c r="C393" s="276"/>
      <c r="D393" s="276"/>
      <c r="E393" s="276"/>
      <c r="F393" s="276"/>
      <c r="G393" s="276"/>
      <c r="H393" s="276"/>
      <c r="I393" s="276"/>
      <c r="J393" s="276"/>
      <c r="K393" s="276"/>
    </row>
    <row r="394" ht="15.75" customHeight="1">
      <c r="A394" s="276"/>
      <c r="B394" s="276"/>
      <c r="C394" s="276"/>
      <c r="D394" s="276"/>
      <c r="E394" s="276"/>
      <c r="F394" s="276"/>
      <c r="G394" s="276"/>
      <c r="H394" s="276"/>
      <c r="I394" s="276"/>
      <c r="J394" s="276"/>
      <c r="K394" s="276"/>
    </row>
    <row r="395" ht="15.75" customHeight="1">
      <c r="A395" s="276"/>
      <c r="B395" s="276"/>
      <c r="C395" s="276"/>
      <c r="D395" s="276"/>
      <c r="E395" s="276"/>
      <c r="F395" s="276"/>
      <c r="G395" s="276"/>
      <c r="H395" s="276"/>
      <c r="I395" s="276"/>
      <c r="J395" s="276"/>
      <c r="K395" s="276"/>
    </row>
    <row r="396" ht="15.75" customHeight="1">
      <c r="A396" s="276"/>
      <c r="B396" s="276"/>
      <c r="C396" s="276"/>
      <c r="D396" s="276"/>
      <c r="E396" s="276"/>
      <c r="F396" s="276"/>
      <c r="G396" s="276"/>
      <c r="H396" s="276"/>
      <c r="I396" s="276"/>
      <c r="J396" s="276"/>
      <c r="K396" s="276"/>
    </row>
    <row r="397" ht="15.75" customHeight="1">
      <c r="A397" s="276"/>
      <c r="B397" s="276"/>
      <c r="C397" s="276"/>
      <c r="D397" s="276"/>
      <c r="E397" s="276"/>
      <c r="F397" s="276"/>
      <c r="G397" s="276"/>
      <c r="H397" s="276"/>
      <c r="I397" s="276"/>
      <c r="J397" s="276"/>
      <c r="K397" s="276"/>
    </row>
    <row r="398" ht="15.75" customHeight="1">
      <c r="A398" s="276"/>
      <c r="B398" s="276"/>
      <c r="C398" s="276"/>
      <c r="D398" s="276"/>
      <c r="E398" s="276"/>
      <c r="F398" s="276"/>
      <c r="G398" s="276"/>
      <c r="H398" s="276"/>
      <c r="I398" s="276"/>
      <c r="J398" s="276"/>
      <c r="K398" s="276"/>
    </row>
    <row r="399" ht="15.75" customHeight="1">
      <c r="A399" s="276"/>
      <c r="B399" s="276"/>
      <c r="C399" s="276"/>
      <c r="D399" s="276"/>
      <c r="E399" s="276"/>
      <c r="F399" s="276"/>
      <c r="G399" s="276"/>
      <c r="H399" s="276"/>
      <c r="I399" s="276"/>
      <c r="J399" s="276"/>
      <c r="K399" s="276"/>
    </row>
    <row r="400" ht="15.75" customHeight="1">
      <c r="A400" s="276"/>
      <c r="B400" s="276"/>
      <c r="C400" s="276"/>
      <c r="D400" s="276"/>
      <c r="E400" s="276"/>
      <c r="F400" s="276"/>
      <c r="G400" s="276"/>
      <c r="H400" s="276"/>
      <c r="I400" s="276"/>
      <c r="J400" s="276"/>
      <c r="K400" s="276"/>
    </row>
    <row r="401" ht="15.75" customHeight="1">
      <c r="A401" s="276"/>
      <c r="B401" s="276"/>
      <c r="C401" s="276"/>
      <c r="D401" s="276"/>
      <c r="E401" s="276"/>
      <c r="F401" s="276"/>
      <c r="G401" s="276"/>
      <c r="H401" s="276"/>
      <c r="I401" s="276"/>
      <c r="J401" s="276"/>
      <c r="K401" s="276"/>
    </row>
    <row r="402" ht="15.75" customHeight="1">
      <c r="A402" s="276"/>
      <c r="B402" s="276"/>
      <c r="C402" s="276"/>
      <c r="D402" s="276"/>
      <c r="E402" s="276"/>
      <c r="F402" s="276"/>
      <c r="G402" s="276"/>
      <c r="H402" s="276"/>
      <c r="I402" s="276"/>
      <c r="J402" s="276"/>
      <c r="K402" s="276"/>
    </row>
    <row r="403" ht="15.75" customHeight="1">
      <c r="A403" s="276"/>
      <c r="B403" s="276"/>
      <c r="C403" s="276"/>
      <c r="D403" s="276"/>
      <c r="E403" s="276"/>
      <c r="F403" s="276"/>
      <c r="G403" s="276"/>
      <c r="H403" s="276"/>
      <c r="I403" s="276"/>
      <c r="J403" s="276"/>
      <c r="K403" s="276"/>
    </row>
    <row r="404" ht="15.75" customHeight="1">
      <c r="A404" s="276"/>
      <c r="B404" s="276"/>
      <c r="C404" s="276"/>
      <c r="D404" s="276"/>
      <c r="E404" s="276"/>
      <c r="F404" s="276"/>
      <c r="G404" s="276"/>
      <c r="H404" s="276"/>
      <c r="I404" s="276"/>
      <c r="J404" s="276"/>
      <c r="K404" s="276"/>
    </row>
    <row r="405" ht="15.75" customHeight="1">
      <c r="A405" s="276"/>
      <c r="B405" s="276"/>
      <c r="C405" s="276"/>
      <c r="D405" s="276"/>
      <c r="E405" s="276"/>
      <c r="F405" s="276"/>
      <c r="G405" s="276"/>
      <c r="H405" s="276"/>
      <c r="I405" s="276"/>
      <c r="J405" s="276"/>
      <c r="K405" s="276"/>
    </row>
    <row r="406" ht="15.75" customHeight="1">
      <c r="A406" s="276"/>
      <c r="B406" s="276"/>
      <c r="C406" s="276"/>
      <c r="D406" s="276"/>
      <c r="E406" s="276"/>
      <c r="F406" s="276"/>
      <c r="G406" s="276"/>
      <c r="H406" s="276"/>
      <c r="I406" s="276"/>
      <c r="J406" s="276"/>
      <c r="K406" s="276"/>
    </row>
    <row r="407" ht="15.75" customHeight="1">
      <c r="A407" s="276"/>
      <c r="B407" s="276"/>
      <c r="C407" s="276"/>
      <c r="D407" s="276"/>
      <c r="E407" s="276"/>
      <c r="F407" s="276"/>
      <c r="G407" s="276"/>
      <c r="H407" s="276"/>
      <c r="I407" s="276"/>
      <c r="J407" s="276"/>
      <c r="K407" s="276"/>
    </row>
    <row r="408" ht="15.75" customHeight="1">
      <c r="A408" s="276"/>
      <c r="B408" s="276"/>
      <c r="C408" s="276"/>
      <c r="D408" s="276"/>
      <c r="E408" s="276"/>
      <c r="F408" s="276"/>
      <c r="G408" s="276"/>
      <c r="H408" s="276"/>
      <c r="I408" s="276"/>
      <c r="J408" s="276"/>
      <c r="K408" s="276"/>
    </row>
    <row r="409" ht="15.75" customHeight="1">
      <c r="A409" s="276"/>
      <c r="B409" s="276"/>
      <c r="C409" s="276"/>
      <c r="D409" s="276"/>
      <c r="E409" s="276"/>
      <c r="F409" s="276"/>
      <c r="G409" s="276"/>
      <c r="H409" s="276"/>
      <c r="I409" s="276"/>
      <c r="J409" s="276"/>
      <c r="K409" s="276"/>
    </row>
    <row r="410" ht="15.75" customHeight="1">
      <c r="A410" s="276"/>
      <c r="B410" s="276"/>
      <c r="C410" s="276"/>
      <c r="D410" s="276"/>
      <c r="E410" s="276"/>
      <c r="F410" s="276"/>
      <c r="G410" s="276"/>
      <c r="H410" s="276"/>
      <c r="I410" s="276"/>
      <c r="J410" s="276"/>
      <c r="K410" s="276"/>
    </row>
    <row r="411" ht="15.75" customHeight="1">
      <c r="A411" s="276"/>
      <c r="B411" s="276"/>
      <c r="C411" s="276"/>
      <c r="D411" s="276"/>
      <c r="E411" s="276"/>
      <c r="F411" s="276"/>
      <c r="G411" s="276"/>
      <c r="H411" s="276"/>
      <c r="I411" s="276"/>
      <c r="J411" s="276"/>
      <c r="K411" s="276"/>
    </row>
    <row r="412" ht="15.75" customHeight="1">
      <c r="A412" s="276"/>
      <c r="B412" s="276"/>
      <c r="C412" s="276"/>
      <c r="D412" s="276"/>
      <c r="E412" s="276"/>
      <c r="F412" s="276"/>
      <c r="G412" s="276"/>
      <c r="H412" s="276"/>
      <c r="I412" s="276"/>
      <c r="J412" s="276"/>
      <c r="K412" s="276"/>
    </row>
    <row r="413" ht="15.75" customHeight="1">
      <c r="A413" s="276"/>
      <c r="B413" s="276"/>
      <c r="C413" s="276"/>
      <c r="D413" s="276"/>
      <c r="E413" s="276"/>
      <c r="F413" s="276"/>
      <c r="G413" s="276"/>
      <c r="H413" s="276"/>
      <c r="I413" s="276"/>
      <c r="J413" s="276"/>
      <c r="K413" s="276"/>
    </row>
    <row r="414" ht="15.75" customHeight="1">
      <c r="A414" s="276"/>
      <c r="B414" s="276"/>
      <c r="C414" s="276"/>
      <c r="D414" s="276"/>
      <c r="E414" s="276"/>
      <c r="F414" s="276"/>
      <c r="G414" s="276"/>
      <c r="H414" s="276"/>
      <c r="I414" s="276"/>
      <c r="J414" s="276"/>
      <c r="K414" s="276"/>
    </row>
    <row r="415" ht="15.75" customHeight="1">
      <c r="A415" s="276"/>
      <c r="B415" s="276"/>
      <c r="C415" s="276"/>
      <c r="D415" s="276"/>
      <c r="E415" s="276"/>
      <c r="F415" s="276"/>
      <c r="G415" s="276"/>
      <c r="H415" s="276"/>
      <c r="I415" s="276"/>
      <c r="J415" s="276"/>
      <c r="K415" s="276"/>
    </row>
    <row r="416" ht="15.75" customHeight="1">
      <c r="A416" s="276"/>
      <c r="B416" s="276"/>
      <c r="C416" s="276"/>
      <c r="D416" s="276"/>
      <c r="E416" s="276"/>
      <c r="F416" s="276"/>
      <c r="G416" s="276"/>
      <c r="H416" s="276"/>
      <c r="I416" s="276"/>
      <c r="J416" s="276"/>
      <c r="K416" s="276"/>
    </row>
    <row r="417" ht="15.75" customHeight="1">
      <c r="A417" s="276"/>
      <c r="B417" s="276"/>
      <c r="C417" s="276"/>
      <c r="D417" s="276"/>
      <c r="E417" s="276"/>
      <c r="F417" s="276"/>
      <c r="G417" s="276"/>
      <c r="H417" s="276"/>
      <c r="I417" s="276"/>
      <c r="J417" s="276"/>
      <c r="K417" s="276"/>
    </row>
    <row r="418" ht="15.75" customHeight="1">
      <c r="A418" s="276"/>
      <c r="B418" s="276"/>
      <c r="C418" s="276"/>
      <c r="D418" s="276"/>
      <c r="E418" s="276"/>
      <c r="F418" s="276"/>
      <c r="G418" s="276"/>
      <c r="H418" s="276"/>
      <c r="I418" s="276"/>
      <c r="J418" s="276"/>
      <c r="K418" s="276"/>
    </row>
    <row r="419" ht="15.75" customHeight="1">
      <c r="A419" s="276"/>
      <c r="B419" s="276"/>
      <c r="C419" s="276"/>
      <c r="D419" s="276"/>
      <c r="E419" s="276"/>
      <c r="F419" s="276"/>
      <c r="G419" s="276"/>
      <c r="H419" s="276"/>
      <c r="I419" s="276"/>
      <c r="J419" s="276"/>
      <c r="K419" s="276"/>
    </row>
    <row r="420" ht="15.75" customHeight="1">
      <c r="A420" s="276"/>
      <c r="B420" s="276"/>
      <c r="C420" s="276"/>
      <c r="D420" s="276"/>
      <c r="E420" s="276"/>
      <c r="F420" s="276"/>
      <c r="G420" s="276"/>
      <c r="H420" s="276"/>
      <c r="I420" s="276"/>
      <c r="J420" s="276"/>
      <c r="K420" s="276"/>
    </row>
    <row r="421" ht="15.75" customHeight="1">
      <c r="A421" s="276"/>
      <c r="B421" s="276"/>
      <c r="C421" s="276"/>
      <c r="D421" s="276"/>
      <c r="E421" s="276"/>
      <c r="F421" s="276"/>
      <c r="G421" s="276"/>
      <c r="H421" s="276"/>
      <c r="I421" s="276"/>
      <c r="J421" s="276"/>
      <c r="K421" s="276"/>
    </row>
    <row r="422" ht="15.75" customHeight="1">
      <c r="A422" s="276"/>
      <c r="B422" s="276"/>
      <c r="C422" s="276"/>
      <c r="D422" s="276"/>
      <c r="E422" s="276"/>
      <c r="F422" s="276"/>
      <c r="G422" s="276"/>
      <c r="H422" s="276"/>
      <c r="I422" s="276"/>
      <c r="J422" s="276"/>
      <c r="K422" s="276"/>
    </row>
    <row r="423" ht="15.75" customHeight="1">
      <c r="A423" s="276"/>
      <c r="B423" s="276"/>
      <c r="C423" s="276"/>
      <c r="D423" s="276"/>
      <c r="E423" s="276"/>
      <c r="F423" s="276"/>
      <c r="G423" s="276"/>
      <c r="H423" s="276"/>
      <c r="I423" s="276"/>
      <c r="J423" s="276"/>
      <c r="K423" s="276"/>
    </row>
    <row r="424" ht="15.75" customHeight="1">
      <c r="A424" s="276"/>
      <c r="B424" s="276"/>
      <c r="C424" s="276"/>
      <c r="D424" s="276"/>
      <c r="E424" s="276"/>
      <c r="F424" s="276"/>
      <c r="G424" s="276"/>
      <c r="H424" s="276"/>
      <c r="I424" s="276"/>
      <c r="J424" s="276"/>
      <c r="K424" s="276"/>
    </row>
    <row r="425" ht="15.75" customHeight="1">
      <c r="A425" s="276"/>
      <c r="B425" s="276"/>
      <c r="C425" s="276"/>
      <c r="D425" s="276"/>
      <c r="E425" s="276"/>
      <c r="F425" s="276"/>
      <c r="G425" s="276"/>
      <c r="H425" s="276"/>
      <c r="I425" s="276"/>
      <c r="J425" s="276"/>
      <c r="K425" s="276"/>
    </row>
    <row r="426" ht="15.75" customHeight="1">
      <c r="A426" s="276"/>
      <c r="B426" s="276"/>
      <c r="C426" s="276"/>
      <c r="D426" s="276"/>
      <c r="E426" s="276"/>
      <c r="F426" s="276"/>
      <c r="G426" s="276"/>
      <c r="H426" s="276"/>
      <c r="I426" s="276"/>
      <c r="J426" s="276"/>
      <c r="K426" s="276"/>
    </row>
    <row r="427" ht="15.75" customHeight="1">
      <c r="A427" s="276"/>
      <c r="B427" s="276"/>
      <c r="C427" s="276"/>
      <c r="D427" s="276"/>
      <c r="E427" s="276"/>
      <c r="F427" s="276"/>
      <c r="G427" s="276"/>
      <c r="H427" s="276"/>
      <c r="I427" s="276"/>
      <c r="J427" s="276"/>
      <c r="K427" s="276"/>
    </row>
    <row r="428" ht="15.75" customHeight="1">
      <c r="A428" s="276"/>
      <c r="B428" s="276"/>
      <c r="C428" s="276"/>
      <c r="D428" s="276"/>
      <c r="E428" s="276"/>
      <c r="F428" s="276"/>
      <c r="G428" s="276"/>
      <c r="H428" s="276"/>
      <c r="I428" s="276"/>
      <c r="J428" s="276"/>
      <c r="K428" s="276"/>
    </row>
    <row r="429" ht="15.75" customHeight="1">
      <c r="A429" s="276"/>
      <c r="B429" s="276"/>
      <c r="C429" s="276"/>
      <c r="D429" s="276"/>
      <c r="E429" s="276"/>
      <c r="F429" s="276"/>
      <c r="G429" s="276"/>
      <c r="H429" s="276"/>
      <c r="I429" s="276"/>
      <c r="J429" s="276"/>
      <c r="K429" s="276"/>
    </row>
    <row r="430" ht="15.75" customHeight="1">
      <c r="A430" s="276"/>
      <c r="B430" s="276"/>
      <c r="C430" s="276"/>
      <c r="D430" s="276"/>
      <c r="E430" s="276"/>
      <c r="F430" s="276"/>
      <c r="G430" s="276"/>
      <c r="H430" s="276"/>
      <c r="I430" s="276"/>
      <c r="J430" s="276"/>
      <c r="K430" s="276"/>
    </row>
    <row r="431" ht="15.75" customHeight="1">
      <c r="A431" s="276"/>
      <c r="B431" s="276"/>
      <c r="C431" s="276"/>
      <c r="D431" s="276"/>
      <c r="E431" s="276"/>
      <c r="F431" s="276"/>
      <c r="G431" s="276"/>
      <c r="H431" s="276"/>
      <c r="I431" s="276"/>
      <c r="J431" s="276"/>
      <c r="K431" s="276"/>
    </row>
    <row r="432" ht="15.75" customHeight="1">
      <c r="A432" s="276"/>
      <c r="B432" s="276"/>
      <c r="C432" s="276"/>
      <c r="D432" s="276"/>
      <c r="E432" s="276"/>
      <c r="F432" s="276"/>
      <c r="G432" s="276"/>
      <c r="H432" s="276"/>
      <c r="I432" s="276"/>
      <c r="J432" s="276"/>
      <c r="K432" s="276"/>
    </row>
    <row r="433" ht="15.75" customHeight="1">
      <c r="A433" s="276"/>
      <c r="B433" s="276"/>
      <c r="C433" s="276"/>
      <c r="D433" s="276"/>
      <c r="E433" s="276"/>
      <c r="F433" s="276"/>
      <c r="G433" s="276"/>
      <c r="H433" s="276"/>
      <c r="I433" s="276"/>
      <c r="J433" s="276"/>
      <c r="K433" s="276"/>
    </row>
    <row r="434" ht="15.75" customHeight="1">
      <c r="A434" s="276"/>
      <c r="B434" s="276"/>
      <c r="C434" s="276"/>
      <c r="D434" s="276"/>
      <c r="E434" s="276"/>
      <c r="F434" s="276"/>
      <c r="G434" s="276"/>
      <c r="H434" s="276"/>
      <c r="I434" s="276"/>
      <c r="J434" s="276"/>
      <c r="K434" s="276"/>
    </row>
    <row r="435" ht="15.75" customHeight="1">
      <c r="A435" s="276"/>
      <c r="B435" s="276"/>
      <c r="C435" s="276"/>
      <c r="D435" s="276"/>
      <c r="E435" s="276"/>
      <c r="F435" s="276"/>
      <c r="G435" s="276"/>
      <c r="H435" s="276"/>
      <c r="I435" s="276"/>
      <c r="J435" s="276"/>
      <c r="K435" s="276"/>
    </row>
    <row r="436" ht="15.75" customHeight="1">
      <c r="A436" s="276"/>
      <c r="B436" s="276"/>
      <c r="C436" s="276"/>
      <c r="D436" s="276"/>
      <c r="E436" s="276"/>
      <c r="F436" s="276"/>
      <c r="G436" s="276"/>
      <c r="H436" s="276"/>
      <c r="I436" s="276"/>
      <c r="J436" s="276"/>
      <c r="K436" s="276"/>
    </row>
    <row r="437" ht="15.75" customHeight="1">
      <c r="A437" s="276"/>
      <c r="B437" s="276"/>
      <c r="C437" s="276"/>
      <c r="D437" s="276"/>
      <c r="E437" s="276"/>
      <c r="F437" s="276"/>
      <c r="G437" s="276"/>
      <c r="H437" s="276"/>
      <c r="I437" s="276"/>
      <c r="J437" s="276"/>
      <c r="K437" s="276"/>
    </row>
    <row r="438" ht="15.75" customHeight="1">
      <c r="A438" s="276"/>
      <c r="B438" s="276"/>
      <c r="C438" s="276"/>
      <c r="D438" s="276"/>
      <c r="E438" s="276"/>
      <c r="F438" s="276"/>
      <c r="G438" s="276"/>
      <c r="H438" s="276"/>
      <c r="I438" s="276"/>
      <c r="J438" s="276"/>
      <c r="K438" s="276"/>
    </row>
    <row r="439" ht="15.75" customHeight="1">
      <c r="A439" s="276"/>
      <c r="B439" s="276"/>
      <c r="C439" s="276"/>
      <c r="D439" s="276"/>
      <c r="E439" s="276"/>
      <c r="F439" s="276"/>
      <c r="G439" s="276"/>
      <c r="H439" s="276"/>
      <c r="I439" s="276"/>
      <c r="J439" s="276"/>
      <c r="K439" s="276"/>
    </row>
    <row r="440" ht="15.75" customHeight="1">
      <c r="A440" s="276"/>
      <c r="B440" s="276"/>
      <c r="C440" s="276"/>
      <c r="D440" s="276"/>
      <c r="E440" s="276"/>
      <c r="F440" s="276"/>
      <c r="G440" s="276"/>
      <c r="H440" s="276"/>
      <c r="I440" s="276"/>
      <c r="J440" s="276"/>
      <c r="K440" s="276"/>
    </row>
    <row r="441" ht="15.75" customHeight="1">
      <c r="A441" s="276"/>
      <c r="B441" s="276"/>
      <c r="C441" s="276"/>
      <c r="D441" s="276"/>
      <c r="E441" s="276"/>
      <c r="F441" s="276"/>
      <c r="G441" s="276"/>
      <c r="H441" s="276"/>
      <c r="I441" s="276"/>
      <c r="J441" s="276"/>
      <c r="K441" s="276"/>
    </row>
    <row r="442" ht="15.75" customHeight="1">
      <c r="A442" s="276"/>
      <c r="B442" s="276"/>
      <c r="C442" s="276"/>
      <c r="D442" s="276"/>
      <c r="E442" s="276"/>
      <c r="F442" s="276"/>
      <c r="G442" s="276"/>
      <c r="H442" s="276"/>
      <c r="I442" s="276"/>
      <c r="J442" s="276"/>
      <c r="K442" s="276"/>
    </row>
    <row r="443" ht="15.75" customHeight="1">
      <c r="A443" s="276"/>
      <c r="B443" s="276"/>
      <c r="C443" s="276"/>
      <c r="D443" s="276"/>
      <c r="E443" s="276"/>
      <c r="F443" s="276"/>
      <c r="G443" s="276"/>
      <c r="H443" s="276"/>
      <c r="I443" s="276"/>
      <c r="J443" s="276"/>
      <c r="K443" s="276"/>
    </row>
    <row r="444" ht="15.75" customHeight="1">
      <c r="A444" s="276"/>
      <c r="B444" s="276"/>
      <c r="C444" s="276"/>
      <c r="D444" s="276"/>
      <c r="E444" s="276"/>
      <c r="F444" s="276"/>
      <c r="G444" s="276"/>
      <c r="H444" s="276"/>
      <c r="I444" s="276"/>
      <c r="J444" s="276"/>
      <c r="K444" s="276"/>
    </row>
    <row r="445" ht="15.75" customHeight="1">
      <c r="A445" s="276"/>
      <c r="B445" s="276"/>
      <c r="C445" s="276"/>
      <c r="D445" s="276"/>
      <c r="E445" s="276"/>
      <c r="F445" s="276"/>
      <c r="G445" s="276"/>
      <c r="H445" s="276"/>
      <c r="I445" s="276"/>
      <c r="J445" s="276"/>
      <c r="K445" s="276"/>
    </row>
    <row r="446" ht="15.75" customHeight="1">
      <c r="A446" s="276"/>
      <c r="B446" s="276"/>
      <c r="C446" s="276"/>
      <c r="D446" s="276"/>
      <c r="E446" s="276"/>
      <c r="F446" s="276"/>
      <c r="G446" s="276"/>
      <c r="H446" s="276"/>
      <c r="I446" s="276"/>
      <c r="J446" s="276"/>
      <c r="K446" s="276"/>
    </row>
    <row r="447" ht="15.75" customHeight="1">
      <c r="A447" s="276"/>
      <c r="B447" s="276"/>
      <c r="C447" s="276"/>
      <c r="D447" s="276"/>
      <c r="E447" s="276"/>
      <c r="F447" s="276"/>
      <c r="G447" s="276"/>
      <c r="H447" s="276"/>
      <c r="I447" s="276"/>
      <c r="J447" s="276"/>
      <c r="K447" s="276"/>
    </row>
    <row r="448" ht="15.75" customHeight="1">
      <c r="A448" s="276"/>
      <c r="B448" s="276"/>
      <c r="C448" s="276"/>
      <c r="D448" s="276"/>
      <c r="E448" s="276"/>
      <c r="F448" s="276"/>
      <c r="G448" s="276"/>
      <c r="H448" s="276"/>
      <c r="I448" s="276"/>
      <c r="J448" s="276"/>
      <c r="K448" s="276"/>
    </row>
    <row r="449" ht="15.75" customHeight="1">
      <c r="A449" s="276"/>
      <c r="B449" s="276"/>
      <c r="C449" s="276"/>
      <c r="D449" s="276"/>
      <c r="E449" s="276"/>
      <c r="F449" s="276"/>
      <c r="G449" s="276"/>
      <c r="H449" s="276"/>
      <c r="I449" s="276"/>
      <c r="J449" s="276"/>
      <c r="K449" s="276"/>
    </row>
    <row r="450" ht="15.75" customHeight="1">
      <c r="A450" s="276"/>
      <c r="B450" s="276"/>
      <c r="C450" s="276"/>
      <c r="D450" s="276"/>
      <c r="E450" s="276"/>
      <c r="F450" s="276"/>
      <c r="G450" s="276"/>
      <c r="H450" s="276"/>
      <c r="I450" s="276"/>
      <c r="J450" s="276"/>
      <c r="K450" s="276"/>
    </row>
    <row r="451" ht="15.75" customHeight="1">
      <c r="A451" s="276"/>
      <c r="B451" s="276"/>
      <c r="C451" s="276"/>
      <c r="D451" s="276"/>
      <c r="E451" s="276"/>
      <c r="F451" s="276"/>
      <c r="G451" s="276"/>
      <c r="H451" s="276"/>
      <c r="I451" s="276"/>
      <c r="J451" s="276"/>
      <c r="K451" s="276"/>
    </row>
    <row r="452" ht="15.75" customHeight="1">
      <c r="A452" s="276"/>
      <c r="B452" s="276"/>
      <c r="C452" s="276"/>
      <c r="D452" s="276"/>
      <c r="E452" s="276"/>
      <c r="F452" s="276"/>
      <c r="G452" s="276"/>
      <c r="H452" s="276"/>
      <c r="I452" s="276"/>
      <c r="J452" s="276"/>
      <c r="K452" s="276"/>
    </row>
    <row r="453" ht="15.75" customHeight="1">
      <c r="A453" s="276"/>
      <c r="B453" s="276"/>
      <c r="C453" s="276"/>
      <c r="D453" s="276"/>
      <c r="E453" s="276"/>
      <c r="F453" s="276"/>
      <c r="G453" s="276"/>
      <c r="H453" s="276"/>
      <c r="I453" s="276"/>
      <c r="J453" s="276"/>
      <c r="K453" s="276"/>
    </row>
    <row r="454" ht="15.75" customHeight="1">
      <c r="A454" s="276"/>
      <c r="B454" s="276"/>
      <c r="C454" s="276"/>
      <c r="D454" s="276"/>
      <c r="E454" s="276"/>
      <c r="F454" s="276"/>
      <c r="G454" s="276"/>
      <c r="H454" s="276"/>
      <c r="I454" s="276"/>
      <c r="J454" s="276"/>
      <c r="K454" s="276"/>
    </row>
    <row r="455" ht="15.75" customHeight="1">
      <c r="A455" s="276"/>
      <c r="B455" s="276"/>
      <c r="C455" s="276"/>
      <c r="D455" s="276"/>
      <c r="E455" s="276"/>
      <c r="F455" s="276"/>
      <c r="G455" s="276"/>
      <c r="H455" s="276"/>
      <c r="I455" s="276"/>
      <c r="J455" s="276"/>
      <c r="K455" s="276"/>
    </row>
    <row r="456" ht="15.75" customHeight="1">
      <c r="A456" s="276"/>
      <c r="B456" s="276"/>
      <c r="C456" s="276"/>
      <c r="D456" s="276"/>
      <c r="E456" s="276"/>
      <c r="F456" s="276"/>
      <c r="G456" s="276"/>
      <c r="H456" s="276"/>
      <c r="I456" s="276"/>
      <c r="J456" s="276"/>
      <c r="K456" s="276"/>
    </row>
    <row r="457" ht="15.75" customHeight="1">
      <c r="A457" s="276"/>
      <c r="B457" s="276"/>
      <c r="C457" s="276"/>
      <c r="D457" s="276"/>
      <c r="E457" s="276"/>
      <c r="F457" s="276"/>
      <c r="G457" s="276"/>
      <c r="H457" s="276"/>
      <c r="I457" s="276"/>
      <c r="J457" s="276"/>
      <c r="K457" s="276"/>
    </row>
    <row r="458" ht="15.75" customHeight="1">
      <c r="A458" s="276"/>
      <c r="B458" s="276"/>
      <c r="C458" s="276"/>
      <c r="D458" s="276"/>
      <c r="E458" s="276"/>
      <c r="F458" s="276"/>
      <c r="G458" s="276"/>
      <c r="H458" s="276"/>
      <c r="I458" s="276"/>
      <c r="J458" s="276"/>
      <c r="K458" s="276"/>
    </row>
    <row r="459" ht="15.75" customHeight="1">
      <c r="A459" s="276"/>
      <c r="B459" s="276"/>
      <c r="C459" s="276"/>
      <c r="D459" s="276"/>
      <c r="E459" s="276"/>
      <c r="F459" s="276"/>
      <c r="G459" s="276"/>
      <c r="H459" s="276"/>
      <c r="I459" s="276"/>
      <c r="J459" s="276"/>
      <c r="K459" s="276"/>
    </row>
    <row r="460" ht="15.75" customHeight="1">
      <c r="A460" s="276"/>
      <c r="B460" s="276"/>
      <c r="C460" s="276"/>
      <c r="D460" s="276"/>
      <c r="E460" s="276"/>
      <c r="F460" s="276"/>
      <c r="G460" s="276"/>
      <c r="H460" s="276"/>
      <c r="I460" s="276"/>
      <c r="J460" s="276"/>
      <c r="K460" s="276"/>
    </row>
    <row r="461" ht="15.75" customHeight="1">
      <c r="A461" s="276"/>
      <c r="B461" s="276"/>
      <c r="C461" s="276"/>
      <c r="D461" s="276"/>
      <c r="E461" s="276"/>
      <c r="F461" s="276"/>
      <c r="G461" s="276"/>
      <c r="H461" s="276"/>
      <c r="I461" s="276"/>
      <c r="J461" s="276"/>
      <c r="K461" s="276"/>
    </row>
    <row r="462" ht="15.75" customHeight="1">
      <c r="A462" s="276"/>
      <c r="B462" s="276"/>
      <c r="C462" s="276"/>
      <c r="D462" s="276"/>
      <c r="E462" s="276"/>
      <c r="F462" s="276"/>
      <c r="G462" s="276"/>
      <c r="H462" s="276"/>
      <c r="I462" s="276"/>
      <c r="J462" s="276"/>
      <c r="K462" s="276"/>
    </row>
    <row r="463" ht="15.75" customHeight="1">
      <c r="A463" s="276"/>
      <c r="B463" s="276"/>
      <c r="C463" s="276"/>
      <c r="D463" s="276"/>
      <c r="E463" s="276"/>
      <c r="F463" s="276"/>
      <c r="G463" s="276"/>
      <c r="H463" s="276"/>
      <c r="I463" s="276"/>
      <c r="J463" s="276"/>
      <c r="K463" s="276"/>
    </row>
    <row r="464" ht="15.75" customHeight="1">
      <c r="A464" s="276"/>
      <c r="B464" s="276"/>
      <c r="C464" s="276"/>
      <c r="D464" s="276"/>
      <c r="E464" s="276"/>
      <c r="F464" s="276"/>
      <c r="G464" s="276"/>
      <c r="H464" s="276"/>
      <c r="I464" s="276"/>
      <c r="J464" s="276"/>
      <c r="K464" s="276"/>
    </row>
    <row r="465" ht="15.75" customHeight="1">
      <c r="A465" s="276"/>
      <c r="B465" s="276"/>
      <c r="C465" s="276"/>
      <c r="D465" s="276"/>
      <c r="E465" s="276"/>
      <c r="F465" s="276"/>
      <c r="G465" s="276"/>
      <c r="H465" s="276"/>
      <c r="I465" s="276"/>
      <c r="J465" s="276"/>
      <c r="K465" s="276"/>
    </row>
    <row r="466" ht="15.75" customHeight="1">
      <c r="A466" s="276"/>
      <c r="B466" s="276"/>
      <c r="C466" s="276"/>
      <c r="D466" s="276"/>
      <c r="E466" s="276"/>
      <c r="F466" s="276"/>
      <c r="G466" s="276"/>
      <c r="H466" s="276"/>
      <c r="I466" s="276"/>
      <c r="J466" s="276"/>
      <c r="K466" s="276"/>
    </row>
    <row r="467" ht="15.75" customHeight="1">
      <c r="A467" s="276"/>
      <c r="B467" s="276"/>
      <c r="C467" s="276"/>
      <c r="D467" s="276"/>
      <c r="E467" s="276"/>
      <c r="F467" s="276"/>
      <c r="G467" s="276"/>
      <c r="H467" s="276"/>
      <c r="I467" s="276"/>
      <c r="J467" s="276"/>
      <c r="K467" s="276"/>
    </row>
    <row r="468" ht="15.75" customHeight="1">
      <c r="A468" s="276"/>
      <c r="B468" s="276"/>
      <c r="C468" s="276"/>
      <c r="D468" s="276"/>
      <c r="E468" s="276"/>
      <c r="F468" s="276"/>
      <c r="G468" s="276"/>
      <c r="H468" s="276"/>
      <c r="I468" s="276"/>
      <c r="J468" s="276"/>
      <c r="K468" s="276"/>
    </row>
    <row r="469" ht="15.75" customHeight="1">
      <c r="A469" s="276"/>
      <c r="B469" s="276"/>
      <c r="C469" s="276"/>
      <c r="D469" s="276"/>
      <c r="E469" s="276"/>
      <c r="F469" s="276"/>
      <c r="G469" s="276"/>
      <c r="H469" s="276"/>
      <c r="I469" s="276"/>
      <c r="J469" s="276"/>
      <c r="K469" s="276"/>
    </row>
    <row r="470" ht="15.75" customHeight="1">
      <c r="A470" s="276"/>
      <c r="B470" s="276"/>
      <c r="C470" s="276"/>
      <c r="D470" s="276"/>
      <c r="E470" s="276"/>
      <c r="F470" s="276"/>
      <c r="G470" s="276"/>
      <c r="H470" s="276"/>
      <c r="I470" s="276"/>
      <c r="J470" s="276"/>
      <c r="K470" s="276"/>
    </row>
    <row r="471" ht="15.75" customHeight="1">
      <c r="A471" s="276"/>
      <c r="B471" s="276"/>
      <c r="C471" s="276"/>
      <c r="D471" s="276"/>
      <c r="E471" s="276"/>
      <c r="F471" s="276"/>
      <c r="G471" s="276"/>
      <c r="H471" s="276"/>
      <c r="I471" s="276"/>
      <c r="J471" s="276"/>
      <c r="K471" s="276"/>
    </row>
    <row r="472" ht="15.75" customHeight="1">
      <c r="A472" s="276"/>
      <c r="B472" s="276"/>
      <c r="C472" s="276"/>
      <c r="D472" s="276"/>
      <c r="E472" s="276"/>
      <c r="F472" s="276"/>
      <c r="G472" s="276"/>
      <c r="H472" s="276"/>
      <c r="I472" s="276"/>
      <c r="J472" s="276"/>
      <c r="K472" s="276"/>
    </row>
    <row r="473" ht="15.75" customHeight="1">
      <c r="A473" s="276"/>
      <c r="B473" s="276"/>
      <c r="C473" s="276"/>
      <c r="D473" s="276"/>
      <c r="E473" s="276"/>
      <c r="F473" s="276"/>
      <c r="G473" s="276"/>
      <c r="H473" s="276"/>
      <c r="I473" s="276"/>
      <c r="J473" s="276"/>
      <c r="K473" s="276"/>
    </row>
    <row r="474" ht="15.75" customHeight="1">
      <c r="A474" s="276"/>
      <c r="B474" s="276"/>
      <c r="C474" s="276"/>
      <c r="D474" s="276"/>
      <c r="E474" s="276"/>
      <c r="F474" s="276"/>
      <c r="G474" s="276"/>
      <c r="H474" s="276"/>
      <c r="I474" s="276"/>
      <c r="J474" s="276"/>
      <c r="K474" s="276"/>
    </row>
    <row r="475" ht="15.75" customHeight="1">
      <c r="A475" s="276"/>
      <c r="B475" s="276"/>
      <c r="C475" s="276"/>
      <c r="D475" s="276"/>
      <c r="E475" s="276"/>
      <c r="F475" s="276"/>
      <c r="G475" s="276"/>
      <c r="H475" s="276"/>
      <c r="I475" s="276"/>
      <c r="J475" s="276"/>
      <c r="K475" s="276"/>
    </row>
    <row r="476" ht="15.75" customHeight="1">
      <c r="A476" s="276"/>
      <c r="B476" s="276"/>
      <c r="C476" s="276"/>
      <c r="D476" s="276"/>
      <c r="E476" s="276"/>
      <c r="F476" s="276"/>
      <c r="G476" s="276"/>
      <c r="H476" s="276"/>
      <c r="I476" s="276"/>
      <c r="J476" s="276"/>
      <c r="K476" s="276"/>
    </row>
    <row r="477" ht="15.75" customHeight="1">
      <c r="A477" s="276"/>
      <c r="B477" s="276"/>
      <c r="C477" s="276"/>
      <c r="D477" s="276"/>
      <c r="E477" s="276"/>
      <c r="F477" s="276"/>
      <c r="G477" s="276"/>
      <c r="H477" s="276"/>
      <c r="I477" s="276"/>
      <c r="J477" s="276"/>
      <c r="K477" s="276"/>
    </row>
    <row r="478" ht="15.75" customHeight="1">
      <c r="A478" s="276"/>
      <c r="B478" s="276"/>
      <c r="C478" s="276"/>
      <c r="D478" s="276"/>
      <c r="E478" s="276"/>
      <c r="F478" s="276"/>
      <c r="G478" s="276"/>
      <c r="H478" s="276"/>
      <c r="I478" s="276"/>
      <c r="J478" s="276"/>
      <c r="K478" s="276"/>
    </row>
    <row r="479" ht="15.75" customHeight="1">
      <c r="A479" s="276"/>
      <c r="B479" s="276"/>
      <c r="C479" s="276"/>
      <c r="D479" s="276"/>
      <c r="E479" s="276"/>
      <c r="F479" s="276"/>
      <c r="G479" s="276"/>
      <c r="H479" s="276"/>
      <c r="I479" s="276"/>
      <c r="J479" s="276"/>
      <c r="K479" s="276"/>
    </row>
    <row r="480" ht="15.75" customHeight="1">
      <c r="A480" s="276"/>
      <c r="B480" s="276"/>
      <c r="C480" s="276"/>
      <c r="D480" s="276"/>
      <c r="E480" s="276"/>
      <c r="F480" s="276"/>
      <c r="G480" s="276"/>
      <c r="H480" s="276"/>
      <c r="I480" s="276"/>
      <c r="J480" s="276"/>
      <c r="K480" s="276"/>
    </row>
    <row r="481" ht="15.75" customHeight="1">
      <c r="A481" s="276"/>
      <c r="B481" s="276"/>
      <c r="C481" s="276"/>
      <c r="D481" s="276"/>
      <c r="E481" s="276"/>
      <c r="F481" s="276"/>
      <c r="G481" s="276"/>
      <c r="H481" s="276"/>
      <c r="I481" s="276"/>
      <c r="J481" s="276"/>
      <c r="K481" s="276"/>
    </row>
    <row r="482" ht="15.75" customHeight="1">
      <c r="A482" s="276"/>
      <c r="B482" s="276"/>
      <c r="C482" s="276"/>
      <c r="D482" s="276"/>
      <c r="E482" s="276"/>
      <c r="F482" s="276"/>
      <c r="G482" s="276"/>
      <c r="H482" s="276"/>
      <c r="I482" s="276"/>
      <c r="J482" s="276"/>
      <c r="K482" s="276"/>
    </row>
    <row r="483" ht="15.75" customHeight="1">
      <c r="A483" s="276"/>
      <c r="B483" s="276"/>
      <c r="C483" s="276"/>
      <c r="D483" s="276"/>
      <c r="E483" s="276"/>
      <c r="F483" s="276"/>
      <c r="G483" s="276"/>
      <c r="H483" s="276"/>
      <c r="I483" s="276"/>
      <c r="J483" s="276"/>
      <c r="K483" s="276"/>
    </row>
    <row r="484" ht="15.75" customHeight="1">
      <c r="A484" s="276"/>
      <c r="B484" s="276"/>
      <c r="C484" s="276"/>
      <c r="D484" s="276"/>
      <c r="E484" s="276"/>
      <c r="F484" s="276"/>
      <c r="G484" s="276"/>
      <c r="H484" s="276"/>
      <c r="I484" s="276"/>
      <c r="J484" s="276"/>
      <c r="K484" s="276"/>
    </row>
    <row r="485" ht="15.75" customHeight="1">
      <c r="A485" s="276"/>
      <c r="B485" s="276"/>
      <c r="C485" s="276"/>
      <c r="D485" s="276"/>
      <c r="E485" s="276"/>
      <c r="F485" s="276"/>
      <c r="G485" s="276"/>
      <c r="H485" s="276"/>
      <c r="I485" s="276"/>
      <c r="J485" s="276"/>
      <c r="K485" s="276"/>
    </row>
    <row r="486" ht="15.75" customHeight="1">
      <c r="A486" s="276"/>
      <c r="B486" s="276"/>
      <c r="C486" s="276"/>
      <c r="D486" s="276"/>
      <c r="E486" s="276"/>
      <c r="F486" s="276"/>
      <c r="G486" s="276"/>
      <c r="H486" s="276"/>
      <c r="I486" s="276"/>
      <c r="J486" s="276"/>
      <c r="K486" s="276"/>
    </row>
    <row r="487" ht="15.75" customHeight="1">
      <c r="A487" s="276"/>
      <c r="B487" s="276"/>
      <c r="C487" s="276"/>
      <c r="D487" s="276"/>
      <c r="E487" s="276"/>
      <c r="F487" s="276"/>
      <c r="G487" s="276"/>
      <c r="H487" s="276"/>
      <c r="I487" s="276"/>
      <c r="J487" s="276"/>
      <c r="K487" s="276"/>
    </row>
    <row r="488" ht="15.75" customHeight="1">
      <c r="A488" s="276"/>
      <c r="B488" s="276"/>
      <c r="C488" s="276"/>
      <c r="D488" s="276"/>
      <c r="E488" s="276"/>
      <c r="F488" s="276"/>
      <c r="G488" s="276"/>
      <c r="H488" s="276"/>
      <c r="I488" s="276"/>
      <c r="J488" s="276"/>
      <c r="K488" s="276"/>
    </row>
    <row r="489" ht="15.75" customHeight="1">
      <c r="A489" s="276"/>
      <c r="B489" s="276"/>
      <c r="C489" s="276"/>
      <c r="D489" s="276"/>
      <c r="E489" s="276"/>
      <c r="F489" s="276"/>
      <c r="G489" s="276"/>
      <c r="H489" s="276"/>
      <c r="I489" s="276"/>
      <c r="J489" s="276"/>
      <c r="K489" s="276"/>
    </row>
    <row r="490" ht="15.75" customHeight="1">
      <c r="A490" s="276"/>
      <c r="B490" s="276"/>
      <c r="C490" s="276"/>
      <c r="D490" s="276"/>
      <c r="E490" s="276"/>
      <c r="F490" s="276"/>
      <c r="G490" s="276"/>
      <c r="H490" s="276"/>
      <c r="I490" s="276"/>
      <c r="J490" s="276"/>
      <c r="K490" s="276"/>
    </row>
    <row r="491" ht="15.75" customHeight="1">
      <c r="A491" s="276"/>
      <c r="B491" s="276"/>
      <c r="C491" s="276"/>
      <c r="D491" s="276"/>
      <c r="E491" s="276"/>
      <c r="F491" s="276"/>
      <c r="G491" s="276"/>
      <c r="H491" s="276"/>
      <c r="I491" s="276"/>
      <c r="J491" s="276"/>
      <c r="K491" s="276"/>
    </row>
    <row r="492" ht="15.75" customHeight="1">
      <c r="A492" s="276"/>
      <c r="B492" s="276"/>
      <c r="C492" s="276"/>
      <c r="D492" s="276"/>
      <c r="E492" s="276"/>
      <c r="F492" s="276"/>
      <c r="G492" s="276"/>
      <c r="H492" s="276"/>
      <c r="I492" s="276"/>
      <c r="J492" s="276"/>
      <c r="K492" s="276"/>
    </row>
    <row r="493" ht="15.75" customHeight="1">
      <c r="A493" s="276"/>
      <c r="B493" s="276"/>
      <c r="C493" s="276"/>
      <c r="D493" s="276"/>
      <c r="E493" s="276"/>
      <c r="F493" s="276"/>
      <c r="G493" s="276"/>
      <c r="H493" s="276"/>
      <c r="I493" s="276"/>
      <c r="J493" s="276"/>
      <c r="K493" s="276"/>
    </row>
    <row r="494" ht="15.75" customHeight="1">
      <c r="A494" s="276"/>
      <c r="B494" s="276"/>
      <c r="C494" s="276"/>
      <c r="D494" s="276"/>
      <c r="E494" s="276"/>
      <c r="F494" s="276"/>
      <c r="G494" s="276"/>
      <c r="H494" s="276"/>
      <c r="I494" s="276"/>
      <c r="J494" s="276"/>
      <c r="K494" s="276"/>
    </row>
    <row r="495" ht="15.75" customHeight="1">
      <c r="A495" s="276"/>
      <c r="B495" s="276"/>
      <c r="C495" s="276"/>
      <c r="D495" s="276"/>
      <c r="E495" s="276"/>
      <c r="F495" s="276"/>
      <c r="G495" s="276"/>
      <c r="H495" s="276"/>
      <c r="I495" s="276"/>
      <c r="J495" s="276"/>
      <c r="K495" s="276"/>
    </row>
    <row r="496" ht="15.75" customHeight="1">
      <c r="A496" s="276"/>
      <c r="B496" s="276"/>
      <c r="C496" s="276"/>
      <c r="D496" s="276"/>
      <c r="E496" s="276"/>
      <c r="F496" s="276"/>
      <c r="G496" s="276"/>
      <c r="H496" s="276"/>
      <c r="I496" s="276"/>
      <c r="J496" s="276"/>
      <c r="K496" s="276"/>
    </row>
    <row r="497" ht="15.75" customHeight="1">
      <c r="A497" s="276"/>
      <c r="B497" s="276"/>
      <c r="C497" s="276"/>
      <c r="D497" s="276"/>
      <c r="E497" s="276"/>
      <c r="F497" s="276"/>
      <c r="G497" s="276"/>
      <c r="H497" s="276"/>
      <c r="I497" s="276"/>
      <c r="J497" s="276"/>
      <c r="K497" s="276"/>
    </row>
    <row r="498" ht="15.75" customHeight="1">
      <c r="A498" s="276"/>
      <c r="B498" s="276"/>
      <c r="C498" s="276"/>
      <c r="D498" s="276"/>
      <c r="E498" s="276"/>
      <c r="F498" s="276"/>
      <c r="G498" s="276"/>
      <c r="H498" s="276"/>
      <c r="I498" s="276"/>
      <c r="J498" s="276"/>
      <c r="K498" s="276"/>
    </row>
    <row r="499" ht="15.75" customHeight="1">
      <c r="A499" s="276"/>
      <c r="B499" s="276"/>
      <c r="C499" s="276"/>
      <c r="D499" s="276"/>
      <c r="E499" s="276"/>
      <c r="F499" s="276"/>
      <c r="G499" s="276"/>
      <c r="H499" s="276"/>
      <c r="I499" s="276"/>
      <c r="J499" s="276"/>
      <c r="K499" s="276"/>
    </row>
    <row r="500" ht="15.75" customHeight="1">
      <c r="A500" s="276"/>
      <c r="B500" s="276"/>
      <c r="C500" s="276"/>
      <c r="D500" s="276"/>
      <c r="E500" s="276"/>
      <c r="F500" s="276"/>
      <c r="G500" s="276"/>
      <c r="H500" s="276"/>
      <c r="I500" s="276"/>
      <c r="J500" s="276"/>
      <c r="K500" s="276"/>
    </row>
    <row r="501" ht="15.75" customHeight="1">
      <c r="A501" s="276"/>
      <c r="B501" s="276"/>
      <c r="C501" s="276"/>
      <c r="D501" s="276"/>
      <c r="E501" s="276"/>
      <c r="F501" s="276"/>
      <c r="G501" s="276"/>
      <c r="H501" s="276"/>
      <c r="I501" s="276"/>
      <c r="J501" s="276"/>
      <c r="K501" s="276"/>
    </row>
    <row r="502" ht="15.75" customHeight="1">
      <c r="A502" s="276"/>
      <c r="B502" s="276"/>
      <c r="C502" s="276"/>
      <c r="D502" s="276"/>
      <c r="E502" s="276"/>
      <c r="F502" s="276"/>
      <c r="G502" s="276"/>
      <c r="H502" s="276"/>
      <c r="I502" s="276"/>
      <c r="J502" s="276"/>
      <c r="K502" s="276"/>
    </row>
    <row r="503" ht="15.75" customHeight="1">
      <c r="A503" s="276"/>
      <c r="B503" s="276"/>
      <c r="C503" s="276"/>
      <c r="D503" s="276"/>
      <c r="E503" s="276"/>
      <c r="F503" s="276"/>
      <c r="G503" s="276"/>
      <c r="H503" s="276"/>
      <c r="I503" s="276"/>
      <c r="J503" s="276"/>
      <c r="K503" s="276"/>
    </row>
    <row r="504" ht="15.75" customHeight="1">
      <c r="A504" s="276"/>
      <c r="B504" s="276"/>
      <c r="C504" s="276"/>
      <c r="D504" s="276"/>
      <c r="E504" s="276"/>
      <c r="F504" s="276"/>
      <c r="G504" s="276"/>
      <c r="H504" s="276"/>
      <c r="I504" s="276"/>
      <c r="J504" s="276"/>
      <c r="K504" s="276"/>
    </row>
    <row r="505" ht="15.75" customHeight="1">
      <c r="A505" s="276"/>
      <c r="B505" s="276"/>
      <c r="C505" s="276"/>
      <c r="D505" s="276"/>
      <c r="E505" s="276"/>
      <c r="F505" s="276"/>
      <c r="G505" s="276"/>
      <c r="H505" s="276"/>
      <c r="I505" s="276"/>
      <c r="J505" s="276"/>
      <c r="K505" s="276"/>
    </row>
    <row r="506" ht="15.75" customHeight="1">
      <c r="A506" s="276"/>
      <c r="B506" s="276"/>
      <c r="C506" s="276"/>
      <c r="D506" s="276"/>
      <c r="E506" s="276"/>
      <c r="F506" s="276"/>
      <c r="G506" s="276"/>
      <c r="H506" s="276"/>
      <c r="I506" s="276"/>
      <c r="J506" s="276"/>
      <c r="K506" s="276"/>
    </row>
    <row r="507" ht="15.75" customHeight="1">
      <c r="A507" s="276"/>
      <c r="B507" s="276"/>
      <c r="C507" s="276"/>
      <c r="D507" s="276"/>
      <c r="E507" s="276"/>
      <c r="F507" s="276"/>
      <c r="G507" s="276"/>
      <c r="H507" s="276"/>
      <c r="I507" s="276"/>
      <c r="J507" s="276"/>
      <c r="K507" s="276"/>
    </row>
    <row r="508" ht="15.75" customHeight="1">
      <c r="A508" s="276"/>
      <c r="B508" s="276"/>
      <c r="C508" s="276"/>
      <c r="D508" s="276"/>
      <c r="E508" s="276"/>
      <c r="F508" s="276"/>
      <c r="G508" s="276"/>
      <c r="H508" s="276"/>
      <c r="I508" s="276"/>
      <c r="J508" s="276"/>
      <c r="K508" s="276"/>
    </row>
    <row r="509" ht="15.75" customHeight="1">
      <c r="A509" s="276"/>
      <c r="B509" s="276"/>
      <c r="C509" s="276"/>
      <c r="D509" s="276"/>
      <c r="E509" s="276"/>
      <c r="F509" s="276"/>
      <c r="G509" s="276"/>
      <c r="H509" s="276"/>
      <c r="I509" s="276"/>
      <c r="J509" s="276"/>
      <c r="K509" s="276"/>
    </row>
    <row r="510" ht="15.75" customHeight="1">
      <c r="A510" s="276"/>
      <c r="B510" s="276"/>
      <c r="C510" s="276"/>
      <c r="D510" s="276"/>
      <c r="E510" s="276"/>
      <c r="F510" s="276"/>
      <c r="G510" s="276"/>
      <c r="H510" s="276"/>
      <c r="I510" s="276"/>
      <c r="J510" s="276"/>
      <c r="K510" s="276"/>
    </row>
    <row r="511" ht="15.75" customHeight="1">
      <c r="A511" s="276"/>
      <c r="B511" s="276"/>
      <c r="C511" s="276"/>
      <c r="D511" s="276"/>
      <c r="E511" s="276"/>
      <c r="F511" s="276"/>
      <c r="G511" s="276"/>
      <c r="H511" s="276"/>
      <c r="I511" s="276"/>
      <c r="J511" s="276"/>
      <c r="K511" s="276"/>
    </row>
    <row r="512" ht="15.75" customHeight="1">
      <c r="A512" s="276"/>
      <c r="B512" s="276"/>
      <c r="C512" s="276"/>
      <c r="D512" s="276"/>
      <c r="E512" s="276"/>
      <c r="F512" s="276"/>
      <c r="G512" s="276"/>
      <c r="H512" s="276"/>
      <c r="I512" s="276"/>
      <c r="J512" s="276"/>
      <c r="K512" s="276"/>
    </row>
    <row r="513" ht="15.75" customHeight="1">
      <c r="A513" s="276"/>
      <c r="B513" s="276"/>
      <c r="C513" s="276"/>
      <c r="D513" s="276"/>
      <c r="E513" s="276"/>
      <c r="F513" s="276"/>
      <c r="G513" s="276"/>
      <c r="H513" s="276"/>
      <c r="I513" s="276"/>
      <c r="J513" s="276"/>
      <c r="K513" s="276"/>
    </row>
    <row r="514" ht="15.75" customHeight="1">
      <c r="A514" s="276"/>
      <c r="B514" s="276"/>
      <c r="C514" s="276"/>
      <c r="D514" s="276"/>
      <c r="E514" s="276"/>
      <c r="F514" s="276"/>
      <c r="G514" s="276"/>
      <c r="H514" s="276"/>
      <c r="I514" s="276"/>
      <c r="J514" s="276"/>
      <c r="K514" s="276"/>
    </row>
    <row r="515" ht="15.75" customHeight="1">
      <c r="A515" s="276"/>
      <c r="B515" s="276"/>
      <c r="C515" s="276"/>
      <c r="D515" s="276"/>
      <c r="E515" s="276"/>
      <c r="F515" s="276"/>
      <c r="G515" s="276"/>
      <c r="H515" s="276"/>
      <c r="I515" s="276"/>
      <c r="J515" s="276"/>
      <c r="K515" s="276"/>
    </row>
    <row r="516" ht="15.75" customHeight="1">
      <c r="A516" s="276"/>
      <c r="B516" s="276"/>
      <c r="C516" s="276"/>
      <c r="D516" s="276"/>
      <c r="E516" s="276"/>
      <c r="F516" s="276"/>
      <c r="G516" s="276"/>
      <c r="H516" s="276"/>
      <c r="I516" s="276"/>
      <c r="J516" s="276"/>
      <c r="K516" s="276"/>
    </row>
    <row r="517" ht="15.75" customHeight="1">
      <c r="A517" s="276"/>
      <c r="B517" s="276"/>
      <c r="C517" s="276"/>
      <c r="D517" s="276"/>
      <c r="E517" s="276"/>
      <c r="F517" s="276"/>
      <c r="G517" s="276"/>
      <c r="H517" s="276"/>
      <c r="I517" s="276"/>
      <c r="J517" s="276"/>
      <c r="K517" s="276"/>
    </row>
    <row r="518" ht="15.75" customHeight="1">
      <c r="A518" s="276"/>
      <c r="B518" s="276"/>
      <c r="C518" s="276"/>
      <c r="D518" s="276"/>
      <c r="E518" s="276"/>
      <c r="F518" s="276"/>
      <c r="G518" s="276"/>
      <c r="H518" s="276"/>
      <c r="I518" s="276"/>
      <c r="J518" s="276"/>
      <c r="K518" s="276"/>
    </row>
    <row r="519" ht="15.75" customHeight="1">
      <c r="A519" s="276"/>
      <c r="B519" s="276"/>
      <c r="C519" s="276"/>
      <c r="D519" s="276"/>
      <c r="E519" s="276"/>
      <c r="F519" s="276"/>
      <c r="G519" s="276"/>
      <c r="H519" s="276"/>
      <c r="I519" s="276"/>
      <c r="J519" s="276"/>
      <c r="K519" s="276"/>
    </row>
    <row r="520" ht="15.75" customHeight="1">
      <c r="A520" s="276"/>
      <c r="B520" s="276"/>
      <c r="C520" s="276"/>
      <c r="D520" s="276"/>
      <c r="E520" s="276"/>
      <c r="F520" s="276"/>
      <c r="G520" s="276"/>
      <c r="H520" s="276"/>
      <c r="I520" s="276"/>
      <c r="J520" s="276"/>
      <c r="K520" s="276"/>
    </row>
    <row r="521" ht="15.75" customHeight="1">
      <c r="A521" s="276"/>
      <c r="B521" s="276"/>
      <c r="C521" s="276"/>
      <c r="D521" s="276"/>
      <c r="E521" s="276"/>
      <c r="F521" s="276"/>
      <c r="G521" s="276"/>
      <c r="H521" s="276"/>
      <c r="I521" s="276"/>
      <c r="J521" s="276"/>
      <c r="K521" s="276"/>
    </row>
    <row r="522" ht="15.75" customHeight="1">
      <c r="A522" s="276"/>
      <c r="B522" s="276"/>
      <c r="C522" s="276"/>
      <c r="D522" s="276"/>
      <c r="E522" s="276"/>
      <c r="F522" s="276"/>
      <c r="G522" s="276"/>
      <c r="H522" s="276"/>
      <c r="I522" s="276"/>
      <c r="J522" s="276"/>
      <c r="K522" s="276"/>
    </row>
    <row r="523" ht="15.75" customHeight="1">
      <c r="A523" s="276"/>
      <c r="B523" s="276"/>
      <c r="C523" s="276"/>
      <c r="D523" s="276"/>
      <c r="E523" s="276"/>
      <c r="F523" s="276"/>
      <c r="G523" s="276"/>
      <c r="H523" s="276"/>
      <c r="I523" s="276"/>
      <c r="J523" s="276"/>
      <c r="K523" s="276"/>
    </row>
    <row r="524" ht="15.75" customHeight="1">
      <c r="A524" s="276"/>
      <c r="B524" s="276"/>
      <c r="C524" s="276"/>
      <c r="D524" s="276"/>
      <c r="E524" s="276"/>
      <c r="F524" s="276"/>
      <c r="G524" s="276"/>
      <c r="H524" s="276"/>
      <c r="I524" s="276"/>
      <c r="J524" s="276"/>
      <c r="K524" s="276"/>
    </row>
    <row r="525" ht="15.75" customHeight="1">
      <c r="A525" s="276"/>
      <c r="B525" s="276"/>
      <c r="C525" s="276"/>
      <c r="D525" s="276"/>
      <c r="E525" s="276"/>
      <c r="F525" s="276"/>
      <c r="G525" s="276"/>
      <c r="H525" s="276"/>
      <c r="I525" s="276"/>
      <c r="J525" s="276"/>
      <c r="K525" s="276"/>
    </row>
    <row r="526" ht="15.75" customHeight="1">
      <c r="A526" s="276"/>
      <c r="B526" s="276"/>
      <c r="C526" s="276"/>
      <c r="D526" s="276"/>
      <c r="E526" s="276"/>
      <c r="F526" s="276"/>
      <c r="G526" s="276"/>
      <c r="H526" s="276"/>
      <c r="I526" s="276"/>
      <c r="J526" s="276"/>
      <c r="K526" s="276"/>
    </row>
    <row r="527" ht="15.75" customHeight="1">
      <c r="A527" s="276"/>
      <c r="B527" s="276"/>
      <c r="C527" s="276"/>
      <c r="D527" s="276"/>
      <c r="E527" s="276"/>
      <c r="F527" s="276"/>
      <c r="G527" s="276"/>
      <c r="H527" s="276"/>
      <c r="I527" s="276"/>
      <c r="J527" s="276"/>
      <c r="K527" s="276"/>
    </row>
    <row r="528" ht="15.75" customHeight="1">
      <c r="A528" s="276"/>
      <c r="B528" s="276"/>
      <c r="C528" s="276"/>
      <c r="D528" s="276"/>
      <c r="E528" s="276"/>
      <c r="F528" s="276"/>
      <c r="G528" s="276"/>
      <c r="H528" s="276"/>
      <c r="I528" s="276"/>
      <c r="J528" s="276"/>
      <c r="K528" s="276"/>
    </row>
    <row r="529" ht="15.75" customHeight="1">
      <c r="A529" s="276"/>
      <c r="B529" s="276"/>
      <c r="C529" s="276"/>
      <c r="D529" s="276"/>
      <c r="E529" s="276"/>
      <c r="F529" s="276"/>
      <c r="G529" s="276"/>
      <c r="H529" s="276"/>
      <c r="I529" s="276"/>
      <c r="J529" s="276"/>
      <c r="K529" s="276"/>
    </row>
    <row r="530" ht="15.75" customHeight="1">
      <c r="A530" s="276"/>
      <c r="B530" s="276"/>
      <c r="C530" s="276"/>
      <c r="D530" s="276"/>
      <c r="E530" s="276"/>
      <c r="F530" s="276"/>
      <c r="G530" s="276"/>
      <c r="H530" s="276"/>
      <c r="I530" s="276"/>
      <c r="J530" s="276"/>
      <c r="K530" s="276"/>
    </row>
    <row r="531" ht="15.75" customHeight="1">
      <c r="A531" s="276"/>
      <c r="B531" s="276"/>
      <c r="C531" s="276"/>
      <c r="D531" s="276"/>
      <c r="E531" s="276"/>
      <c r="F531" s="276"/>
      <c r="G531" s="276"/>
      <c r="H531" s="276"/>
      <c r="I531" s="276"/>
      <c r="J531" s="276"/>
      <c r="K531" s="276"/>
    </row>
    <row r="532" ht="15.75" customHeight="1">
      <c r="A532" s="276"/>
      <c r="B532" s="276"/>
      <c r="C532" s="276"/>
      <c r="D532" s="276"/>
      <c r="E532" s="276"/>
      <c r="F532" s="276"/>
      <c r="G532" s="276"/>
      <c r="H532" s="276"/>
      <c r="I532" s="276"/>
      <c r="J532" s="276"/>
      <c r="K532" s="276"/>
    </row>
    <row r="533" ht="15.75" customHeight="1">
      <c r="A533" s="276"/>
      <c r="B533" s="276"/>
      <c r="C533" s="276"/>
      <c r="D533" s="276"/>
      <c r="E533" s="276"/>
      <c r="F533" s="276"/>
      <c r="G533" s="276"/>
      <c r="H533" s="276"/>
      <c r="I533" s="276"/>
      <c r="J533" s="276"/>
      <c r="K533" s="276"/>
    </row>
    <row r="534" ht="15.75" customHeight="1">
      <c r="A534" s="276"/>
      <c r="B534" s="276"/>
      <c r="C534" s="276"/>
      <c r="D534" s="276"/>
      <c r="E534" s="276"/>
      <c r="F534" s="276"/>
      <c r="G534" s="276"/>
      <c r="H534" s="276"/>
      <c r="I534" s="276"/>
      <c r="J534" s="276"/>
      <c r="K534" s="276"/>
    </row>
    <row r="535" ht="15.75" customHeight="1">
      <c r="A535" s="276"/>
      <c r="B535" s="276"/>
      <c r="C535" s="276"/>
      <c r="D535" s="276"/>
      <c r="E535" s="276"/>
      <c r="F535" s="276"/>
      <c r="G535" s="276"/>
      <c r="H535" s="276"/>
      <c r="I535" s="276"/>
      <c r="J535" s="276"/>
      <c r="K535" s="276"/>
    </row>
    <row r="536" ht="15.75" customHeight="1">
      <c r="A536" s="276"/>
      <c r="B536" s="276"/>
      <c r="C536" s="276"/>
      <c r="D536" s="276"/>
      <c r="E536" s="276"/>
      <c r="F536" s="276"/>
      <c r="G536" s="276"/>
      <c r="H536" s="276"/>
      <c r="I536" s="276"/>
      <c r="J536" s="276"/>
      <c r="K536" s="276"/>
    </row>
    <row r="537" ht="15.75" customHeight="1">
      <c r="A537" s="276"/>
      <c r="B537" s="276"/>
      <c r="C537" s="276"/>
      <c r="D537" s="276"/>
      <c r="E537" s="276"/>
      <c r="F537" s="276"/>
      <c r="G537" s="276"/>
      <c r="H537" s="276"/>
      <c r="I537" s="276"/>
      <c r="J537" s="276"/>
      <c r="K537" s="276"/>
    </row>
    <row r="538" ht="15.75" customHeight="1">
      <c r="A538" s="276"/>
      <c r="B538" s="276"/>
      <c r="C538" s="276"/>
      <c r="D538" s="276"/>
      <c r="E538" s="276"/>
      <c r="F538" s="276"/>
      <c r="G538" s="276"/>
      <c r="H538" s="276"/>
      <c r="I538" s="276"/>
      <c r="J538" s="276"/>
      <c r="K538" s="276"/>
    </row>
    <row r="539" ht="15.75" customHeight="1">
      <c r="A539" s="276"/>
      <c r="B539" s="276"/>
      <c r="C539" s="276"/>
      <c r="D539" s="276"/>
      <c r="E539" s="276"/>
      <c r="F539" s="276"/>
      <c r="G539" s="276"/>
      <c r="H539" s="276"/>
      <c r="I539" s="276"/>
      <c r="J539" s="276"/>
      <c r="K539" s="276"/>
    </row>
    <row r="540" ht="15.75" customHeight="1">
      <c r="A540" s="276"/>
      <c r="B540" s="276"/>
      <c r="C540" s="276"/>
      <c r="D540" s="276"/>
      <c r="E540" s="276"/>
      <c r="F540" s="276"/>
      <c r="G540" s="276"/>
      <c r="H540" s="276"/>
      <c r="I540" s="276"/>
      <c r="J540" s="276"/>
      <c r="K540" s="276"/>
    </row>
    <row r="541" ht="15.75" customHeight="1">
      <c r="A541" s="276"/>
      <c r="B541" s="276"/>
      <c r="C541" s="276"/>
      <c r="D541" s="276"/>
      <c r="E541" s="276"/>
      <c r="F541" s="276"/>
      <c r="G541" s="276"/>
      <c r="H541" s="276"/>
      <c r="I541" s="276"/>
      <c r="J541" s="276"/>
      <c r="K541" s="276"/>
    </row>
    <row r="542" ht="15.75" customHeight="1">
      <c r="A542" s="276"/>
      <c r="B542" s="276"/>
      <c r="C542" s="276"/>
      <c r="D542" s="276"/>
      <c r="E542" s="276"/>
      <c r="F542" s="276"/>
      <c r="G542" s="276"/>
      <c r="H542" s="276"/>
      <c r="I542" s="276"/>
      <c r="J542" s="276"/>
      <c r="K542" s="276"/>
    </row>
    <row r="543" ht="15.75" customHeight="1">
      <c r="A543" s="276"/>
      <c r="B543" s="276"/>
      <c r="C543" s="276"/>
      <c r="D543" s="276"/>
      <c r="E543" s="276"/>
      <c r="F543" s="276"/>
      <c r="G543" s="276"/>
      <c r="H543" s="276"/>
      <c r="I543" s="276"/>
      <c r="J543" s="276"/>
      <c r="K543" s="276"/>
    </row>
    <row r="544" ht="15.75" customHeight="1">
      <c r="A544" s="276"/>
      <c r="B544" s="276"/>
      <c r="C544" s="276"/>
      <c r="D544" s="276"/>
      <c r="E544" s="276"/>
      <c r="F544" s="276"/>
      <c r="G544" s="276"/>
      <c r="H544" s="276"/>
      <c r="I544" s="276"/>
      <c r="J544" s="276"/>
      <c r="K544" s="276"/>
    </row>
    <row r="545" ht="15.75" customHeight="1">
      <c r="A545" s="276"/>
      <c r="B545" s="276"/>
      <c r="C545" s="276"/>
      <c r="D545" s="276"/>
      <c r="E545" s="276"/>
      <c r="F545" s="276"/>
      <c r="G545" s="276"/>
      <c r="H545" s="276"/>
      <c r="I545" s="276"/>
      <c r="J545" s="276"/>
      <c r="K545" s="276"/>
    </row>
    <row r="546" ht="15.75" customHeight="1">
      <c r="A546" s="276"/>
      <c r="B546" s="276"/>
      <c r="C546" s="276"/>
      <c r="D546" s="276"/>
      <c r="E546" s="276"/>
      <c r="F546" s="276"/>
      <c r="G546" s="276"/>
      <c r="H546" s="276"/>
      <c r="I546" s="276"/>
      <c r="J546" s="276"/>
      <c r="K546" s="276"/>
    </row>
    <row r="547" ht="15.75" customHeight="1">
      <c r="A547" s="276"/>
      <c r="B547" s="276"/>
      <c r="C547" s="276"/>
      <c r="D547" s="276"/>
      <c r="E547" s="276"/>
      <c r="F547" s="276"/>
      <c r="G547" s="276"/>
      <c r="H547" s="276"/>
      <c r="I547" s="276"/>
      <c r="J547" s="276"/>
      <c r="K547" s="276"/>
    </row>
    <row r="548" ht="15.75" customHeight="1">
      <c r="A548" s="276"/>
      <c r="B548" s="276"/>
      <c r="C548" s="276"/>
      <c r="D548" s="276"/>
      <c r="E548" s="276"/>
      <c r="F548" s="276"/>
      <c r="G548" s="276"/>
      <c r="H548" s="276"/>
      <c r="I548" s="276"/>
      <c r="J548" s="276"/>
      <c r="K548" s="276"/>
    </row>
    <row r="549" ht="15.75" customHeight="1">
      <c r="A549" s="276"/>
      <c r="B549" s="276"/>
      <c r="C549" s="276"/>
      <c r="D549" s="276"/>
      <c r="E549" s="276"/>
      <c r="F549" s="276"/>
      <c r="G549" s="276"/>
      <c r="H549" s="276"/>
      <c r="I549" s="276"/>
      <c r="J549" s="276"/>
      <c r="K549" s="276"/>
    </row>
    <row r="550" ht="15.75" customHeight="1">
      <c r="A550" s="276"/>
      <c r="B550" s="276"/>
      <c r="C550" s="276"/>
      <c r="D550" s="276"/>
      <c r="E550" s="276"/>
      <c r="F550" s="276"/>
      <c r="G550" s="276"/>
      <c r="H550" s="276"/>
      <c r="I550" s="276"/>
      <c r="J550" s="276"/>
      <c r="K550" s="276"/>
    </row>
    <row r="551" ht="15.75" customHeight="1">
      <c r="A551" s="276"/>
      <c r="B551" s="276"/>
      <c r="C551" s="276"/>
      <c r="D551" s="276"/>
      <c r="E551" s="276"/>
      <c r="F551" s="276"/>
      <c r="G551" s="276"/>
      <c r="H551" s="276"/>
      <c r="I551" s="276"/>
      <c r="J551" s="276"/>
      <c r="K551" s="276"/>
    </row>
    <row r="552" ht="15.75" customHeight="1">
      <c r="A552" s="276"/>
      <c r="B552" s="276"/>
      <c r="C552" s="276"/>
      <c r="D552" s="276"/>
      <c r="E552" s="276"/>
      <c r="F552" s="276"/>
      <c r="G552" s="276"/>
      <c r="H552" s="276"/>
      <c r="I552" s="276"/>
      <c r="J552" s="276"/>
      <c r="K552" s="276"/>
    </row>
    <row r="553" ht="15.75" customHeight="1">
      <c r="A553" s="276"/>
      <c r="B553" s="276"/>
      <c r="C553" s="276"/>
      <c r="D553" s="276"/>
      <c r="E553" s="276"/>
      <c r="F553" s="276"/>
      <c r="G553" s="276"/>
      <c r="H553" s="276"/>
      <c r="I553" s="276"/>
      <c r="J553" s="276"/>
      <c r="K553" s="276"/>
    </row>
    <row r="554" ht="15.75" customHeight="1">
      <c r="A554" s="276"/>
      <c r="B554" s="276"/>
      <c r="C554" s="276"/>
      <c r="D554" s="276"/>
      <c r="E554" s="276"/>
      <c r="F554" s="276"/>
      <c r="G554" s="276"/>
      <c r="H554" s="276"/>
      <c r="I554" s="276"/>
      <c r="J554" s="276"/>
      <c r="K554" s="276"/>
    </row>
    <row r="555" ht="15.75" customHeight="1">
      <c r="A555" s="276"/>
      <c r="B555" s="276"/>
      <c r="C555" s="276"/>
      <c r="D555" s="276"/>
      <c r="E555" s="276"/>
      <c r="F555" s="276"/>
      <c r="G555" s="276"/>
      <c r="H555" s="276"/>
      <c r="I555" s="276"/>
      <c r="J555" s="276"/>
      <c r="K555" s="276"/>
    </row>
    <row r="556" ht="15.75" customHeight="1">
      <c r="A556" s="276"/>
      <c r="B556" s="276"/>
      <c r="C556" s="276"/>
      <c r="D556" s="276"/>
      <c r="E556" s="276"/>
      <c r="F556" s="276"/>
      <c r="G556" s="276"/>
      <c r="H556" s="276"/>
      <c r="I556" s="276"/>
      <c r="J556" s="276"/>
      <c r="K556" s="276"/>
    </row>
    <row r="557" ht="15.75" customHeight="1">
      <c r="A557" s="276"/>
      <c r="B557" s="276"/>
      <c r="C557" s="276"/>
      <c r="D557" s="276"/>
      <c r="E557" s="276"/>
      <c r="F557" s="276"/>
      <c r="G557" s="276"/>
      <c r="H557" s="276"/>
      <c r="I557" s="276"/>
      <c r="J557" s="276"/>
      <c r="K557" s="276"/>
    </row>
    <row r="558" ht="15.75" customHeight="1">
      <c r="A558" s="276"/>
      <c r="B558" s="276"/>
      <c r="C558" s="276"/>
      <c r="D558" s="276"/>
      <c r="E558" s="276"/>
      <c r="F558" s="276"/>
      <c r="G558" s="276"/>
      <c r="H558" s="276"/>
      <c r="I558" s="276"/>
      <c r="J558" s="276"/>
      <c r="K558" s="276"/>
    </row>
    <row r="559" ht="15.75" customHeight="1">
      <c r="A559" s="276"/>
      <c r="B559" s="276"/>
      <c r="C559" s="276"/>
      <c r="D559" s="276"/>
      <c r="E559" s="276"/>
      <c r="F559" s="276"/>
      <c r="G559" s="276"/>
      <c r="H559" s="276"/>
      <c r="I559" s="276"/>
      <c r="J559" s="276"/>
      <c r="K559" s="276"/>
    </row>
    <row r="560" ht="15.75" customHeight="1">
      <c r="A560" s="276"/>
      <c r="B560" s="276"/>
      <c r="C560" s="276"/>
      <c r="D560" s="276"/>
      <c r="E560" s="276"/>
      <c r="F560" s="276"/>
      <c r="G560" s="276"/>
      <c r="H560" s="276"/>
      <c r="I560" s="276"/>
      <c r="J560" s="276"/>
      <c r="K560" s="276"/>
    </row>
    <row r="561" ht="15.75" customHeight="1">
      <c r="A561" s="276"/>
      <c r="B561" s="276"/>
      <c r="C561" s="276"/>
      <c r="D561" s="276"/>
      <c r="E561" s="276"/>
      <c r="F561" s="276"/>
      <c r="G561" s="276"/>
      <c r="H561" s="276"/>
      <c r="I561" s="276"/>
      <c r="J561" s="276"/>
      <c r="K561" s="276"/>
    </row>
    <row r="562" ht="15.75" customHeight="1">
      <c r="A562" s="276"/>
      <c r="B562" s="276"/>
      <c r="C562" s="276"/>
      <c r="D562" s="276"/>
      <c r="E562" s="276"/>
      <c r="F562" s="276"/>
      <c r="G562" s="276"/>
      <c r="H562" s="276"/>
      <c r="I562" s="276"/>
      <c r="J562" s="276"/>
      <c r="K562" s="276"/>
    </row>
    <row r="563" ht="15.75" customHeight="1">
      <c r="A563" s="276"/>
      <c r="B563" s="276"/>
      <c r="C563" s="276"/>
      <c r="D563" s="276"/>
      <c r="E563" s="276"/>
      <c r="F563" s="276"/>
      <c r="G563" s="276"/>
      <c r="H563" s="276"/>
      <c r="I563" s="276"/>
      <c r="J563" s="276"/>
      <c r="K563" s="276"/>
    </row>
    <row r="564" ht="15.75" customHeight="1">
      <c r="A564" s="276"/>
      <c r="B564" s="276"/>
      <c r="C564" s="276"/>
      <c r="D564" s="276"/>
      <c r="E564" s="276"/>
      <c r="F564" s="276"/>
      <c r="G564" s="276"/>
      <c r="H564" s="276"/>
      <c r="I564" s="276"/>
      <c r="J564" s="276"/>
      <c r="K564" s="276"/>
    </row>
    <row r="565" ht="15.75" customHeight="1">
      <c r="A565" s="276"/>
      <c r="B565" s="276"/>
      <c r="C565" s="276"/>
      <c r="D565" s="276"/>
      <c r="E565" s="276"/>
      <c r="F565" s="276"/>
      <c r="G565" s="276"/>
      <c r="H565" s="276"/>
      <c r="I565" s="276"/>
      <c r="J565" s="276"/>
      <c r="K565" s="276"/>
    </row>
    <row r="566" ht="15.75" customHeight="1">
      <c r="A566" s="276"/>
      <c r="B566" s="276"/>
      <c r="C566" s="276"/>
      <c r="D566" s="276"/>
      <c r="E566" s="276"/>
      <c r="F566" s="276"/>
      <c r="G566" s="276"/>
      <c r="H566" s="276"/>
      <c r="I566" s="276"/>
      <c r="J566" s="276"/>
      <c r="K566" s="276"/>
    </row>
    <row r="567" ht="15.75" customHeight="1">
      <c r="A567" s="276"/>
      <c r="B567" s="276"/>
      <c r="C567" s="276"/>
      <c r="D567" s="276"/>
      <c r="E567" s="276"/>
      <c r="F567" s="276"/>
      <c r="G567" s="276"/>
      <c r="H567" s="276"/>
      <c r="I567" s="276"/>
      <c r="J567" s="276"/>
      <c r="K567" s="276"/>
    </row>
    <row r="568" ht="15.75" customHeight="1">
      <c r="A568" s="276"/>
      <c r="B568" s="276"/>
      <c r="C568" s="276"/>
      <c r="D568" s="276"/>
      <c r="E568" s="276"/>
      <c r="F568" s="276"/>
      <c r="G568" s="276"/>
      <c r="H568" s="276"/>
      <c r="I568" s="276"/>
      <c r="J568" s="276"/>
      <c r="K568" s="276"/>
    </row>
    <row r="569" ht="15.75" customHeight="1">
      <c r="A569" s="276"/>
      <c r="B569" s="276"/>
      <c r="C569" s="276"/>
      <c r="D569" s="276"/>
      <c r="E569" s="276"/>
      <c r="F569" s="276"/>
      <c r="G569" s="276"/>
      <c r="H569" s="276"/>
      <c r="I569" s="276"/>
      <c r="J569" s="276"/>
      <c r="K569" s="276"/>
    </row>
    <row r="570" ht="15.75" customHeight="1">
      <c r="A570" s="276"/>
      <c r="B570" s="276"/>
      <c r="C570" s="276"/>
      <c r="D570" s="276"/>
      <c r="E570" s="276"/>
      <c r="F570" s="276"/>
      <c r="G570" s="276"/>
      <c r="H570" s="276"/>
      <c r="I570" s="276"/>
      <c r="J570" s="276"/>
      <c r="K570" s="276"/>
    </row>
    <row r="571" ht="15.75" customHeight="1">
      <c r="A571" s="276"/>
      <c r="B571" s="276"/>
      <c r="C571" s="276"/>
      <c r="D571" s="276"/>
      <c r="E571" s="276"/>
      <c r="F571" s="276"/>
      <c r="G571" s="276"/>
      <c r="H571" s="276"/>
      <c r="I571" s="276"/>
      <c r="J571" s="276"/>
      <c r="K571" s="276"/>
    </row>
    <row r="572" ht="15.75" customHeight="1">
      <c r="A572" s="276"/>
      <c r="B572" s="276"/>
      <c r="C572" s="276"/>
      <c r="D572" s="276"/>
      <c r="E572" s="276"/>
      <c r="F572" s="276"/>
      <c r="G572" s="276"/>
      <c r="H572" s="276"/>
      <c r="I572" s="276"/>
      <c r="J572" s="276"/>
      <c r="K572" s="276"/>
    </row>
    <row r="573" ht="15.75" customHeight="1">
      <c r="A573" s="276"/>
      <c r="B573" s="276"/>
      <c r="C573" s="276"/>
      <c r="D573" s="276"/>
      <c r="E573" s="276"/>
      <c r="F573" s="276"/>
      <c r="G573" s="276"/>
      <c r="H573" s="276"/>
      <c r="I573" s="276"/>
      <c r="J573" s="276"/>
      <c r="K573" s="276"/>
    </row>
    <row r="574" ht="15.75" customHeight="1">
      <c r="A574" s="276"/>
      <c r="B574" s="276"/>
      <c r="C574" s="276"/>
      <c r="D574" s="276"/>
      <c r="E574" s="276"/>
      <c r="F574" s="276"/>
      <c r="G574" s="276"/>
      <c r="H574" s="276"/>
      <c r="I574" s="276"/>
      <c r="J574" s="276"/>
      <c r="K574" s="276"/>
    </row>
    <row r="575" ht="15.75" customHeight="1">
      <c r="A575" s="276"/>
      <c r="B575" s="276"/>
      <c r="C575" s="276"/>
      <c r="D575" s="276"/>
      <c r="E575" s="276"/>
      <c r="F575" s="276"/>
      <c r="G575" s="276"/>
      <c r="H575" s="276"/>
      <c r="I575" s="276"/>
      <c r="J575" s="276"/>
      <c r="K575" s="276"/>
    </row>
    <row r="576" ht="15.75" customHeight="1">
      <c r="A576" s="276"/>
      <c r="B576" s="276"/>
      <c r="C576" s="276"/>
      <c r="D576" s="276"/>
      <c r="E576" s="276"/>
      <c r="F576" s="276"/>
      <c r="G576" s="276"/>
      <c r="H576" s="276"/>
      <c r="I576" s="276"/>
      <c r="J576" s="276"/>
      <c r="K576" s="276"/>
    </row>
    <row r="577" ht="15.75" customHeight="1">
      <c r="A577" s="276"/>
      <c r="B577" s="276"/>
      <c r="C577" s="276"/>
      <c r="D577" s="276"/>
      <c r="E577" s="276"/>
      <c r="F577" s="276"/>
      <c r="G577" s="276"/>
      <c r="H577" s="276"/>
      <c r="I577" s="276"/>
      <c r="J577" s="276"/>
      <c r="K577" s="276"/>
    </row>
    <row r="578" ht="15.75" customHeight="1">
      <c r="A578" s="276"/>
      <c r="B578" s="276"/>
      <c r="C578" s="276"/>
      <c r="D578" s="276"/>
      <c r="E578" s="276"/>
      <c r="F578" s="276"/>
      <c r="G578" s="276"/>
      <c r="H578" s="276"/>
      <c r="I578" s="276"/>
      <c r="J578" s="276"/>
      <c r="K578" s="276"/>
    </row>
    <row r="579" ht="15.75" customHeight="1">
      <c r="A579" s="276"/>
      <c r="B579" s="276"/>
      <c r="C579" s="276"/>
      <c r="D579" s="276"/>
      <c r="E579" s="276"/>
      <c r="F579" s="276"/>
      <c r="G579" s="276"/>
      <c r="H579" s="276"/>
      <c r="I579" s="276"/>
      <c r="J579" s="276"/>
      <c r="K579" s="276"/>
    </row>
    <row r="580" ht="15.75" customHeight="1">
      <c r="A580" s="276"/>
      <c r="B580" s="276"/>
      <c r="C580" s="276"/>
      <c r="D580" s="276"/>
      <c r="E580" s="276"/>
      <c r="F580" s="276"/>
      <c r="G580" s="276"/>
      <c r="H580" s="276"/>
      <c r="I580" s="276"/>
      <c r="J580" s="276"/>
      <c r="K580" s="276"/>
    </row>
    <row r="581" ht="15.75" customHeight="1">
      <c r="A581" s="276"/>
      <c r="B581" s="276"/>
      <c r="C581" s="276"/>
      <c r="D581" s="276"/>
      <c r="E581" s="276"/>
      <c r="F581" s="276"/>
      <c r="G581" s="276"/>
      <c r="H581" s="276"/>
      <c r="I581" s="276"/>
      <c r="J581" s="276"/>
      <c r="K581" s="276"/>
    </row>
    <row r="582" ht="15.75" customHeight="1">
      <c r="A582" s="276"/>
      <c r="B582" s="276"/>
      <c r="C582" s="276"/>
      <c r="D582" s="276"/>
      <c r="E582" s="276"/>
      <c r="F582" s="276"/>
      <c r="G582" s="276"/>
      <c r="H582" s="276"/>
      <c r="I582" s="276"/>
      <c r="J582" s="276"/>
      <c r="K582" s="276"/>
    </row>
    <row r="583" ht="15.75" customHeight="1">
      <c r="A583" s="276"/>
      <c r="B583" s="276"/>
      <c r="C583" s="276"/>
      <c r="D583" s="276"/>
      <c r="E583" s="276"/>
      <c r="F583" s="276"/>
      <c r="G583" s="276"/>
      <c r="H583" s="276"/>
      <c r="I583" s="276"/>
      <c r="J583" s="276"/>
      <c r="K583" s="276"/>
    </row>
    <row r="584" ht="15.75" customHeight="1">
      <c r="A584" s="276"/>
      <c r="B584" s="276"/>
      <c r="C584" s="276"/>
      <c r="D584" s="276"/>
      <c r="E584" s="276"/>
      <c r="F584" s="276"/>
      <c r="G584" s="276"/>
      <c r="H584" s="276"/>
      <c r="I584" s="276"/>
      <c r="J584" s="276"/>
      <c r="K584" s="276"/>
    </row>
    <row r="585" ht="15.75" customHeight="1">
      <c r="A585" s="276"/>
      <c r="B585" s="276"/>
      <c r="C585" s="276"/>
      <c r="D585" s="276"/>
      <c r="E585" s="276"/>
      <c r="F585" s="276"/>
      <c r="G585" s="276"/>
      <c r="H585" s="276"/>
      <c r="I585" s="276"/>
      <c r="J585" s="276"/>
      <c r="K585" s="276"/>
    </row>
    <row r="586" ht="15.75" customHeight="1">
      <c r="A586" s="276"/>
      <c r="B586" s="276"/>
      <c r="C586" s="276"/>
      <c r="D586" s="276"/>
      <c r="E586" s="276"/>
      <c r="F586" s="276"/>
      <c r="G586" s="276"/>
      <c r="H586" s="276"/>
      <c r="I586" s="276"/>
      <c r="J586" s="276"/>
      <c r="K586" s="276"/>
    </row>
    <row r="587" ht="15.75" customHeight="1">
      <c r="A587" s="276"/>
      <c r="B587" s="276"/>
      <c r="C587" s="276"/>
      <c r="D587" s="276"/>
      <c r="E587" s="276"/>
      <c r="F587" s="276"/>
      <c r="G587" s="276"/>
      <c r="H587" s="276"/>
      <c r="I587" s="276"/>
      <c r="J587" s="276"/>
      <c r="K587" s="276"/>
    </row>
    <row r="588" ht="15.75" customHeight="1">
      <c r="A588" s="276"/>
      <c r="B588" s="276"/>
      <c r="C588" s="276"/>
      <c r="D588" s="276"/>
      <c r="E588" s="276"/>
      <c r="F588" s="276"/>
      <c r="G588" s="276"/>
      <c r="H588" s="276"/>
      <c r="I588" s="276"/>
      <c r="J588" s="276"/>
      <c r="K588" s="276"/>
    </row>
    <row r="589" ht="15.75" customHeight="1">
      <c r="A589" s="276"/>
      <c r="B589" s="276"/>
      <c r="C589" s="276"/>
      <c r="D589" s="276"/>
      <c r="E589" s="276"/>
      <c r="F589" s="276"/>
      <c r="G589" s="276"/>
      <c r="H589" s="276"/>
      <c r="I589" s="276"/>
      <c r="J589" s="276"/>
      <c r="K589" s="276"/>
    </row>
    <row r="590" ht="15.75" customHeight="1">
      <c r="A590" s="276"/>
      <c r="B590" s="276"/>
      <c r="C590" s="276"/>
      <c r="D590" s="276"/>
      <c r="E590" s="276"/>
      <c r="F590" s="276"/>
      <c r="G590" s="276"/>
      <c r="H590" s="276"/>
      <c r="I590" s="276"/>
      <c r="J590" s="276"/>
      <c r="K590" s="276"/>
    </row>
    <row r="591" ht="15.75" customHeight="1">
      <c r="A591" s="276"/>
      <c r="B591" s="276"/>
      <c r="C591" s="276"/>
      <c r="D591" s="276"/>
      <c r="E591" s="276"/>
      <c r="F591" s="276"/>
      <c r="G591" s="276"/>
      <c r="H591" s="276"/>
      <c r="I591" s="276"/>
      <c r="J591" s="276"/>
      <c r="K591" s="276"/>
    </row>
    <row r="592" ht="15.75" customHeight="1">
      <c r="A592" s="276"/>
      <c r="B592" s="276"/>
      <c r="C592" s="276"/>
      <c r="D592" s="276"/>
      <c r="E592" s="276"/>
      <c r="F592" s="276"/>
      <c r="G592" s="276"/>
      <c r="H592" s="276"/>
      <c r="I592" s="276"/>
      <c r="J592" s="276"/>
      <c r="K592" s="276"/>
    </row>
    <row r="593" ht="15.75" customHeight="1">
      <c r="A593" s="276"/>
      <c r="B593" s="276"/>
      <c r="C593" s="276"/>
      <c r="D593" s="276"/>
      <c r="E593" s="276"/>
      <c r="F593" s="276"/>
      <c r="G593" s="276"/>
      <c r="H593" s="276"/>
      <c r="I593" s="276"/>
      <c r="J593" s="276"/>
      <c r="K593" s="276"/>
    </row>
    <row r="594" ht="15.75" customHeight="1">
      <c r="A594" s="276"/>
      <c r="B594" s="276"/>
      <c r="C594" s="276"/>
      <c r="D594" s="276"/>
      <c r="E594" s="276"/>
      <c r="F594" s="276"/>
      <c r="G594" s="276"/>
      <c r="H594" s="276"/>
      <c r="I594" s="276"/>
      <c r="J594" s="276"/>
      <c r="K594" s="276"/>
    </row>
    <row r="595" ht="15.75" customHeight="1">
      <c r="A595" s="276"/>
      <c r="B595" s="276"/>
      <c r="C595" s="276"/>
      <c r="D595" s="276"/>
      <c r="E595" s="276"/>
      <c r="F595" s="276"/>
      <c r="G595" s="276"/>
      <c r="H595" s="276"/>
      <c r="I595" s="276"/>
      <c r="J595" s="276"/>
      <c r="K595" s="276"/>
    </row>
    <row r="596" ht="15.75" customHeight="1">
      <c r="A596" s="276"/>
      <c r="B596" s="276"/>
      <c r="C596" s="276"/>
      <c r="D596" s="276"/>
      <c r="E596" s="276"/>
      <c r="F596" s="276"/>
      <c r="G596" s="276"/>
      <c r="H596" s="276"/>
      <c r="I596" s="276"/>
      <c r="J596" s="276"/>
      <c r="K596" s="276"/>
    </row>
    <row r="597" ht="15.75" customHeight="1">
      <c r="A597" s="276"/>
      <c r="B597" s="276"/>
      <c r="C597" s="276"/>
      <c r="D597" s="276"/>
      <c r="E597" s="276"/>
      <c r="F597" s="276"/>
      <c r="G597" s="276"/>
      <c r="H597" s="276"/>
      <c r="I597" s="276"/>
      <c r="J597" s="276"/>
      <c r="K597" s="276"/>
    </row>
    <row r="598" ht="15.75" customHeight="1">
      <c r="A598" s="276"/>
      <c r="B598" s="276"/>
      <c r="C598" s="276"/>
      <c r="D598" s="276"/>
      <c r="E598" s="276"/>
      <c r="F598" s="276"/>
      <c r="G598" s="276"/>
      <c r="H598" s="276"/>
      <c r="I598" s="276"/>
      <c r="J598" s="276"/>
      <c r="K598" s="276"/>
    </row>
    <row r="599" ht="15.75" customHeight="1">
      <c r="A599" s="276"/>
      <c r="B599" s="276"/>
      <c r="C599" s="276"/>
      <c r="D599" s="276"/>
      <c r="E599" s="276"/>
      <c r="F599" s="276"/>
      <c r="G599" s="276"/>
      <c r="H599" s="276"/>
      <c r="I599" s="276"/>
      <c r="J599" s="276"/>
      <c r="K599" s="276"/>
    </row>
    <row r="600" ht="15.75" customHeight="1">
      <c r="A600" s="276"/>
      <c r="B600" s="276"/>
      <c r="C600" s="276"/>
      <c r="D600" s="276"/>
      <c r="E600" s="276"/>
      <c r="F600" s="276"/>
      <c r="G600" s="276"/>
      <c r="H600" s="276"/>
      <c r="I600" s="276"/>
      <c r="J600" s="276"/>
      <c r="K600" s="276"/>
    </row>
    <row r="601" ht="15.75" customHeight="1">
      <c r="A601" s="276"/>
      <c r="B601" s="276"/>
      <c r="C601" s="276"/>
      <c r="D601" s="276"/>
      <c r="E601" s="276"/>
      <c r="F601" s="276"/>
      <c r="G601" s="276"/>
      <c r="H601" s="276"/>
      <c r="I601" s="276"/>
      <c r="J601" s="276"/>
      <c r="K601" s="276"/>
    </row>
    <row r="602" ht="15.75" customHeight="1">
      <c r="A602" s="276"/>
      <c r="B602" s="276"/>
      <c r="C602" s="276"/>
      <c r="D602" s="276"/>
      <c r="E602" s="276"/>
      <c r="F602" s="276"/>
      <c r="G602" s="276"/>
      <c r="H602" s="276"/>
      <c r="I602" s="276"/>
      <c r="J602" s="276"/>
      <c r="K602" s="276"/>
    </row>
    <row r="603" ht="15.75" customHeight="1">
      <c r="A603" s="276"/>
      <c r="B603" s="276"/>
      <c r="C603" s="276"/>
      <c r="D603" s="276"/>
      <c r="E603" s="276"/>
      <c r="F603" s="276"/>
      <c r="G603" s="276"/>
      <c r="H603" s="276"/>
      <c r="I603" s="276"/>
      <c r="J603" s="276"/>
      <c r="K603" s="276"/>
    </row>
    <row r="604" ht="15.75" customHeight="1">
      <c r="A604" s="276"/>
      <c r="B604" s="276"/>
      <c r="C604" s="276"/>
      <c r="D604" s="276"/>
      <c r="E604" s="276"/>
      <c r="F604" s="276"/>
      <c r="G604" s="276"/>
      <c r="H604" s="276"/>
      <c r="I604" s="276"/>
      <c r="J604" s="276"/>
      <c r="K604" s="276"/>
    </row>
    <row r="605" ht="15.75" customHeight="1">
      <c r="A605" s="276"/>
      <c r="B605" s="276"/>
      <c r="C605" s="276"/>
      <c r="D605" s="276"/>
      <c r="E605" s="276"/>
      <c r="F605" s="276"/>
      <c r="G605" s="276"/>
      <c r="H605" s="276"/>
      <c r="I605" s="276"/>
      <c r="J605" s="276"/>
      <c r="K605" s="276"/>
    </row>
    <row r="606" ht="15.75" customHeight="1">
      <c r="A606" s="276"/>
      <c r="B606" s="276"/>
      <c r="C606" s="276"/>
      <c r="D606" s="276"/>
      <c r="E606" s="276"/>
      <c r="F606" s="276"/>
      <c r="G606" s="276"/>
      <c r="H606" s="276"/>
      <c r="I606" s="276"/>
      <c r="J606" s="276"/>
      <c r="K606" s="276"/>
    </row>
    <row r="607" ht="15.75" customHeight="1">
      <c r="A607" s="276"/>
      <c r="B607" s="276"/>
      <c r="C607" s="276"/>
      <c r="D607" s="276"/>
      <c r="E607" s="276"/>
      <c r="F607" s="276"/>
      <c r="G607" s="276"/>
      <c r="H607" s="276"/>
      <c r="I607" s="276"/>
      <c r="J607" s="276"/>
      <c r="K607" s="276"/>
    </row>
    <row r="608" ht="15.75" customHeight="1">
      <c r="A608" s="276"/>
      <c r="B608" s="276"/>
      <c r="C608" s="276"/>
      <c r="D608" s="276"/>
      <c r="E608" s="276"/>
      <c r="F608" s="276"/>
      <c r="G608" s="276"/>
      <c r="H608" s="276"/>
      <c r="I608" s="276"/>
      <c r="J608" s="276"/>
      <c r="K608" s="276"/>
    </row>
    <row r="609" ht="15.75" customHeight="1">
      <c r="A609" s="276"/>
      <c r="B609" s="276"/>
      <c r="C609" s="276"/>
      <c r="D609" s="276"/>
      <c r="E609" s="276"/>
      <c r="F609" s="276"/>
      <c r="G609" s="276"/>
      <c r="H609" s="276"/>
      <c r="I609" s="276"/>
      <c r="J609" s="276"/>
      <c r="K609" s="276"/>
    </row>
    <row r="610" ht="15.75" customHeight="1">
      <c r="A610" s="276"/>
      <c r="B610" s="276"/>
      <c r="C610" s="276"/>
      <c r="D610" s="276"/>
      <c r="E610" s="276"/>
      <c r="F610" s="276"/>
      <c r="G610" s="276"/>
      <c r="H610" s="276"/>
      <c r="I610" s="276"/>
      <c r="J610" s="276"/>
      <c r="K610" s="276"/>
    </row>
    <row r="611" ht="15.75" customHeight="1">
      <c r="A611" s="276"/>
      <c r="B611" s="276"/>
      <c r="C611" s="276"/>
      <c r="D611" s="276"/>
      <c r="E611" s="276"/>
      <c r="F611" s="276"/>
      <c r="G611" s="276"/>
      <c r="H611" s="276"/>
      <c r="I611" s="276"/>
      <c r="J611" s="276"/>
      <c r="K611" s="276"/>
    </row>
    <row r="612" ht="15.75" customHeight="1">
      <c r="A612" s="276"/>
      <c r="B612" s="276"/>
      <c r="C612" s="276"/>
      <c r="D612" s="276"/>
      <c r="E612" s="276"/>
      <c r="F612" s="276"/>
      <c r="G612" s="276"/>
      <c r="H612" s="276"/>
      <c r="I612" s="276"/>
      <c r="J612" s="276"/>
      <c r="K612" s="276"/>
    </row>
    <row r="613" ht="15.75" customHeight="1">
      <c r="A613" s="276"/>
      <c r="B613" s="276"/>
      <c r="C613" s="276"/>
      <c r="D613" s="276"/>
      <c r="E613" s="276"/>
      <c r="F613" s="276"/>
      <c r="G613" s="276"/>
      <c r="H613" s="276"/>
      <c r="I613" s="276"/>
      <c r="J613" s="276"/>
      <c r="K613" s="276"/>
    </row>
    <row r="614" ht="15.75" customHeight="1">
      <c r="A614" s="276"/>
      <c r="B614" s="276"/>
      <c r="C614" s="276"/>
      <c r="D614" s="276"/>
      <c r="E614" s="276"/>
      <c r="F614" s="276"/>
      <c r="G614" s="276"/>
      <c r="H614" s="276"/>
      <c r="I614" s="276"/>
      <c r="J614" s="276"/>
      <c r="K614" s="276"/>
    </row>
    <row r="615" ht="15.75" customHeight="1">
      <c r="A615" s="276"/>
      <c r="B615" s="276"/>
      <c r="C615" s="276"/>
      <c r="D615" s="276"/>
      <c r="E615" s="276"/>
      <c r="F615" s="276"/>
      <c r="G615" s="276"/>
      <c r="H615" s="276"/>
      <c r="I615" s="276"/>
      <c r="J615" s="276"/>
      <c r="K615" s="276"/>
    </row>
    <row r="616" ht="15.75" customHeight="1">
      <c r="A616" s="276"/>
      <c r="B616" s="276"/>
      <c r="C616" s="276"/>
      <c r="D616" s="276"/>
      <c r="E616" s="276"/>
      <c r="F616" s="276"/>
      <c r="G616" s="276"/>
      <c r="H616" s="276"/>
      <c r="I616" s="276"/>
      <c r="J616" s="276"/>
      <c r="K616" s="276"/>
    </row>
    <row r="617" ht="15.75" customHeight="1">
      <c r="A617" s="276"/>
      <c r="B617" s="276"/>
      <c r="C617" s="276"/>
      <c r="D617" s="276"/>
      <c r="E617" s="276"/>
      <c r="F617" s="276"/>
      <c r="G617" s="276"/>
      <c r="H617" s="276"/>
      <c r="I617" s="276"/>
      <c r="J617" s="276"/>
      <c r="K617" s="276"/>
    </row>
    <row r="618" ht="15.75" customHeight="1">
      <c r="A618" s="276"/>
      <c r="B618" s="276"/>
      <c r="C618" s="276"/>
      <c r="D618" s="276"/>
      <c r="E618" s="276"/>
      <c r="F618" s="276"/>
      <c r="G618" s="276"/>
      <c r="H618" s="276"/>
      <c r="I618" s="276"/>
      <c r="J618" s="276"/>
      <c r="K618" s="276"/>
    </row>
    <row r="619" ht="15.75" customHeight="1">
      <c r="A619" s="276"/>
      <c r="B619" s="276"/>
      <c r="C619" s="276"/>
      <c r="D619" s="276"/>
      <c r="E619" s="276"/>
      <c r="F619" s="276"/>
      <c r="G619" s="276"/>
      <c r="H619" s="276"/>
      <c r="I619" s="276"/>
      <c r="J619" s="276"/>
      <c r="K619" s="276"/>
    </row>
    <row r="620" ht="15.75" customHeight="1">
      <c r="A620" s="276"/>
      <c r="B620" s="276"/>
      <c r="C620" s="276"/>
      <c r="D620" s="276"/>
      <c r="E620" s="276"/>
      <c r="F620" s="276"/>
      <c r="G620" s="276"/>
      <c r="H620" s="276"/>
      <c r="I620" s="276"/>
      <c r="J620" s="276"/>
      <c r="K620" s="276"/>
    </row>
    <row r="621" ht="15.75" customHeight="1">
      <c r="A621" s="276"/>
      <c r="B621" s="276"/>
      <c r="C621" s="276"/>
      <c r="D621" s="276"/>
      <c r="E621" s="276"/>
      <c r="F621" s="276"/>
      <c r="G621" s="276"/>
      <c r="H621" s="276"/>
      <c r="I621" s="276"/>
      <c r="J621" s="276"/>
      <c r="K621" s="276"/>
    </row>
    <row r="622" ht="15.75" customHeight="1">
      <c r="A622" s="276"/>
      <c r="B622" s="276"/>
      <c r="C622" s="276"/>
      <c r="D622" s="276"/>
      <c r="E622" s="276"/>
      <c r="F622" s="276"/>
      <c r="G622" s="276"/>
      <c r="H622" s="276"/>
      <c r="I622" s="276"/>
      <c r="J622" s="276"/>
      <c r="K622" s="276"/>
    </row>
    <row r="623" ht="15.75" customHeight="1">
      <c r="A623" s="276"/>
      <c r="B623" s="276"/>
      <c r="C623" s="276"/>
      <c r="D623" s="276"/>
      <c r="E623" s="276"/>
      <c r="F623" s="276"/>
      <c r="G623" s="276"/>
      <c r="H623" s="276"/>
      <c r="I623" s="276"/>
      <c r="J623" s="276"/>
      <c r="K623" s="276"/>
    </row>
    <row r="624" ht="15.75" customHeight="1">
      <c r="A624" s="276"/>
      <c r="B624" s="276"/>
      <c r="C624" s="276"/>
      <c r="D624" s="276"/>
      <c r="E624" s="276"/>
      <c r="F624" s="276"/>
      <c r="G624" s="276"/>
      <c r="H624" s="276"/>
      <c r="I624" s="276"/>
      <c r="J624" s="276"/>
      <c r="K624" s="276"/>
    </row>
    <row r="625" ht="15.75" customHeight="1">
      <c r="A625" s="276"/>
      <c r="B625" s="276"/>
      <c r="C625" s="276"/>
      <c r="D625" s="276"/>
      <c r="E625" s="276"/>
      <c r="F625" s="276"/>
      <c r="G625" s="276"/>
      <c r="H625" s="276"/>
      <c r="I625" s="276"/>
      <c r="J625" s="276"/>
      <c r="K625" s="276"/>
    </row>
    <row r="626" ht="15.75" customHeight="1">
      <c r="A626" s="276"/>
      <c r="B626" s="276"/>
      <c r="C626" s="276"/>
      <c r="D626" s="276"/>
      <c r="E626" s="276"/>
      <c r="F626" s="276"/>
      <c r="G626" s="276"/>
      <c r="H626" s="276"/>
      <c r="I626" s="276"/>
      <c r="J626" s="276"/>
      <c r="K626" s="276"/>
    </row>
    <row r="627" ht="15.75" customHeight="1">
      <c r="A627" s="276"/>
      <c r="B627" s="276"/>
      <c r="C627" s="276"/>
      <c r="D627" s="276"/>
      <c r="E627" s="276"/>
      <c r="F627" s="276"/>
      <c r="G627" s="276"/>
      <c r="H627" s="276"/>
      <c r="I627" s="276"/>
      <c r="J627" s="276"/>
      <c r="K627" s="276"/>
    </row>
    <row r="628" ht="15.75" customHeight="1">
      <c r="A628" s="276"/>
      <c r="B628" s="276"/>
      <c r="C628" s="276"/>
      <c r="D628" s="276"/>
      <c r="E628" s="276"/>
      <c r="F628" s="276"/>
      <c r="G628" s="276"/>
      <c r="H628" s="276"/>
      <c r="I628" s="276"/>
      <c r="J628" s="276"/>
      <c r="K628" s="276"/>
    </row>
    <row r="629" ht="15.75" customHeight="1">
      <c r="A629" s="276"/>
      <c r="B629" s="276"/>
      <c r="C629" s="276"/>
      <c r="D629" s="276"/>
      <c r="E629" s="276"/>
      <c r="F629" s="276"/>
      <c r="G629" s="276"/>
      <c r="H629" s="276"/>
      <c r="I629" s="276"/>
      <c r="J629" s="276"/>
      <c r="K629" s="276"/>
    </row>
    <row r="630" ht="15.75" customHeight="1">
      <c r="A630" s="276"/>
      <c r="B630" s="276"/>
      <c r="C630" s="276"/>
      <c r="D630" s="276"/>
      <c r="E630" s="276"/>
      <c r="F630" s="276"/>
      <c r="G630" s="276"/>
      <c r="H630" s="276"/>
      <c r="I630" s="276"/>
      <c r="J630" s="276"/>
      <c r="K630" s="276"/>
    </row>
    <row r="631" ht="15.75" customHeight="1">
      <c r="A631" s="276"/>
      <c r="B631" s="276"/>
      <c r="C631" s="276"/>
      <c r="D631" s="276"/>
      <c r="E631" s="276"/>
      <c r="F631" s="276"/>
      <c r="G631" s="276"/>
      <c r="H631" s="276"/>
      <c r="I631" s="276"/>
      <c r="J631" s="276"/>
      <c r="K631" s="276"/>
    </row>
    <row r="632" ht="15.75" customHeight="1">
      <c r="A632" s="276"/>
      <c r="B632" s="276"/>
      <c r="C632" s="276"/>
      <c r="D632" s="276"/>
      <c r="E632" s="276"/>
      <c r="F632" s="276"/>
      <c r="G632" s="276"/>
      <c r="H632" s="276"/>
      <c r="I632" s="276"/>
      <c r="J632" s="276"/>
      <c r="K632" s="276"/>
    </row>
    <row r="633" ht="15.75" customHeight="1">
      <c r="A633" s="276"/>
      <c r="B633" s="276"/>
      <c r="C633" s="276"/>
      <c r="D633" s="276"/>
      <c r="E633" s="276"/>
      <c r="F633" s="276"/>
      <c r="G633" s="276"/>
      <c r="H633" s="276"/>
      <c r="I633" s="276"/>
      <c r="J633" s="276"/>
      <c r="K633" s="276"/>
    </row>
    <row r="634" ht="15.75" customHeight="1">
      <c r="A634" s="276"/>
      <c r="B634" s="276"/>
      <c r="C634" s="276"/>
      <c r="D634" s="276"/>
      <c r="E634" s="276"/>
      <c r="F634" s="276"/>
      <c r="G634" s="276"/>
      <c r="H634" s="276"/>
      <c r="I634" s="276"/>
      <c r="J634" s="276"/>
      <c r="K634" s="276"/>
    </row>
    <row r="635" ht="15.75" customHeight="1">
      <c r="A635" s="276"/>
      <c r="B635" s="276"/>
      <c r="C635" s="276"/>
      <c r="D635" s="276"/>
      <c r="E635" s="276"/>
      <c r="F635" s="276"/>
      <c r="G635" s="276"/>
      <c r="H635" s="276"/>
      <c r="I635" s="276"/>
      <c r="J635" s="276"/>
      <c r="K635" s="276"/>
    </row>
    <row r="636" ht="15.75" customHeight="1">
      <c r="A636" s="276"/>
      <c r="B636" s="276"/>
      <c r="C636" s="276"/>
      <c r="D636" s="276"/>
      <c r="E636" s="276"/>
      <c r="F636" s="276"/>
      <c r="G636" s="276"/>
      <c r="H636" s="276"/>
      <c r="I636" s="276"/>
      <c r="J636" s="276"/>
      <c r="K636" s="276"/>
    </row>
    <row r="637" ht="15.75" customHeight="1">
      <c r="A637" s="276"/>
      <c r="B637" s="276"/>
      <c r="C637" s="276"/>
      <c r="D637" s="276"/>
      <c r="E637" s="276"/>
      <c r="F637" s="276"/>
      <c r="G637" s="276"/>
      <c r="H637" s="276"/>
      <c r="I637" s="276"/>
      <c r="J637" s="276"/>
      <c r="K637" s="276"/>
    </row>
    <row r="638" ht="15.75" customHeight="1">
      <c r="A638" s="276"/>
      <c r="B638" s="276"/>
      <c r="C638" s="276"/>
      <c r="D638" s="276"/>
      <c r="E638" s="276"/>
      <c r="F638" s="276"/>
      <c r="G638" s="276"/>
      <c r="H638" s="276"/>
      <c r="I638" s="276"/>
      <c r="J638" s="276"/>
      <c r="K638" s="276"/>
    </row>
    <row r="639" ht="15.75" customHeight="1">
      <c r="A639" s="276"/>
      <c r="B639" s="276"/>
      <c r="C639" s="276"/>
      <c r="D639" s="276"/>
      <c r="E639" s="276"/>
      <c r="F639" s="276"/>
      <c r="G639" s="276"/>
      <c r="H639" s="276"/>
      <c r="I639" s="276"/>
      <c r="J639" s="276"/>
      <c r="K639" s="276"/>
    </row>
    <row r="640" ht="15.75" customHeight="1">
      <c r="A640" s="276"/>
      <c r="B640" s="276"/>
      <c r="C640" s="276"/>
      <c r="D640" s="276"/>
      <c r="E640" s="276"/>
      <c r="F640" s="276"/>
      <c r="G640" s="276"/>
      <c r="H640" s="276"/>
      <c r="I640" s="276"/>
      <c r="J640" s="276"/>
      <c r="K640" s="276"/>
    </row>
    <row r="641" ht="15.75" customHeight="1">
      <c r="A641" s="276"/>
      <c r="B641" s="276"/>
      <c r="C641" s="276"/>
      <c r="D641" s="276"/>
      <c r="E641" s="276"/>
      <c r="F641" s="276"/>
      <c r="G641" s="276"/>
      <c r="H641" s="276"/>
      <c r="I641" s="276"/>
      <c r="J641" s="276"/>
      <c r="K641" s="276"/>
    </row>
    <row r="642" ht="15.75" customHeight="1">
      <c r="A642" s="276"/>
      <c r="B642" s="276"/>
      <c r="C642" s="276"/>
      <c r="D642" s="276"/>
      <c r="E642" s="276"/>
      <c r="F642" s="276"/>
      <c r="G642" s="276"/>
      <c r="H642" s="276"/>
      <c r="I642" s="276"/>
      <c r="J642" s="276"/>
      <c r="K642" s="276"/>
    </row>
    <row r="643" ht="15.75" customHeight="1">
      <c r="A643" s="276"/>
      <c r="B643" s="276"/>
      <c r="C643" s="276"/>
      <c r="D643" s="276"/>
      <c r="E643" s="276"/>
      <c r="F643" s="276"/>
      <c r="G643" s="276"/>
      <c r="H643" s="276"/>
      <c r="I643" s="276"/>
      <c r="J643" s="276"/>
      <c r="K643" s="276"/>
    </row>
    <row r="644" ht="15.75" customHeight="1">
      <c r="A644" s="276"/>
      <c r="B644" s="276"/>
      <c r="C644" s="276"/>
      <c r="D644" s="276"/>
      <c r="E644" s="276"/>
      <c r="F644" s="276"/>
      <c r="G644" s="276"/>
      <c r="H644" s="276"/>
      <c r="I644" s="276"/>
      <c r="J644" s="276"/>
      <c r="K644" s="276"/>
    </row>
    <row r="645" ht="15.75" customHeight="1">
      <c r="A645" s="276"/>
      <c r="B645" s="276"/>
      <c r="C645" s="276"/>
      <c r="D645" s="276"/>
      <c r="E645" s="276"/>
      <c r="F645" s="276"/>
      <c r="G645" s="276"/>
      <c r="H645" s="276"/>
      <c r="I645" s="276"/>
      <c r="J645" s="276"/>
      <c r="K645" s="276"/>
    </row>
    <row r="646" ht="15.75" customHeight="1">
      <c r="A646" s="276"/>
      <c r="B646" s="276"/>
      <c r="C646" s="276"/>
      <c r="D646" s="276"/>
      <c r="E646" s="276"/>
      <c r="F646" s="276"/>
      <c r="G646" s="276"/>
      <c r="H646" s="276"/>
      <c r="I646" s="276"/>
      <c r="J646" s="276"/>
      <c r="K646" s="276"/>
    </row>
    <row r="647" ht="15.75" customHeight="1">
      <c r="A647" s="276"/>
      <c r="B647" s="276"/>
      <c r="C647" s="276"/>
      <c r="D647" s="276"/>
      <c r="E647" s="276"/>
      <c r="F647" s="276"/>
      <c r="G647" s="276"/>
      <c r="H647" s="276"/>
      <c r="I647" s="276"/>
      <c r="J647" s="276"/>
      <c r="K647" s="276"/>
    </row>
    <row r="648" ht="15.75" customHeight="1">
      <c r="A648" s="276"/>
      <c r="B648" s="276"/>
      <c r="C648" s="276"/>
      <c r="D648" s="276"/>
      <c r="E648" s="276"/>
      <c r="F648" s="276"/>
      <c r="G648" s="276"/>
      <c r="H648" s="276"/>
      <c r="I648" s="276"/>
      <c r="J648" s="276"/>
      <c r="K648" s="276"/>
    </row>
    <row r="649" ht="15.75" customHeight="1">
      <c r="A649" s="276"/>
      <c r="B649" s="276"/>
      <c r="C649" s="276"/>
      <c r="D649" s="276"/>
      <c r="E649" s="276"/>
      <c r="F649" s="276"/>
      <c r="G649" s="276"/>
      <c r="H649" s="276"/>
      <c r="I649" s="276"/>
      <c r="J649" s="276"/>
      <c r="K649" s="276"/>
    </row>
    <row r="650" ht="15.75" customHeight="1">
      <c r="A650" s="276"/>
      <c r="B650" s="276"/>
      <c r="C650" s="276"/>
      <c r="D650" s="276"/>
      <c r="E650" s="276"/>
      <c r="F650" s="276"/>
      <c r="G650" s="276"/>
      <c r="H650" s="276"/>
      <c r="I650" s="276"/>
      <c r="J650" s="276"/>
      <c r="K650" s="276"/>
    </row>
    <row r="651" ht="15.75" customHeight="1">
      <c r="A651" s="276"/>
      <c r="B651" s="276"/>
      <c r="C651" s="276"/>
      <c r="D651" s="276"/>
      <c r="E651" s="276"/>
      <c r="F651" s="276"/>
      <c r="G651" s="276"/>
      <c r="H651" s="276"/>
      <c r="I651" s="276"/>
      <c r="J651" s="276"/>
      <c r="K651" s="276"/>
    </row>
    <row r="652" ht="15.75" customHeight="1">
      <c r="A652" s="276"/>
      <c r="B652" s="276"/>
      <c r="C652" s="276"/>
      <c r="D652" s="276"/>
      <c r="E652" s="276"/>
      <c r="F652" s="276"/>
      <c r="G652" s="276"/>
      <c r="H652" s="276"/>
      <c r="I652" s="276"/>
      <c r="J652" s="276"/>
      <c r="K652" s="276"/>
    </row>
    <row r="653" ht="15.75" customHeight="1">
      <c r="A653" s="276"/>
      <c r="B653" s="276"/>
      <c r="C653" s="276"/>
      <c r="D653" s="276"/>
      <c r="E653" s="276"/>
      <c r="F653" s="276"/>
      <c r="G653" s="276"/>
      <c r="H653" s="276"/>
      <c r="I653" s="276"/>
      <c r="J653" s="276"/>
      <c r="K653" s="276"/>
    </row>
    <row r="654" ht="15.75" customHeight="1">
      <c r="A654" s="276"/>
      <c r="B654" s="276"/>
      <c r="C654" s="276"/>
      <c r="D654" s="276"/>
      <c r="E654" s="276"/>
      <c r="F654" s="276"/>
      <c r="G654" s="276"/>
      <c r="H654" s="276"/>
      <c r="I654" s="276"/>
      <c r="J654" s="276"/>
      <c r="K654" s="276"/>
    </row>
    <row r="655" ht="15.75" customHeight="1">
      <c r="A655" s="276"/>
      <c r="B655" s="276"/>
      <c r="C655" s="276"/>
      <c r="D655" s="276"/>
      <c r="E655" s="276"/>
      <c r="F655" s="276"/>
      <c r="G655" s="276"/>
      <c r="H655" s="276"/>
      <c r="I655" s="276"/>
      <c r="J655" s="276"/>
      <c r="K655" s="276"/>
    </row>
    <row r="656" ht="15.75" customHeight="1">
      <c r="A656" s="276"/>
      <c r="B656" s="276"/>
      <c r="C656" s="276"/>
      <c r="D656" s="276"/>
      <c r="E656" s="276"/>
      <c r="F656" s="276"/>
      <c r="G656" s="276"/>
      <c r="H656" s="276"/>
      <c r="I656" s="276"/>
      <c r="J656" s="276"/>
      <c r="K656" s="276"/>
    </row>
    <row r="657" ht="15.75" customHeight="1">
      <c r="A657" s="276"/>
      <c r="B657" s="276"/>
      <c r="C657" s="276"/>
      <c r="D657" s="276"/>
      <c r="E657" s="276"/>
      <c r="F657" s="276"/>
      <c r="G657" s="276"/>
      <c r="H657" s="276"/>
      <c r="I657" s="276"/>
      <c r="J657" s="276"/>
      <c r="K657" s="276"/>
    </row>
    <row r="658" ht="15.75" customHeight="1">
      <c r="A658" s="276"/>
      <c r="B658" s="276"/>
      <c r="C658" s="276"/>
      <c r="D658" s="276"/>
      <c r="E658" s="276"/>
      <c r="F658" s="276"/>
      <c r="G658" s="276"/>
      <c r="H658" s="276"/>
      <c r="I658" s="276"/>
      <c r="J658" s="276"/>
      <c r="K658" s="276"/>
    </row>
    <row r="659" ht="15.75" customHeight="1">
      <c r="A659" s="276"/>
      <c r="B659" s="276"/>
      <c r="C659" s="276"/>
      <c r="D659" s="276"/>
      <c r="E659" s="276"/>
      <c r="F659" s="276"/>
      <c r="G659" s="276"/>
      <c r="H659" s="276"/>
      <c r="I659" s="276"/>
      <c r="J659" s="276"/>
      <c r="K659" s="276"/>
    </row>
    <row r="660" ht="15.75" customHeight="1">
      <c r="A660" s="276"/>
      <c r="B660" s="276"/>
      <c r="C660" s="276"/>
      <c r="D660" s="276"/>
      <c r="E660" s="276"/>
      <c r="F660" s="276"/>
      <c r="G660" s="276"/>
      <c r="H660" s="276"/>
      <c r="I660" s="276"/>
      <c r="J660" s="276"/>
      <c r="K660" s="276"/>
    </row>
    <row r="661" ht="15.75" customHeight="1">
      <c r="A661" s="276"/>
      <c r="B661" s="276"/>
      <c r="C661" s="276"/>
      <c r="D661" s="276"/>
      <c r="E661" s="276"/>
      <c r="F661" s="276"/>
      <c r="G661" s="276"/>
      <c r="H661" s="276"/>
      <c r="I661" s="276"/>
      <c r="J661" s="276"/>
      <c r="K661" s="276"/>
    </row>
    <row r="662" ht="15.75" customHeight="1">
      <c r="A662" s="276"/>
      <c r="B662" s="276"/>
      <c r="C662" s="276"/>
      <c r="D662" s="276"/>
      <c r="E662" s="276"/>
      <c r="F662" s="276"/>
      <c r="G662" s="276"/>
      <c r="H662" s="276"/>
      <c r="I662" s="276"/>
      <c r="J662" s="276"/>
      <c r="K662" s="276"/>
    </row>
    <row r="663" ht="15.75" customHeight="1">
      <c r="A663" s="276"/>
      <c r="B663" s="276"/>
      <c r="C663" s="276"/>
      <c r="D663" s="276"/>
      <c r="E663" s="276"/>
      <c r="F663" s="276"/>
      <c r="G663" s="276"/>
      <c r="H663" s="276"/>
      <c r="I663" s="276"/>
      <c r="J663" s="276"/>
      <c r="K663" s="276"/>
    </row>
    <row r="664" ht="15.75" customHeight="1">
      <c r="A664" s="276"/>
      <c r="B664" s="276"/>
      <c r="C664" s="276"/>
      <c r="D664" s="276"/>
      <c r="E664" s="276"/>
      <c r="F664" s="276"/>
      <c r="G664" s="276"/>
      <c r="H664" s="276"/>
      <c r="I664" s="276"/>
      <c r="J664" s="276"/>
      <c r="K664" s="276"/>
    </row>
    <row r="665" ht="15.75" customHeight="1">
      <c r="A665" s="276"/>
      <c r="B665" s="276"/>
      <c r="C665" s="276"/>
      <c r="D665" s="276"/>
      <c r="E665" s="276"/>
      <c r="F665" s="276"/>
      <c r="G665" s="276"/>
      <c r="H665" s="276"/>
      <c r="I665" s="276"/>
      <c r="J665" s="276"/>
      <c r="K665" s="276"/>
    </row>
    <row r="666" ht="15.75" customHeight="1">
      <c r="A666" s="276"/>
      <c r="B666" s="276"/>
      <c r="C666" s="276"/>
      <c r="D666" s="276"/>
      <c r="E666" s="276"/>
      <c r="F666" s="276"/>
      <c r="G666" s="276"/>
      <c r="H666" s="276"/>
      <c r="I666" s="276"/>
      <c r="J666" s="276"/>
      <c r="K666" s="276"/>
    </row>
    <row r="667" ht="15.75" customHeight="1">
      <c r="A667" s="276"/>
      <c r="B667" s="276"/>
      <c r="C667" s="276"/>
      <c r="D667" s="276"/>
      <c r="E667" s="276"/>
      <c r="F667" s="276"/>
      <c r="G667" s="276"/>
      <c r="H667" s="276"/>
      <c r="I667" s="276"/>
      <c r="J667" s="276"/>
      <c r="K667" s="276"/>
    </row>
    <row r="668" ht="15.75" customHeight="1">
      <c r="A668" s="276"/>
      <c r="B668" s="276"/>
      <c r="C668" s="276"/>
      <c r="D668" s="276"/>
      <c r="E668" s="276"/>
      <c r="F668" s="276"/>
      <c r="G668" s="276"/>
      <c r="H668" s="276"/>
      <c r="I668" s="276"/>
      <c r="J668" s="276"/>
      <c r="K668" s="276"/>
    </row>
    <row r="669" ht="15.75" customHeight="1">
      <c r="A669" s="276"/>
      <c r="B669" s="276"/>
      <c r="C669" s="276"/>
      <c r="D669" s="276"/>
      <c r="E669" s="276"/>
      <c r="F669" s="276"/>
      <c r="G669" s="276"/>
      <c r="H669" s="276"/>
      <c r="I669" s="276"/>
      <c r="J669" s="276"/>
      <c r="K669" s="276"/>
    </row>
    <row r="670" ht="15.75" customHeight="1">
      <c r="A670" s="276"/>
      <c r="B670" s="276"/>
      <c r="C670" s="276"/>
      <c r="D670" s="276"/>
      <c r="E670" s="276"/>
      <c r="F670" s="276"/>
      <c r="G670" s="276"/>
      <c r="H670" s="276"/>
      <c r="I670" s="276"/>
      <c r="J670" s="276"/>
      <c r="K670" s="276"/>
    </row>
    <row r="671" ht="15.75" customHeight="1">
      <c r="A671" s="276"/>
      <c r="B671" s="276"/>
      <c r="C671" s="276"/>
      <c r="D671" s="276"/>
      <c r="E671" s="276"/>
      <c r="F671" s="276"/>
      <c r="G671" s="276"/>
      <c r="H671" s="276"/>
      <c r="I671" s="276"/>
      <c r="J671" s="276"/>
      <c r="K671" s="276"/>
    </row>
    <row r="672" ht="15.75" customHeight="1">
      <c r="A672" s="276"/>
      <c r="B672" s="276"/>
      <c r="C672" s="276"/>
      <c r="D672" s="276"/>
      <c r="E672" s="276"/>
      <c r="F672" s="276"/>
      <c r="G672" s="276"/>
      <c r="H672" s="276"/>
      <c r="I672" s="276"/>
      <c r="J672" s="276"/>
      <c r="K672" s="276"/>
    </row>
    <row r="673" ht="15.75" customHeight="1">
      <c r="A673" s="276"/>
      <c r="B673" s="276"/>
      <c r="C673" s="276"/>
      <c r="D673" s="276"/>
      <c r="E673" s="276"/>
      <c r="F673" s="276"/>
      <c r="G673" s="276"/>
      <c r="H673" s="276"/>
      <c r="I673" s="276"/>
      <c r="J673" s="276"/>
      <c r="K673" s="276"/>
    </row>
    <row r="674" ht="15.75" customHeight="1">
      <c r="A674" s="276"/>
      <c r="B674" s="276"/>
      <c r="C674" s="276"/>
      <c r="D674" s="276"/>
      <c r="E674" s="276"/>
      <c r="F674" s="276"/>
      <c r="G674" s="276"/>
      <c r="H674" s="276"/>
      <c r="I674" s="276"/>
      <c r="J674" s="276"/>
      <c r="K674" s="276"/>
    </row>
    <row r="675" ht="15.75" customHeight="1">
      <c r="A675" s="276"/>
      <c r="B675" s="276"/>
      <c r="C675" s="276"/>
      <c r="D675" s="276"/>
      <c r="E675" s="276"/>
      <c r="F675" s="276"/>
      <c r="G675" s="276"/>
      <c r="H675" s="276"/>
      <c r="I675" s="276"/>
      <c r="J675" s="276"/>
      <c r="K675" s="276"/>
    </row>
    <row r="676" ht="15.75" customHeight="1">
      <c r="A676" s="276"/>
      <c r="B676" s="276"/>
      <c r="C676" s="276"/>
      <c r="D676" s="276"/>
      <c r="E676" s="276"/>
      <c r="F676" s="276"/>
      <c r="G676" s="276"/>
      <c r="H676" s="276"/>
      <c r="I676" s="276"/>
      <c r="J676" s="276"/>
      <c r="K676" s="276"/>
    </row>
    <row r="677" ht="15.75" customHeight="1">
      <c r="A677" s="276"/>
      <c r="B677" s="276"/>
      <c r="C677" s="276"/>
      <c r="D677" s="276"/>
      <c r="E677" s="276"/>
      <c r="F677" s="276"/>
      <c r="G677" s="276"/>
      <c r="H677" s="276"/>
      <c r="I677" s="276"/>
      <c r="J677" s="276"/>
      <c r="K677" s="276"/>
    </row>
    <row r="678" ht="15.75" customHeight="1">
      <c r="A678" s="276"/>
      <c r="B678" s="276"/>
      <c r="C678" s="276"/>
      <c r="D678" s="276"/>
      <c r="E678" s="276"/>
      <c r="F678" s="276"/>
      <c r="G678" s="276"/>
      <c r="H678" s="276"/>
      <c r="I678" s="276"/>
      <c r="J678" s="276"/>
      <c r="K678" s="276"/>
    </row>
    <row r="679" ht="15.75" customHeight="1">
      <c r="A679" s="276"/>
      <c r="B679" s="276"/>
      <c r="C679" s="276"/>
      <c r="D679" s="276"/>
      <c r="E679" s="276"/>
      <c r="F679" s="276"/>
      <c r="G679" s="276"/>
      <c r="H679" s="276"/>
      <c r="I679" s="276"/>
      <c r="J679" s="276"/>
      <c r="K679" s="276"/>
    </row>
    <row r="680" ht="15.75" customHeight="1">
      <c r="A680" s="276"/>
      <c r="B680" s="276"/>
      <c r="C680" s="276"/>
      <c r="D680" s="276"/>
      <c r="E680" s="276"/>
      <c r="F680" s="276"/>
      <c r="G680" s="276"/>
      <c r="H680" s="276"/>
      <c r="I680" s="276"/>
      <c r="J680" s="276"/>
      <c r="K680" s="276"/>
    </row>
    <row r="681" ht="15.75" customHeight="1">
      <c r="A681" s="276"/>
      <c r="B681" s="276"/>
      <c r="C681" s="276"/>
      <c r="D681" s="276"/>
      <c r="E681" s="276"/>
      <c r="F681" s="276"/>
      <c r="G681" s="276"/>
      <c r="H681" s="276"/>
      <c r="I681" s="276"/>
      <c r="J681" s="276"/>
      <c r="K681" s="276"/>
    </row>
    <row r="682" ht="15.75" customHeight="1">
      <c r="A682" s="276"/>
      <c r="B682" s="276"/>
      <c r="C682" s="276"/>
      <c r="D682" s="276"/>
      <c r="E682" s="276"/>
      <c r="F682" s="276"/>
      <c r="G682" s="276"/>
      <c r="H682" s="276"/>
      <c r="I682" s="276"/>
      <c r="J682" s="276"/>
      <c r="K682" s="276"/>
    </row>
    <row r="683" ht="15.75" customHeight="1">
      <c r="A683" s="276"/>
      <c r="B683" s="276"/>
      <c r="C683" s="276"/>
      <c r="D683" s="276"/>
      <c r="E683" s="276"/>
      <c r="F683" s="276"/>
      <c r="G683" s="276"/>
      <c r="H683" s="276"/>
      <c r="I683" s="276"/>
      <c r="J683" s="276"/>
      <c r="K683" s="276"/>
    </row>
    <row r="684" ht="15.75" customHeight="1">
      <c r="A684" s="276"/>
      <c r="B684" s="276"/>
      <c r="C684" s="276"/>
      <c r="D684" s="276"/>
      <c r="E684" s="276"/>
      <c r="F684" s="276"/>
      <c r="G684" s="276"/>
      <c r="H684" s="276"/>
      <c r="I684" s="276"/>
      <c r="J684" s="276"/>
      <c r="K684" s="276"/>
    </row>
    <row r="685" ht="15.75" customHeight="1">
      <c r="A685" s="276"/>
      <c r="B685" s="276"/>
      <c r="C685" s="276"/>
      <c r="D685" s="276"/>
      <c r="E685" s="276"/>
      <c r="F685" s="276"/>
      <c r="G685" s="276"/>
      <c r="H685" s="276"/>
      <c r="I685" s="276"/>
      <c r="J685" s="276"/>
      <c r="K685" s="276"/>
    </row>
    <row r="686" ht="15.75" customHeight="1">
      <c r="A686" s="276"/>
      <c r="B686" s="276"/>
      <c r="C686" s="276"/>
      <c r="D686" s="276"/>
      <c r="E686" s="276"/>
      <c r="F686" s="276"/>
      <c r="G686" s="276"/>
      <c r="H686" s="276"/>
      <c r="I686" s="276"/>
      <c r="J686" s="276"/>
      <c r="K686" s="276"/>
    </row>
    <row r="687" ht="15.75" customHeight="1">
      <c r="A687" s="276"/>
      <c r="B687" s="276"/>
      <c r="C687" s="276"/>
      <c r="D687" s="276"/>
      <c r="E687" s="276"/>
      <c r="F687" s="276"/>
      <c r="G687" s="276"/>
      <c r="H687" s="276"/>
      <c r="I687" s="276"/>
      <c r="J687" s="276"/>
      <c r="K687" s="276"/>
    </row>
    <row r="688" ht="15.75" customHeight="1">
      <c r="A688" s="276"/>
      <c r="B688" s="276"/>
      <c r="C688" s="276"/>
      <c r="D688" s="276"/>
      <c r="E688" s="276"/>
      <c r="F688" s="276"/>
      <c r="G688" s="276"/>
      <c r="H688" s="276"/>
      <c r="I688" s="276"/>
      <c r="J688" s="276"/>
      <c r="K688" s="276"/>
    </row>
    <row r="689" ht="15.75" customHeight="1">
      <c r="A689" s="276"/>
      <c r="B689" s="276"/>
      <c r="C689" s="276"/>
      <c r="D689" s="276"/>
      <c r="E689" s="276"/>
      <c r="F689" s="276"/>
      <c r="G689" s="276"/>
      <c r="H689" s="276"/>
      <c r="I689" s="276"/>
      <c r="J689" s="276"/>
      <c r="K689" s="276"/>
    </row>
    <row r="690" ht="15.75" customHeight="1">
      <c r="A690" s="276"/>
      <c r="B690" s="276"/>
      <c r="C690" s="276"/>
      <c r="D690" s="276"/>
      <c r="E690" s="276"/>
      <c r="F690" s="276"/>
      <c r="G690" s="276"/>
      <c r="H690" s="276"/>
      <c r="I690" s="276"/>
      <c r="J690" s="276"/>
      <c r="K690" s="276"/>
    </row>
    <row r="691" ht="15.75" customHeight="1">
      <c r="A691" s="276"/>
      <c r="B691" s="276"/>
      <c r="C691" s="276"/>
      <c r="D691" s="276"/>
      <c r="E691" s="276"/>
      <c r="F691" s="276"/>
      <c r="G691" s="276"/>
      <c r="H691" s="276"/>
      <c r="I691" s="276"/>
      <c r="J691" s="276"/>
      <c r="K691" s="276"/>
    </row>
    <row r="692" ht="15.75" customHeight="1">
      <c r="A692" s="276"/>
      <c r="B692" s="276"/>
      <c r="C692" s="276"/>
      <c r="D692" s="276"/>
      <c r="E692" s="276"/>
      <c r="F692" s="276"/>
      <c r="G692" s="276"/>
      <c r="H692" s="276"/>
      <c r="I692" s="276"/>
      <c r="J692" s="276"/>
      <c r="K692" s="276"/>
    </row>
    <row r="693" ht="15.75" customHeight="1">
      <c r="A693" s="276"/>
      <c r="B693" s="276"/>
      <c r="C693" s="276"/>
      <c r="D693" s="276"/>
      <c r="E693" s="276"/>
      <c r="F693" s="276"/>
      <c r="G693" s="276"/>
      <c r="H693" s="276"/>
      <c r="I693" s="276"/>
      <c r="J693" s="276"/>
      <c r="K693" s="276"/>
    </row>
    <row r="694" ht="15.75" customHeight="1">
      <c r="A694" s="276"/>
      <c r="B694" s="276"/>
      <c r="C694" s="276"/>
      <c r="D694" s="276"/>
      <c r="E694" s="276"/>
      <c r="F694" s="276"/>
      <c r="G694" s="276"/>
      <c r="H694" s="276"/>
      <c r="I694" s="276"/>
      <c r="J694" s="276"/>
      <c r="K694" s="276"/>
    </row>
    <row r="695" ht="15.75" customHeight="1">
      <c r="A695" s="276"/>
      <c r="B695" s="276"/>
      <c r="C695" s="276"/>
      <c r="D695" s="276"/>
      <c r="E695" s="276"/>
      <c r="F695" s="276"/>
      <c r="G695" s="276"/>
      <c r="H695" s="276"/>
      <c r="I695" s="276"/>
      <c r="J695" s="276"/>
      <c r="K695" s="276"/>
    </row>
    <row r="696" ht="15.75" customHeight="1">
      <c r="A696" s="276"/>
      <c r="B696" s="276"/>
      <c r="C696" s="276"/>
      <c r="D696" s="276"/>
      <c r="E696" s="276"/>
      <c r="F696" s="276"/>
      <c r="G696" s="276"/>
      <c r="H696" s="276"/>
      <c r="I696" s="276"/>
      <c r="J696" s="276"/>
      <c r="K696" s="276"/>
    </row>
    <row r="697" ht="15.75" customHeight="1">
      <c r="A697" s="276"/>
      <c r="B697" s="276"/>
      <c r="C697" s="276"/>
      <c r="D697" s="276"/>
      <c r="E697" s="276"/>
      <c r="F697" s="276"/>
      <c r="G697" s="276"/>
      <c r="H697" s="276"/>
      <c r="I697" s="276"/>
      <c r="J697" s="276"/>
      <c r="K697" s="276"/>
    </row>
    <row r="698" ht="15.75" customHeight="1">
      <c r="A698" s="276"/>
      <c r="B698" s="276"/>
      <c r="C698" s="276"/>
      <c r="D698" s="276"/>
      <c r="E698" s="276"/>
      <c r="F698" s="276"/>
      <c r="G698" s="276"/>
      <c r="H698" s="276"/>
      <c r="I698" s="276"/>
      <c r="J698" s="276"/>
      <c r="K698" s="276"/>
    </row>
    <row r="699" ht="15.75" customHeight="1">
      <c r="A699" s="276"/>
      <c r="B699" s="276"/>
      <c r="C699" s="276"/>
      <c r="D699" s="276"/>
      <c r="E699" s="276"/>
      <c r="F699" s="276"/>
      <c r="G699" s="276"/>
      <c r="H699" s="276"/>
      <c r="I699" s="276"/>
      <c r="J699" s="276"/>
      <c r="K699" s="276"/>
    </row>
    <row r="700" ht="15.75" customHeight="1">
      <c r="A700" s="276"/>
      <c r="B700" s="276"/>
      <c r="C700" s="276"/>
      <c r="D700" s="276"/>
      <c r="E700" s="276"/>
      <c r="F700" s="276"/>
      <c r="G700" s="276"/>
      <c r="H700" s="276"/>
      <c r="I700" s="276"/>
      <c r="J700" s="276"/>
      <c r="K700" s="276"/>
    </row>
    <row r="701" ht="15.75" customHeight="1">
      <c r="A701" s="276"/>
      <c r="B701" s="276"/>
      <c r="C701" s="276"/>
      <c r="D701" s="276"/>
      <c r="E701" s="276"/>
      <c r="F701" s="276"/>
      <c r="G701" s="276"/>
      <c r="H701" s="276"/>
      <c r="I701" s="276"/>
      <c r="J701" s="276"/>
      <c r="K701" s="276"/>
    </row>
    <row r="702" ht="15.75" customHeight="1">
      <c r="A702" s="276"/>
      <c r="B702" s="276"/>
      <c r="C702" s="276"/>
      <c r="D702" s="276"/>
      <c r="E702" s="276"/>
      <c r="F702" s="276"/>
      <c r="G702" s="276"/>
      <c r="H702" s="276"/>
      <c r="I702" s="276"/>
      <c r="J702" s="276"/>
      <c r="K702" s="276"/>
    </row>
    <row r="703" ht="15.75" customHeight="1">
      <c r="A703" s="276"/>
      <c r="B703" s="276"/>
      <c r="C703" s="276"/>
      <c r="D703" s="276"/>
      <c r="E703" s="276"/>
      <c r="F703" s="276"/>
      <c r="G703" s="276"/>
      <c r="H703" s="276"/>
      <c r="I703" s="276"/>
      <c r="J703" s="276"/>
      <c r="K703" s="276"/>
    </row>
    <row r="704" ht="15.75" customHeight="1">
      <c r="A704" s="276"/>
      <c r="B704" s="276"/>
      <c r="C704" s="276"/>
      <c r="D704" s="276"/>
      <c r="E704" s="276"/>
      <c r="F704" s="276"/>
      <c r="G704" s="276"/>
      <c r="H704" s="276"/>
      <c r="I704" s="276"/>
      <c r="J704" s="276"/>
      <c r="K704" s="276"/>
    </row>
    <row r="705" ht="15.75" customHeight="1">
      <c r="A705" s="276"/>
      <c r="B705" s="276"/>
      <c r="C705" s="276"/>
      <c r="D705" s="276"/>
      <c r="E705" s="276"/>
      <c r="F705" s="276"/>
      <c r="G705" s="276"/>
      <c r="H705" s="276"/>
      <c r="I705" s="276"/>
      <c r="J705" s="276"/>
      <c r="K705" s="276"/>
    </row>
    <row r="706" ht="15.75" customHeight="1">
      <c r="A706" s="276"/>
      <c r="B706" s="276"/>
      <c r="C706" s="276"/>
      <c r="D706" s="276"/>
      <c r="E706" s="276"/>
      <c r="F706" s="276"/>
      <c r="G706" s="276"/>
      <c r="H706" s="276"/>
      <c r="I706" s="276"/>
      <c r="J706" s="276"/>
      <c r="K706" s="276"/>
    </row>
    <row r="707" ht="15.75" customHeight="1">
      <c r="A707" s="276"/>
      <c r="B707" s="276"/>
      <c r="C707" s="276"/>
      <c r="D707" s="276"/>
      <c r="E707" s="276"/>
      <c r="F707" s="276"/>
      <c r="G707" s="276"/>
      <c r="H707" s="276"/>
      <c r="I707" s="276"/>
      <c r="J707" s="276"/>
      <c r="K707" s="276"/>
    </row>
    <row r="708" ht="15.75" customHeight="1">
      <c r="A708" s="276"/>
      <c r="B708" s="276"/>
      <c r="C708" s="276"/>
      <c r="D708" s="276"/>
      <c r="E708" s="276"/>
      <c r="F708" s="276"/>
      <c r="G708" s="276"/>
      <c r="H708" s="276"/>
      <c r="I708" s="276"/>
      <c r="J708" s="276"/>
      <c r="K708" s="276"/>
    </row>
    <row r="709" ht="15.75" customHeight="1">
      <c r="A709" s="276"/>
      <c r="B709" s="276"/>
      <c r="C709" s="276"/>
      <c r="D709" s="276"/>
      <c r="E709" s="276"/>
      <c r="F709" s="276"/>
      <c r="G709" s="276"/>
      <c r="H709" s="276"/>
      <c r="I709" s="276"/>
      <c r="J709" s="276"/>
      <c r="K709" s="276"/>
    </row>
    <row r="710" ht="15.75" customHeight="1">
      <c r="A710" s="276"/>
      <c r="B710" s="276"/>
      <c r="C710" s="276"/>
      <c r="D710" s="276"/>
      <c r="E710" s="276"/>
      <c r="F710" s="276"/>
      <c r="G710" s="276"/>
      <c r="H710" s="276"/>
      <c r="I710" s="276"/>
      <c r="J710" s="276"/>
      <c r="K710" s="276"/>
    </row>
    <row r="711" ht="15.75" customHeight="1">
      <c r="A711" s="276"/>
      <c r="B711" s="276"/>
      <c r="C711" s="276"/>
      <c r="D711" s="276"/>
      <c r="E711" s="276"/>
      <c r="F711" s="276"/>
      <c r="G711" s="276"/>
      <c r="H711" s="276"/>
      <c r="I711" s="276"/>
      <c r="J711" s="276"/>
      <c r="K711" s="276"/>
    </row>
    <row r="712" ht="15.75" customHeight="1">
      <c r="A712" s="276"/>
      <c r="B712" s="276"/>
      <c r="C712" s="276"/>
      <c r="D712" s="276"/>
      <c r="E712" s="276"/>
      <c r="F712" s="276"/>
      <c r="G712" s="276"/>
      <c r="H712" s="276"/>
      <c r="I712" s="276"/>
      <c r="J712" s="276"/>
      <c r="K712" s="276"/>
    </row>
    <row r="713" ht="15.75" customHeight="1">
      <c r="A713" s="276"/>
      <c r="B713" s="276"/>
      <c r="C713" s="276"/>
      <c r="D713" s="276"/>
      <c r="E713" s="276"/>
      <c r="F713" s="276"/>
      <c r="G713" s="276"/>
      <c r="H713" s="276"/>
      <c r="I713" s="276"/>
      <c r="J713" s="276"/>
      <c r="K713" s="276"/>
    </row>
    <row r="714" ht="15.75" customHeight="1">
      <c r="A714" s="276"/>
      <c r="B714" s="276"/>
      <c r="C714" s="276"/>
      <c r="D714" s="276"/>
      <c r="E714" s="276"/>
      <c r="F714" s="276"/>
      <c r="G714" s="276"/>
      <c r="H714" s="276"/>
      <c r="I714" s="276"/>
      <c r="J714" s="276"/>
      <c r="K714" s="276"/>
    </row>
    <row r="715" ht="15.75" customHeight="1">
      <c r="A715" s="276"/>
      <c r="B715" s="276"/>
      <c r="C715" s="276"/>
      <c r="D715" s="276"/>
      <c r="E715" s="276"/>
      <c r="F715" s="276"/>
      <c r="G715" s="276"/>
      <c r="H715" s="276"/>
      <c r="I715" s="276"/>
      <c r="J715" s="276"/>
      <c r="K715" s="276"/>
    </row>
    <row r="716" ht="15.75" customHeight="1">
      <c r="A716" s="276"/>
      <c r="B716" s="276"/>
      <c r="C716" s="276"/>
      <c r="D716" s="276"/>
      <c r="E716" s="276"/>
      <c r="F716" s="276"/>
      <c r="G716" s="276"/>
      <c r="H716" s="276"/>
      <c r="I716" s="276"/>
      <c r="J716" s="276"/>
      <c r="K716" s="276"/>
    </row>
    <row r="717" ht="15.75" customHeight="1">
      <c r="A717" s="276"/>
      <c r="B717" s="276"/>
      <c r="C717" s="276"/>
      <c r="D717" s="276"/>
      <c r="E717" s="276"/>
      <c r="F717" s="276"/>
      <c r="G717" s="276"/>
      <c r="H717" s="276"/>
      <c r="I717" s="276"/>
      <c r="J717" s="276"/>
      <c r="K717" s="276"/>
    </row>
    <row r="718" ht="15.75" customHeight="1">
      <c r="A718" s="276"/>
      <c r="B718" s="276"/>
      <c r="C718" s="276"/>
      <c r="D718" s="276"/>
      <c r="E718" s="276"/>
      <c r="F718" s="276"/>
      <c r="G718" s="276"/>
      <c r="H718" s="276"/>
      <c r="I718" s="276"/>
      <c r="J718" s="276"/>
      <c r="K718" s="276"/>
    </row>
    <row r="719" ht="15.75" customHeight="1">
      <c r="A719" s="276"/>
      <c r="B719" s="276"/>
      <c r="C719" s="276"/>
      <c r="D719" s="276"/>
      <c r="E719" s="276"/>
      <c r="F719" s="276"/>
      <c r="G719" s="276"/>
      <c r="H719" s="276"/>
      <c r="I719" s="276"/>
      <c r="J719" s="276"/>
      <c r="K719" s="276"/>
    </row>
    <row r="720" ht="15.75" customHeight="1">
      <c r="A720" s="276"/>
      <c r="B720" s="276"/>
      <c r="C720" s="276"/>
      <c r="D720" s="276"/>
      <c r="E720" s="276"/>
      <c r="F720" s="276"/>
      <c r="G720" s="276"/>
      <c r="H720" s="276"/>
      <c r="I720" s="276"/>
      <c r="J720" s="276"/>
      <c r="K720" s="276"/>
    </row>
    <row r="721" ht="15.75" customHeight="1">
      <c r="A721" s="276"/>
      <c r="B721" s="276"/>
      <c r="C721" s="276"/>
      <c r="D721" s="276"/>
      <c r="E721" s="276"/>
      <c r="F721" s="276"/>
      <c r="G721" s="276"/>
      <c r="H721" s="276"/>
      <c r="I721" s="276"/>
      <c r="J721" s="276"/>
      <c r="K721" s="276"/>
    </row>
    <row r="722" ht="15.75" customHeight="1">
      <c r="A722" s="276"/>
      <c r="B722" s="276"/>
      <c r="C722" s="276"/>
      <c r="D722" s="276"/>
      <c r="E722" s="276"/>
      <c r="F722" s="276"/>
      <c r="G722" s="276"/>
      <c r="H722" s="276"/>
      <c r="I722" s="276"/>
      <c r="J722" s="276"/>
      <c r="K722" s="276"/>
    </row>
    <row r="723" ht="15.75" customHeight="1">
      <c r="A723" s="276"/>
      <c r="B723" s="276"/>
      <c r="C723" s="276"/>
      <c r="D723" s="276"/>
      <c r="E723" s="276"/>
      <c r="F723" s="276"/>
      <c r="G723" s="276"/>
      <c r="H723" s="276"/>
      <c r="I723" s="276"/>
      <c r="J723" s="276"/>
      <c r="K723" s="276"/>
    </row>
    <row r="724" ht="15.75" customHeight="1">
      <c r="A724" s="276"/>
      <c r="B724" s="276"/>
      <c r="C724" s="276"/>
      <c r="D724" s="276"/>
      <c r="E724" s="276"/>
      <c r="F724" s="276"/>
      <c r="G724" s="276"/>
      <c r="H724" s="276"/>
      <c r="I724" s="276"/>
      <c r="J724" s="276"/>
      <c r="K724" s="276"/>
    </row>
    <row r="725" ht="15.75" customHeight="1">
      <c r="A725" s="276"/>
      <c r="B725" s="276"/>
      <c r="C725" s="276"/>
      <c r="D725" s="276"/>
      <c r="E725" s="276"/>
      <c r="F725" s="276"/>
      <c r="G725" s="276"/>
      <c r="H725" s="276"/>
      <c r="I725" s="276"/>
      <c r="J725" s="276"/>
      <c r="K725" s="276"/>
    </row>
    <row r="726" ht="15.75" customHeight="1">
      <c r="A726" s="276"/>
      <c r="B726" s="276"/>
      <c r="C726" s="276"/>
      <c r="D726" s="276"/>
      <c r="E726" s="276"/>
      <c r="F726" s="276"/>
      <c r="G726" s="276"/>
      <c r="H726" s="276"/>
      <c r="I726" s="276"/>
      <c r="J726" s="276"/>
      <c r="K726" s="276"/>
    </row>
    <row r="727" ht="15.75" customHeight="1">
      <c r="A727" s="276"/>
      <c r="B727" s="276"/>
      <c r="C727" s="276"/>
      <c r="D727" s="276"/>
      <c r="E727" s="276"/>
      <c r="F727" s="276"/>
      <c r="G727" s="276"/>
      <c r="H727" s="276"/>
      <c r="I727" s="276"/>
      <c r="J727" s="276"/>
      <c r="K727" s="276"/>
    </row>
    <row r="728" ht="15.75" customHeight="1">
      <c r="A728" s="276"/>
      <c r="B728" s="276"/>
      <c r="C728" s="276"/>
      <c r="D728" s="276"/>
      <c r="E728" s="276"/>
      <c r="F728" s="276"/>
      <c r="G728" s="276"/>
      <c r="H728" s="276"/>
      <c r="I728" s="276"/>
      <c r="J728" s="276"/>
      <c r="K728" s="276"/>
    </row>
    <row r="729" ht="15.75" customHeight="1">
      <c r="A729" s="276"/>
      <c r="B729" s="276"/>
      <c r="C729" s="276"/>
      <c r="D729" s="276"/>
      <c r="E729" s="276"/>
      <c r="F729" s="276"/>
      <c r="G729" s="276"/>
      <c r="H729" s="276"/>
      <c r="I729" s="276"/>
      <c r="J729" s="276"/>
      <c r="K729" s="276"/>
    </row>
    <row r="730" ht="15.75" customHeight="1">
      <c r="A730" s="276"/>
      <c r="B730" s="276"/>
      <c r="C730" s="276"/>
      <c r="D730" s="276"/>
      <c r="E730" s="276"/>
      <c r="F730" s="276"/>
      <c r="G730" s="276"/>
      <c r="H730" s="276"/>
      <c r="I730" s="276"/>
      <c r="J730" s="276"/>
      <c r="K730" s="276"/>
    </row>
    <row r="731" ht="15.75" customHeight="1">
      <c r="A731" s="276"/>
      <c r="B731" s="276"/>
      <c r="C731" s="276"/>
      <c r="D731" s="276"/>
      <c r="E731" s="276"/>
      <c r="F731" s="276"/>
      <c r="G731" s="276"/>
      <c r="H731" s="276"/>
      <c r="I731" s="276"/>
      <c r="J731" s="276"/>
      <c r="K731" s="276"/>
    </row>
    <row r="732" ht="15.75" customHeight="1">
      <c r="A732" s="276"/>
      <c r="B732" s="276"/>
      <c r="C732" s="276"/>
      <c r="D732" s="276"/>
      <c r="E732" s="276"/>
      <c r="F732" s="276"/>
      <c r="G732" s="276"/>
      <c r="H732" s="276"/>
      <c r="I732" s="276"/>
      <c r="J732" s="276"/>
      <c r="K732" s="276"/>
    </row>
    <row r="733" ht="15.75" customHeight="1">
      <c r="A733" s="276"/>
      <c r="B733" s="276"/>
      <c r="C733" s="276"/>
      <c r="D733" s="276"/>
      <c r="E733" s="276"/>
      <c r="F733" s="276"/>
      <c r="G733" s="276"/>
      <c r="H733" s="276"/>
      <c r="I733" s="276"/>
      <c r="J733" s="276"/>
      <c r="K733" s="276"/>
    </row>
    <row r="734" ht="15.75" customHeight="1">
      <c r="A734" s="276"/>
      <c r="B734" s="276"/>
      <c r="C734" s="276"/>
      <c r="D734" s="276"/>
      <c r="E734" s="276"/>
      <c r="F734" s="276"/>
      <c r="G734" s="276"/>
      <c r="H734" s="276"/>
      <c r="I734" s="276"/>
      <c r="J734" s="276"/>
      <c r="K734" s="276"/>
    </row>
    <row r="735" ht="15.75" customHeight="1">
      <c r="A735" s="276"/>
      <c r="B735" s="276"/>
      <c r="C735" s="276"/>
      <c r="D735" s="276"/>
      <c r="E735" s="276"/>
      <c r="F735" s="276"/>
      <c r="G735" s="276"/>
      <c r="H735" s="276"/>
      <c r="I735" s="276"/>
      <c r="J735" s="276"/>
      <c r="K735" s="276"/>
    </row>
    <row r="736" ht="15.75" customHeight="1">
      <c r="A736" s="276"/>
      <c r="B736" s="276"/>
      <c r="C736" s="276"/>
      <c r="D736" s="276"/>
      <c r="E736" s="276"/>
      <c r="F736" s="276"/>
      <c r="G736" s="276"/>
      <c r="H736" s="276"/>
      <c r="I736" s="276"/>
      <c r="J736" s="276"/>
      <c r="K736" s="276"/>
    </row>
    <row r="737" ht="15.75" customHeight="1">
      <c r="A737" s="276"/>
      <c r="B737" s="276"/>
      <c r="C737" s="276"/>
      <c r="D737" s="276"/>
      <c r="E737" s="276"/>
      <c r="F737" s="276"/>
      <c r="G737" s="276"/>
      <c r="H737" s="276"/>
      <c r="I737" s="276"/>
      <c r="J737" s="276"/>
      <c r="K737" s="276"/>
    </row>
    <row r="738" ht="15.75" customHeight="1">
      <c r="A738" s="276"/>
      <c r="B738" s="276"/>
      <c r="C738" s="276"/>
      <c r="D738" s="276"/>
      <c r="E738" s="276"/>
      <c r="F738" s="276"/>
      <c r="G738" s="276"/>
      <c r="H738" s="276"/>
      <c r="I738" s="276"/>
      <c r="J738" s="276"/>
      <c r="K738" s="276"/>
    </row>
    <row r="739" ht="15.75" customHeight="1">
      <c r="A739" s="276"/>
      <c r="B739" s="276"/>
      <c r="C739" s="276"/>
      <c r="D739" s="276"/>
      <c r="E739" s="276"/>
      <c r="F739" s="276"/>
      <c r="G739" s="276"/>
      <c r="H739" s="276"/>
      <c r="I739" s="276"/>
      <c r="J739" s="276"/>
      <c r="K739" s="276"/>
    </row>
    <row r="740" ht="15.75" customHeight="1">
      <c r="A740" s="276"/>
      <c r="B740" s="276"/>
      <c r="C740" s="276"/>
      <c r="D740" s="276"/>
      <c r="E740" s="276"/>
      <c r="F740" s="276"/>
      <c r="G740" s="276"/>
      <c r="H740" s="276"/>
      <c r="I740" s="276"/>
      <c r="J740" s="276"/>
      <c r="K740" s="276"/>
    </row>
    <row r="741" ht="15.75" customHeight="1">
      <c r="A741" s="276"/>
      <c r="B741" s="276"/>
      <c r="C741" s="276"/>
      <c r="D741" s="276"/>
      <c r="E741" s="276"/>
      <c r="F741" s="276"/>
      <c r="G741" s="276"/>
      <c r="H741" s="276"/>
      <c r="I741" s="276"/>
      <c r="J741" s="276"/>
      <c r="K741" s="276"/>
    </row>
    <row r="742" ht="15.75" customHeight="1">
      <c r="A742" s="276"/>
      <c r="B742" s="276"/>
      <c r="C742" s="276"/>
      <c r="D742" s="276"/>
      <c r="E742" s="276"/>
      <c r="F742" s="276"/>
      <c r="G742" s="276"/>
      <c r="H742" s="276"/>
      <c r="I742" s="276"/>
      <c r="J742" s="276"/>
      <c r="K742" s="276"/>
    </row>
    <row r="743" ht="15.75" customHeight="1">
      <c r="A743" s="276"/>
      <c r="B743" s="276"/>
      <c r="C743" s="276"/>
      <c r="D743" s="276"/>
      <c r="E743" s="276"/>
      <c r="F743" s="276"/>
      <c r="G743" s="276"/>
      <c r="H743" s="276"/>
      <c r="I743" s="276"/>
      <c r="J743" s="276"/>
      <c r="K743" s="276"/>
    </row>
    <row r="744" ht="15.75" customHeight="1">
      <c r="A744" s="276"/>
      <c r="B744" s="276"/>
      <c r="C744" s="276"/>
      <c r="D744" s="276"/>
      <c r="E744" s="276"/>
      <c r="F744" s="276"/>
      <c r="G744" s="276"/>
      <c r="H744" s="276"/>
      <c r="I744" s="276"/>
      <c r="J744" s="276"/>
      <c r="K744" s="276"/>
    </row>
    <row r="745" ht="15.75" customHeight="1">
      <c r="A745" s="276"/>
      <c r="B745" s="276"/>
      <c r="C745" s="276"/>
      <c r="D745" s="276"/>
      <c r="E745" s="276"/>
      <c r="F745" s="276"/>
      <c r="G745" s="276"/>
      <c r="H745" s="276"/>
      <c r="I745" s="276"/>
      <c r="J745" s="276"/>
      <c r="K745" s="276"/>
    </row>
    <row r="746" ht="15.75" customHeight="1">
      <c r="A746" s="276"/>
      <c r="B746" s="276"/>
      <c r="C746" s="276"/>
      <c r="D746" s="276"/>
      <c r="E746" s="276"/>
      <c r="F746" s="276"/>
      <c r="G746" s="276"/>
      <c r="H746" s="276"/>
      <c r="I746" s="276"/>
      <c r="J746" s="276"/>
      <c r="K746" s="276"/>
    </row>
    <row r="747" ht="15.75" customHeight="1">
      <c r="A747" s="276"/>
      <c r="B747" s="276"/>
      <c r="C747" s="276"/>
      <c r="D747" s="276"/>
      <c r="E747" s="276"/>
      <c r="F747" s="276"/>
      <c r="G747" s="276"/>
      <c r="H747" s="276"/>
      <c r="I747" s="276"/>
      <c r="J747" s="276"/>
      <c r="K747" s="276"/>
    </row>
    <row r="748" ht="15.75" customHeight="1">
      <c r="A748" s="276"/>
      <c r="B748" s="276"/>
      <c r="C748" s="276"/>
      <c r="D748" s="276"/>
      <c r="E748" s="276"/>
      <c r="F748" s="276"/>
      <c r="G748" s="276"/>
      <c r="H748" s="276"/>
      <c r="I748" s="276"/>
      <c r="J748" s="276"/>
      <c r="K748" s="276"/>
    </row>
    <row r="749" ht="15.75" customHeight="1">
      <c r="A749" s="276"/>
      <c r="B749" s="276"/>
      <c r="C749" s="276"/>
      <c r="D749" s="276"/>
      <c r="E749" s="276"/>
      <c r="F749" s="276"/>
      <c r="G749" s="276"/>
      <c r="H749" s="276"/>
      <c r="I749" s="276"/>
      <c r="J749" s="276"/>
      <c r="K749" s="276"/>
    </row>
    <row r="750" ht="15.75" customHeight="1">
      <c r="A750" s="276"/>
      <c r="B750" s="276"/>
      <c r="C750" s="276"/>
      <c r="D750" s="276"/>
      <c r="E750" s="276"/>
      <c r="F750" s="276"/>
      <c r="G750" s="276"/>
      <c r="H750" s="276"/>
      <c r="I750" s="276"/>
      <c r="J750" s="276"/>
      <c r="K750" s="276"/>
    </row>
    <row r="751" ht="15.75" customHeight="1">
      <c r="A751" s="276"/>
      <c r="B751" s="276"/>
      <c r="C751" s="276"/>
      <c r="D751" s="276"/>
      <c r="E751" s="276"/>
      <c r="F751" s="276"/>
      <c r="G751" s="276"/>
      <c r="H751" s="276"/>
      <c r="I751" s="276"/>
      <c r="J751" s="276"/>
      <c r="K751" s="276"/>
    </row>
    <row r="752" ht="15.75" customHeight="1">
      <c r="A752" s="276"/>
      <c r="B752" s="276"/>
      <c r="C752" s="276"/>
      <c r="D752" s="276"/>
      <c r="E752" s="276"/>
      <c r="F752" s="276"/>
      <c r="G752" s="276"/>
      <c r="H752" s="276"/>
      <c r="I752" s="276"/>
      <c r="J752" s="276"/>
      <c r="K752" s="276"/>
    </row>
    <row r="753" ht="15.75" customHeight="1">
      <c r="A753" s="276"/>
      <c r="B753" s="276"/>
      <c r="C753" s="276"/>
      <c r="D753" s="276"/>
      <c r="E753" s="276"/>
      <c r="F753" s="276"/>
      <c r="G753" s="276"/>
      <c r="H753" s="276"/>
      <c r="I753" s="276"/>
      <c r="J753" s="276"/>
      <c r="K753" s="276"/>
    </row>
    <row r="754" ht="15.75" customHeight="1">
      <c r="A754" s="276"/>
      <c r="B754" s="276"/>
      <c r="C754" s="276"/>
      <c r="D754" s="276"/>
      <c r="E754" s="276"/>
      <c r="F754" s="276"/>
      <c r="G754" s="276"/>
      <c r="H754" s="276"/>
      <c r="I754" s="276"/>
      <c r="J754" s="276"/>
      <c r="K754" s="276"/>
    </row>
    <row r="755" ht="15.75" customHeight="1">
      <c r="A755" s="276"/>
      <c r="B755" s="276"/>
      <c r="C755" s="276"/>
      <c r="D755" s="276"/>
      <c r="E755" s="276"/>
      <c r="F755" s="276"/>
      <c r="G755" s="276"/>
      <c r="H755" s="276"/>
      <c r="I755" s="276"/>
      <c r="J755" s="276"/>
      <c r="K755" s="276"/>
    </row>
    <row r="756" ht="15.75" customHeight="1">
      <c r="A756" s="276"/>
      <c r="B756" s="276"/>
      <c r="C756" s="276"/>
      <c r="D756" s="276"/>
      <c r="E756" s="276"/>
      <c r="F756" s="276"/>
      <c r="G756" s="276"/>
      <c r="H756" s="276"/>
      <c r="I756" s="276"/>
      <c r="J756" s="276"/>
      <c r="K756" s="276"/>
    </row>
    <row r="757" ht="15.75" customHeight="1">
      <c r="A757" s="276"/>
      <c r="B757" s="276"/>
      <c r="C757" s="276"/>
      <c r="D757" s="276"/>
      <c r="E757" s="276"/>
      <c r="F757" s="276"/>
      <c r="G757" s="276"/>
      <c r="H757" s="276"/>
      <c r="I757" s="276"/>
      <c r="J757" s="276"/>
      <c r="K757" s="276"/>
    </row>
    <row r="758" ht="15.75" customHeight="1">
      <c r="A758" s="276"/>
      <c r="B758" s="276"/>
      <c r="C758" s="276"/>
      <c r="D758" s="276"/>
      <c r="E758" s="276"/>
      <c r="F758" s="276"/>
      <c r="G758" s="276"/>
      <c r="H758" s="276"/>
      <c r="I758" s="276"/>
      <c r="J758" s="276"/>
      <c r="K758" s="276"/>
    </row>
    <row r="759" ht="15.75" customHeight="1">
      <c r="A759" s="276"/>
      <c r="B759" s="276"/>
      <c r="C759" s="276"/>
      <c r="D759" s="276"/>
      <c r="E759" s="276"/>
      <c r="F759" s="276"/>
      <c r="G759" s="276"/>
      <c r="H759" s="276"/>
      <c r="I759" s="276"/>
      <c r="J759" s="276"/>
      <c r="K759" s="276"/>
    </row>
    <row r="760" ht="15.75" customHeight="1">
      <c r="A760" s="276"/>
      <c r="B760" s="276"/>
      <c r="C760" s="276"/>
      <c r="D760" s="276"/>
      <c r="E760" s="276"/>
      <c r="F760" s="276"/>
      <c r="G760" s="276"/>
      <c r="H760" s="276"/>
      <c r="I760" s="276"/>
      <c r="J760" s="276"/>
      <c r="K760" s="276"/>
    </row>
    <row r="761" ht="15.75" customHeight="1">
      <c r="A761" s="276"/>
      <c r="B761" s="276"/>
      <c r="C761" s="276"/>
      <c r="D761" s="276"/>
      <c r="E761" s="276"/>
      <c r="F761" s="276"/>
      <c r="G761" s="276"/>
      <c r="H761" s="276"/>
      <c r="I761" s="276"/>
      <c r="J761" s="276"/>
      <c r="K761" s="276"/>
    </row>
    <row r="762" ht="15.75" customHeight="1">
      <c r="A762" s="276"/>
      <c r="B762" s="276"/>
      <c r="C762" s="276"/>
      <c r="D762" s="276"/>
      <c r="E762" s="276"/>
      <c r="F762" s="276"/>
      <c r="G762" s="276"/>
      <c r="H762" s="276"/>
      <c r="I762" s="276"/>
      <c r="J762" s="276"/>
      <c r="K762" s="276"/>
    </row>
    <row r="763" ht="15.75" customHeight="1">
      <c r="A763" s="276"/>
      <c r="B763" s="276"/>
      <c r="C763" s="276"/>
      <c r="D763" s="276"/>
      <c r="E763" s="276"/>
      <c r="F763" s="276"/>
      <c r="G763" s="276"/>
      <c r="H763" s="276"/>
      <c r="I763" s="276"/>
      <c r="J763" s="276"/>
      <c r="K763" s="276"/>
    </row>
    <row r="764" ht="15.75" customHeight="1">
      <c r="A764" s="276"/>
      <c r="B764" s="276"/>
      <c r="C764" s="276"/>
      <c r="D764" s="276"/>
      <c r="E764" s="276"/>
      <c r="F764" s="276"/>
      <c r="G764" s="276"/>
      <c r="H764" s="276"/>
      <c r="I764" s="276"/>
      <c r="J764" s="276"/>
      <c r="K764" s="276"/>
    </row>
    <row r="765" ht="15.75" customHeight="1">
      <c r="A765" s="276"/>
      <c r="B765" s="276"/>
      <c r="C765" s="276"/>
      <c r="D765" s="276"/>
      <c r="E765" s="276"/>
      <c r="F765" s="276"/>
      <c r="G765" s="276"/>
      <c r="H765" s="276"/>
      <c r="I765" s="276"/>
      <c r="J765" s="276"/>
      <c r="K765" s="276"/>
    </row>
    <row r="766" ht="15.75" customHeight="1">
      <c r="A766" s="276"/>
      <c r="B766" s="276"/>
      <c r="C766" s="276"/>
      <c r="D766" s="276"/>
      <c r="E766" s="276"/>
      <c r="F766" s="276"/>
      <c r="G766" s="276"/>
      <c r="H766" s="276"/>
      <c r="I766" s="276"/>
      <c r="J766" s="276"/>
      <c r="K766" s="276"/>
    </row>
    <row r="767" ht="15.75" customHeight="1">
      <c r="A767" s="276"/>
      <c r="B767" s="276"/>
      <c r="C767" s="276"/>
      <c r="D767" s="276"/>
      <c r="E767" s="276"/>
      <c r="F767" s="276"/>
      <c r="G767" s="276"/>
      <c r="H767" s="276"/>
      <c r="I767" s="276"/>
      <c r="J767" s="276"/>
      <c r="K767" s="276"/>
    </row>
    <row r="768" ht="15.75" customHeight="1">
      <c r="A768" s="276"/>
      <c r="B768" s="276"/>
      <c r="C768" s="276"/>
      <c r="D768" s="276"/>
      <c r="E768" s="276"/>
      <c r="F768" s="276"/>
      <c r="G768" s="276"/>
      <c r="H768" s="276"/>
      <c r="I768" s="276"/>
      <c r="J768" s="276"/>
      <c r="K768" s="276"/>
    </row>
    <row r="769" ht="15.75" customHeight="1">
      <c r="A769" s="276"/>
      <c r="B769" s="276"/>
      <c r="C769" s="276"/>
      <c r="D769" s="276"/>
      <c r="E769" s="276"/>
      <c r="F769" s="276"/>
      <c r="G769" s="276"/>
      <c r="H769" s="276"/>
      <c r="I769" s="276"/>
      <c r="J769" s="276"/>
      <c r="K769" s="276"/>
    </row>
    <row r="770" ht="15.75" customHeight="1">
      <c r="A770" s="276"/>
      <c r="B770" s="276"/>
      <c r="C770" s="276"/>
      <c r="D770" s="276"/>
      <c r="E770" s="276"/>
      <c r="F770" s="276"/>
      <c r="G770" s="276"/>
      <c r="H770" s="276"/>
      <c r="I770" s="276"/>
      <c r="J770" s="276"/>
      <c r="K770" s="276"/>
    </row>
    <row r="771" ht="15.75" customHeight="1">
      <c r="A771" s="276"/>
      <c r="B771" s="276"/>
      <c r="C771" s="276"/>
      <c r="D771" s="276"/>
      <c r="E771" s="276"/>
      <c r="F771" s="276"/>
      <c r="G771" s="276"/>
      <c r="H771" s="276"/>
      <c r="I771" s="276"/>
      <c r="J771" s="276"/>
      <c r="K771" s="276"/>
    </row>
    <row r="772" ht="15.75" customHeight="1">
      <c r="A772" s="276"/>
      <c r="B772" s="276"/>
      <c r="C772" s="276"/>
      <c r="D772" s="276"/>
      <c r="E772" s="276"/>
      <c r="F772" s="276"/>
      <c r="G772" s="276"/>
      <c r="H772" s="276"/>
      <c r="I772" s="276"/>
      <c r="J772" s="276"/>
      <c r="K772" s="276"/>
    </row>
    <row r="773" ht="15.75" customHeight="1">
      <c r="A773" s="276"/>
      <c r="B773" s="276"/>
      <c r="C773" s="276"/>
      <c r="D773" s="276"/>
      <c r="E773" s="276"/>
      <c r="F773" s="276"/>
      <c r="G773" s="276"/>
      <c r="H773" s="276"/>
      <c r="I773" s="276"/>
      <c r="J773" s="276"/>
      <c r="K773" s="276"/>
    </row>
    <row r="774" ht="15.75" customHeight="1">
      <c r="A774" s="276"/>
      <c r="B774" s="276"/>
      <c r="C774" s="276"/>
      <c r="D774" s="276"/>
      <c r="E774" s="276"/>
      <c r="F774" s="276"/>
      <c r="G774" s="276"/>
      <c r="H774" s="276"/>
      <c r="I774" s="276"/>
      <c r="J774" s="276"/>
      <c r="K774" s="276"/>
    </row>
    <row r="775" ht="15.75" customHeight="1">
      <c r="A775" s="276"/>
      <c r="B775" s="276"/>
      <c r="C775" s="276"/>
      <c r="D775" s="276"/>
      <c r="E775" s="276"/>
      <c r="F775" s="276"/>
      <c r="G775" s="276"/>
      <c r="H775" s="276"/>
      <c r="I775" s="276"/>
      <c r="J775" s="276"/>
      <c r="K775" s="276"/>
    </row>
    <row r="776" ht="15.75" customHeight="1">
      <c r="A776" s="276"/>
      <c r="B776" s="276"/>
      <c r="C776" s="276"/>
      <c r="D776" s="276"/>
      <c r="E776" s="276"/>
      <c r="F776" s="276"/>
      <c r="G776" s="276"/>
      <c r="H776" s="276"/>
      <c r="I776" s="276"/>
      <c r="J776" s="276"/>
      <c r="K776" s="276"/>
    </row>
    <row r="777" ht="15.75" customHeight="1">
      <c r="A777" s="276"/>
      <c r="B777" s="276"/>
      <c r="C777" s="276"/>
      <c r="D777" s="276"/>
      <c r="E777" s="276"/>
      <c r="F777" s="276"/>
      <c r="G777" s="276"/>
      <c r="H777" s="276"/>
      <c r="I777" s="276"/>
      <c r="J777" s="276"/>
      <c r="K777" s="276"/>
    </row>
    <row r="778" ht="15.75" customHeight="1">
      <c r="A778" s="276"/>
      <c r="B778" s="276"/>
      <c r="C778" s="276"/>
      <c r="D778" s="276"/>
      <c r="E778" s="276"/>
      <c r="F778" s="276"/>
      <c r="G778" s="276"/>
      <c r="H778" s="276"/>
      <c r="I778" s="276"/>
      <c r="J778" s="276"/>
      <c r="K778" s="276"/>
    </row>
    <row r="779" ht="15.75" customHeight="1">
      <c r="A779" s="276"/>
      <c r="B779" s="276"/>
      <c r="C779" s="276"/>
      <c r="D779" s="276"/>
      <c r="E779" s="276"/>
      <c r="F779" s="276"/>
      <c r="G779" s="276"/>
      <c r="H779" s="276"/>
      <c r="I779" s="276"/>
      <c r="J779" s="276"/>
      <c r="K779" s="276"/>
    </row>
    <row r="780" ht="15.75" customHeight="1">
      <c r="A780" s="276"/>
      <c r="B780" s="276"/>
      <c r="C780" s="276"/>
      <c r="D780" s="276"/>
      <c r="E780" s="276"/>
      <c r="F780" s="276"/>
      <c r="G780" s="276"/>
      <c r="H780" s="276"/>
      <c r="I780" s="276"/>
      <c r="J780" s="276"/>
      <c r="K780" s="276"/>
    </row>
    <row r="781" ht="15.75" customHeight="1">
      <c r="A781" s="276"/>
      <c r="B781" s="276"/>
      <c r="C781" s="276"/>
      <c r="D781" s="276"/>
      <c r="E781" s="276"/>
      <c r="F781" s="276"/>
      <c r="G781" s="276"/>
      <c r="H781" s="276"/>
      <c r="I781" s="276"/>
      <c r="J781" s="276"/>
      <c r="K781" s="276"/>
    </row>
    <row r="782" ht="15.75" customHeight="1">
      <c r="A782" s="276"/>
      <c r="B782" s="276"/>
      <c r="C782" s="276"/>
      <c r="D782" s="276"/>
      <c r="E782" s="276"/>
      <c r="F782" s="276"/>
      <c r="G782" s="276"/>
      <c r="H782" s="276"/>
      <c r="I782" s="276"/>
      <c r="J782" s="276"/>
      <c r="K782" s="276"/>
    </row>
    <row r="783" ht="15.75" customHeight="1">
      <c r="A783" s="276"/>
      <c r="B783" s="276"/>
      <c r="C783" s="276"/>
      <c r="D783" s="276"/>
      <c r="E783" s="276"/>
      <c r="F783" s="276"/>
      <c r="G783" s="276"/>
      <c r="H783" s="276"/>
      <c r="I783" s="276"/>
      <c r="J783" s="276"/>
      <c r="K783" s="276"/>
    </row>
    <row r="784" ht="15.75" customHeight="1">
      <c r="A784" s="276"/>
      <c r="B784" s="276"/>
      <c r="C784" s="276"/>
      <c r="D784" s="276"/>
      <c r="E784" s="276"/>
      <c r="F784" s="276"/>
      <c r="G784" s="276"/>
      <c r="H784" s="276"/>
      <c r="I784" s="276"/>
      <c r="J784" s="276"/>
      <c r="K784" s="276"/>
    </row>
    <row r="785" ht="15.75" customHeight="1">
      <c r="A785" s="276"/>
      <c r="B785" s="276"/>
      <c r="C785" s="276"/>
      <c r="D785" s="276"/>
      <c r="E785" s="276"/>
      <c r="F785" s="276"/>
      <c r="G785" s="276"/>
      <c r="H785" s="276"/>
      <c r="I785" s="276"/>
      <c r="J785" s="276"/>
      <c r="K785" s="276"/>
    </row>
    <row r="786" ht="15.75" customHeight="1">
      <c r="A786" s="276"/>
      <c r="B786" s="276"/>
      <c r="C786" s="276"/>
      <c r="D786" s="276"/>
      <c r="E786" s="276"/>
      <c r="F786" s="276"/>
      <c r="G786" s="276"/>
      <c r="H786" s="276"/>
      <c r="I786" s="276"/>
      <c r="J786" s="276"/>
      <c r="K786" s="276"/>
    </row>
    <row r="787" ht="15.75" customHeight="1">
      <c r="A787" s="276"/>
      <c r="B787" s="276"/>
      <c r="C787" s="276"/>
      <c r="D787" s="276"/>
      <c r="E787" s="276"/>
      <c r="F787" s="276"/>
      <c r="G787" s="276"/>
      <c r="H787" s="276"/>
      <c r="I787" s="276"/>
      <c r="J787" s="276"/>
      <c r="K787" s="276"/>
    </row>
    <row r="788" ht="15.75" customHeight="1">
      <c r="A788" s="276"/>
      <c r="B788" s="276"/>
      <c r="C788" s="276"/>
      <c r="D788" s="276"/>
      <c r="E788" s="276"/>
      <c r="F788" s="276"/>
      <c r="G788" s="276"/>
      <c r="H788" s="276"/>
      <c r="I788" s="276"/>
      <c r="J788" s="276"/>
      <c r="K788" s="276"/>
    </row>
    <row r="789" ht="15.75" customHeight="1">
      <c r="A789" s="276"/>
      <c r="B789" s="276"/>
      <c r="C789" s="276"/>
      <c r="D789" s="276"/>
      <c r="E789" s="276"/>
      <c r="F789" s="276"/>
      <c r="G789" s="276"/>
      <c r="H789" s="276"/>
      <c r="I789" s="276"/>
      <c r="J789" s="276"/>
      <c r="K789" s="276"/>
    </row>
    <row r="790" ht="15.75" customHeight="1">
      <c r="A790" s="276"/>
      <c r="B790" s="276"/>
      <c r="C790" s="276"/>
      <c r="D790" s="276"/>
      <c r="E790" s="276"/>
      <c r="F790" s="276"/>
      <c r="G790" s="276"/>
      <c r="H790" s="276"/>
      <c r="I790" s="276"/>
      <c r="J790" s="276"/>
      <c r="K790" s="276"/>
    </row>
    <row r="791" ht="15.75" customHeight="1">
      <c r="A791" s="276"/>
      <c r="B791" s="276"/>
      <c r="C791" s="276"/>
      <c r="D791" s="276"/>
      <c r="E791" s="276"/>
      <c r="F791" s="276"/>
      <c r="G791" s="276"/>
      <c r="H791" s="276"/>
      <c r="I791" s="276"/>
      <c r="J791" s="276"/>
      <c r="K791" s="276"/>
    </row>
    <row r="792" ht="15.75" customHeight="1">
      <c r="A792" s="276"/>
      <c r="B792" s="276"/>
      <c r="C792" s="276"/>
      <c r="D792" s="276"/>
      <c r="E792" s="276"/>
      <c r="F792" s="276"/>
      <c r="G792" s="276"/>
      <c r="H792" s="276"/>
      <c r="I792" s="276"/>
      <c r="J792" s="276"/>
      <c r="K792" s="276"/>
    </row>
    <row r="793" ht="15.75" customHeight="1">
      <c r="A793" s="276"/>
      <c r="B793" s="276"/>
      <c r="C793" s="276"/>
      <c r="D793" s="276"/>
      <c r="E793" s="276"/>
      <c r="F793" s="276"/>
      <c r="G793" s="276"/>
      <c r="H793" s="276"/>
      <c r="I793" s="276"/>
      <c r="J793" s="276"/>
      <c r="K793" s="276"/>
    </row>
    <row r="794" ht="15.75" customHeight="1">
      <c r="A794" s="276"/>
      <c r="B794" s="276"/>
      <c r="C794" s="276"/>
      <c r="D794" s="276"/>
      <c r="E794" s="276"/>
      <c r="F794" s="276"/>
      <c r="G794" s="276"/>
      <c r="H794" s="276"/>
      <c r="I794" s="276"/>
      <c r="J794" s="276"/>
      <c r="K794" s="276"/>
    </row>
    <row r="795" ht="15.75" customHeight="1">
      <c r="A795" s="276"/>
      <c r="B795" s="276"/>
      <c r="C795" s="276"/>
      <c r="D795" s="276"/>
      <c r="E795" s="276"/>
      <c r="F795" s="276"/>
      <c r="G795" s="276"/>
      <c r="H795" s="276"/>
      <c r="I795" s="276"/>
      <c r="J795" s="276"/>
      <c r="K795" s="276"/>
    </row>
    <row r="796" ht="15.75" customHeight="1">
      <c r="A796" s="276"/>
      <c r="B796" s="276"/>
      <c r="C796" s="276"/>
      <c r="D796" s="276"/>
      <c r="E796" s="276"/>
      <c r="F796" s="276"/>
      <c r="G796" s="276"/>
      <c r="H796" s="276"/>
      <c r="I796" s="276"/>
      <c r="J796" s="276"/>
      <c r="K796" s="276"/>
    </row>
    <row r="797" ht="15.75" customHeight="1">
      <c r="A797" s="276"/>
      <c r="B797" s="276"/>
      <c r="C797" s="276"/>
      <c r="D797" s="276"/>
      <c r="E797" s="276"/>
      <c r="F797" s="276"/>
      <c r="G797" s="276"/>
      <c r="H797" s="276"/>
      <c r="I797" s="276"/>
      <c r="J797" s="276"/>
      <c r="K797" s="276"/>
    </row>
    <row r="798" ht="15.75" customHeight="1">
      <c r="A798" s="276"/>
      <c r="B798" s="276"/>
      <c r="C798" s="276"/>
      <c r="D798" s="276"/>
      <c r="E798" s="276"/>
      <c r="F798" s="276"/>
      <c r="G798" s="276"/>
      <c r="H798" s="276"/>
      <c r="I798" s="276"/>
      <c r="J798" s="276"/>
      <c r="K798" s="276"/>
    </row>
    <row r="799" ht="15.75" customHeight="1">
      <c r="A799" s="276"/>
      <c r="B799" s="276"/>
      <c r="C799" s="276"/>
      <c r="D799" s="276"/>
      <c r="E799" s="276"/>
      <c r="F799" s="276"/>
      <c r="G799" s="276"/>
      <c r="H799" s="276"/>
      <c r="I799" s="276"/>
      <c r="J799" s="276"/>
      <c r="K799" s="276"/>
    </row>
    <row r="800" ht="15.75" customHeight="1">
      <c r="A800" s="276"/>
      <c r="B800" s="276"/>
      <c r="C800" s="276"/>
      <c r="D800" s="276"/>
      <c r="E800" s="276"/>
      <c r="F800" s="276"/>
      <c r="G800" s="276"/>
      <c r="H800" s="276"/>
      <c r="I800" s="276"/>
      <c r="J800" s="276"/>
      <c r="K800" s="276"/>
    </row>
    <row r="801" ht="15.75" customHeight="1">
      <c r="A801" s="276"/>
      <c r="B801" s="276"/>
      <c r="C801" s="276"/>
      <c r="D801" s="276"/>
      <c r="E801" s="276"/>
      <c r="F801" s="276"/>
      <c r="G801" s="276"/>
      <c r="H801" s="276"/>
      <c r="I801" s="276"/>
      <c r="J801" s="276"/>
      <c r="K801" s="276"/>
    </row>
    <row r="802" ht="15.75" customHeight="1">
      <c r="A802" s="276"/>
      <c r="B802" s="276"/>
      <c r="C802" s="276"/>
      <c r="D802" s="276"/>
      <c r="E802" s="276"/>
      <c r="F802" s="276"/>
      <c r="G802" s="276"/>
      <c r="H802" s="276"/>
      <c r="I802" s="276"/>
      <c r="J802" s="276"/>
      <c r="K802" s="276"/>
    </row>
    <row r="803" ht="15.75" customHeight="1">
      <c r="A803" s="276"/>
      <c r="B803" s="276"/>
      <c r="C803" s="276"/>
      <c r="D803" s="276"/>
      <c r="E803" s="276"/>
      <c r="F803" s="276"/>
      <c r="G803" s="276"/>
      <c r="H803" s="276"/>
      <c r="I803" s="276"/>
      <c r="J803" s="276"/>
      <c r="K803" s="276"/>
    </row>
    <row r="804" ht="15.75" customHeight="1">
      <c r="A804" s="276"/>
      <c r="B804" s="276"/>
      <c r="C804" s="276"/>
      <c r="D804" s="276"/>
      <c r="E804" s="276"/>
      <c r="F804" s="276"/>
      <c r="G804" s="276"/>
      <c r="H804" s="276"/>
      <c r="I804" s="276"/>
      <c r="J804" s="276"/>
      <c r="K804" s="276"/>
    </row>
    <row r="805" ht="15.75" customHeight="1">
      <c r="A805" s="276"/>
      <c r="B805" s="276"/>
      <c r="C805" s="276"/>
      <c r="D805" s="276"/>
      <c r="E805" s="276"/>
      <c r="F805" s="276"/>
      <c r="G805" s="276"/>
      <c r="H805" s="276"/>
      <c r="I805" s="276"/>
      <c r="J805" s="276"/>
      <c r="K805" s="276"/>
    </row>
    <row r="806" ht="15.75" customHeight="1">
      <c r="A806" s="276"/>
      <c r="B806" s="276"/>
      <c r="C806" s="276"/>
      <c r="D806" s="276"/>
      <c r="E806" s="276"/>
      <c r="F806" s="276"/>
      <c r="G806" s="276"/>
      <c r="H806" s="276"/>
      <c r="I806" s="276"/>
      <c r="J806" s="276"/>
      <c r="K806" s="276"/>
    </row>
    <row r="807" ht="15.75" customHeight="1">
      <c r="A807" s="276"/>
      <c r="B807" s="276"/>
      <c r="C807" s="276"/>
      <c r="D807" s="276"/>
      <c r="E807" s="276"/>
      <c r="F807" s="276"/>
      <c r="G807" s="276"/>
      <c r="H807" s="276"/>
      <c r="I807" s="276"/>
      <c r="J807" s="276"/>
      <c r="K807" s="276"/>
    </row>
    <row r="808" ht="15.75" customHeight="1">
      <c r="A808" s="276"/>
      <c r="B808" s="276"/>
      <c r="C808" s="276"/>
      <c r="D808" s="276"/>
      <c r="E808" s="276"/>
      <c r="F808" s="276"/>
      <c r="G808" s="276"/>
      <c r="H808" s="276"/>
      <c r="I808" s="276"/>
      <c r="J808" s="276"/>
      <c r="K808" s="276"/>
    </row>
    <row r="809" ht="15.75" customHeight="1">
      <c r="A809" s="276"/>
      <c r="B809" s="276"/>
      <c r="C809" s="276"/>
      <c r="D809" s="276"/>
      <c r="E809" s="276"/>
      <c r="F809" s="276"/>
      <c r="G809" s="276"/>
      <c r="H809" s="276"/>
      <c r="I809" s="276"/>
      <c r="J809" s="276"/>
      <c r="K809" s="276"/>
    </row>
    <row r="810" ht="15.75" customHeight="1">
      <c r="A810" s="276"/>
      <c r="B810" s="276"/>
      <c r="C810" s="276"/>
      <c r="D810" s="276"/>
      <c r="E810" s="276"/>
      <c r="F810" s="276"/>
      <c r="G810" s="276"/>
      <c r="H810" s="276"/>
      <c r="I810" s="276"/>
      <c r="J810" s="276"/>
      <c r="K810" s="276"/>
    </row>
    <row r="811" ht="15.75" customHeight="1">
      <c r="A811" s="276"/>
      <c r="B811" s="276"/>
      <c r="C811" s="276"/>
      <c r="D811" s="276"/>
      <c r="E811" s="276"/>
      <c r="F811" s="276"/>
      <c r="G811" s="276"/>
      <c r="H811" s="276"/>
      <c r="I811" s="276"/>
      <c r="J811" s="276"/>
      <c r="K811" s="276"/>
    </row>
    <row r="812" ht="15.75" customHeight="1">
      <c r="A812" s="276"/>
      <c r="B812" s="276"/>
      <c r="C812" s="276"/>
      <c r="D812" s="276"/>
      <c r="E812" s="276"/>
      <c r="F812" s="276"/>
      <c r="G812" s="276"/>
      <c r="H812" s="276"/>
      <c r="I812" s="276"/>
      <c r="J812" s="276"/>
      <c r="K812" s="276"/>
    </row>
    <row r="813" ht="15.75" customHeight="1">
      <c r="A813" s="276"/>
      <c r="B813" s="276"/>
      <c r="C813" s="276"/>
      <c r="D813" s="276"/>
      <c r="E813" s="276"/>
      <c r="F813" s="276"/>
      <c r="G813" s="276"/>
      <c r="H813" s="276"/>
      <c r="I813" s="276"/>
      <c r="J813" s="276"/>
      <c r="K813" s="276"/>
    </row>
    <row r="814" ht="15.75" customHeight="1">
      <c r="A814" s="276"/>
      <c r="B814" s="276"/>
      <c r="C814" s="276"/>
      <c r="D814" s="276"/>
      <c r="E814" s="276"/>
      <c r="F814" s="276"/>
      <c r="G814" s="276"/>
      <c r="H814" s="276"/>
      <c r="I814" s="276"/>
      <c r="J814" s="276"/>
      <c r="K814" s="276"/>
    </row>
    <row r="815" ht="15.75" customHeight="1">
      <c r="A815" s="276"/>
      <c r="B815" s="276"/>
      <c r="C815" s="276"/>
      <c r="D815" s="276"/>
      <c r="E815" s="276"/>
      <c r="F815" s="276"/>
      <c r="G815" s="276"/>
      <c r="H815" s="276"/>
      <c r="I815" s="276"/>
      <c r="J815" s="276"/>
      <c r="K815" s="276"/>
    </row>
    <row r="816" ht="15.75" customHeight="1">
      <c r="A816" s="276"/>
      <c r="B816" s="276"/>
      <c r="C816" s="276"/>
      <c r="D816" s="276"/>
      <c r="E816" s="276"/>
      <c r="F816" s="276"/>
      <c r="G816" s="276"/>
      <c r="H816" s="276"/>
      <c r="I816" s="276"/>
      <c r="J816" s="276"/>
      <c r="K816" s="276"/>
    </row>
    <row r="817" ht="15.75" customHeight="1">
      <c r="A817" s="276"/>
      <c r="B817" s="276"/>
      <c r="C817" s="276"/>
      <c r="D817" s="276"/>
      <c r="E817" s="276"/>
      <c r="F817" s="276"/>
      <c r="G817" s="276"/>
      <c r="H817" s="276"/>
      <c r="I817" s="276"/>
      <c r="J817" s="276"/>
      <c r="K817" s="276"/>
    </row>
    <row r="818" ht="15.75" customHeight="1">
      <c r="A818" s="276"/>
      <c r="B818" s="276"/>
      <c r="C818" s="276"/>
      <c r="D818" s="276"/>
      <c r="E818" s="276"/>
      <c r="F818" s="276"/>
      <c r="G818" s="276"/>
      <c r="H818" s="276"/>
      <c r="I818" s="276"/>
      <c r="J818" s="276"/>
      <c r="K818" s="276"/>
    </row>
    <row r="819" ht="15.75" customHeight="1">
      <c r="A819" s="276"/>
      <c r="B819" s="276"/>
      <c r="C819" s="276"/>
      <c r="D819" s="276"/>
      <c r="E819" s="276"/>
      <c r="F819" s="276"/>
      <c r="G819" s="276"/>
      <c r="H819" s="276"/>
      <c r="I819" s="276"/>
      <c r="J819" s="276"/>
      <c r="K819" s="276"/>
    </row>
    <row r="820" ht="15.75" customHeight="1">
      <c r="A820" s="276"/>
      <c r="B820" s="276"/>
      <c r="C820" s="276"/>
      <c r="D820" s="276"/>
      <c r="E820" s="276"/>
      <c r="F820" s="276"/>
      <c r="G820" s="276"/>
      <c r="H820" s="276"/>
      <c r="I820" s="276"/>
      <c r="J820" s="276"/>
      <c r="K820" s="276"/>
    </row>
    <row r="821" ht="15.75" customHeight="1">
      <c r="A821" s="276"/>
      <c r="B821" s="276"/>
      <c r="C821" s="276"/>
      <c r="D821" s="276"/>
      <c r="E821" s="276"/>
      <c r="F821" s="276"/>
      <c r="G821" s="276"/>
      <c r="H821" s="276"/>
      <c r="I821" s="276"/>
      <c r="J821" s="276"/>
      <c r="K821" s="276"/>
    </row>
    <row r="822" ht="15.75" customHeight="1">
      <c r="A822" s="276"/>
      <c r="B822" s="276"/>
      <c r="C822" s="276"/>
      <c r="D822" s="276"/>
      <c r="E822" s="276"/>
      <c r="F822" s="276"/>
      <c r="G822" s="276"/>
      <c r="H822" s="276"/>
      <c r="I822" s="276"/>
      <c r="J822" s="276"/>
      <c r="K822" s="276"/>
    </row>
    <row r="823" ht="15.75" customHeight="1">
      <c r="A823" s="276"/>
      <c r="B823" s="276"/>
      <c r="C823" s="276"/>
      <c r="D823" s="276"/>
      <c r="E823" s="276"/>
      <c r="F823" s="276"/>
      <c r="G823" s="276"/>
      <c r="H823" s="276"/>
      <c r="I823" s="276"/>
      <c r="J823" s="276"/>
      <c r="K823" s="276"/>
    </row>
    <row r="824" ht="15.75" customHeight="1">
      <c r="A824" s="276"/>
      <c r="B824" s="276"/>
      <c r="C824" s="276"/>
      <c r="D824" s="276"/>
      <c r="E824" s="276"/>
      <c r="F824" s="276"/>
      <c r="G824" s="276"/>
      <c r="H824" s="276"/>
      <c r="I824" s="276"/>
      <c r="J824" s="276"/>
      <c r="K824" s="276"/>
    </row>
    <row r="825" ht="15.75" customHeight="1">
      <c r="A825" s="276"/>
      <c r="B825" s="276"/>
      <c r="C825" s="276"/>
      <c r="D825" s="276"/>
      <c r="E825" s="276"/>
      <c r="F825" s="276"/>
      <c r="G825" s="276"/>
      <c r="H825" s="276"/>
      <c r="I825" s="276"/>
      <c r="J825" s="276"/>
      <c r="K825" s="276"/>
    </row>
    <row r="826" ht="15.75" customHeight="1">
      <c r="A826" s="276"/>
      <c r="B826" s="276"/>
      <c r="C826" s="276"/>
      <c r="D826" s="276"/>
      <c r="E826" s="276"/>
      <c r="F826" s="276"/>
      <c r="G826" s="276"/>
      <c r="H826" s="276"/>
      <c r="I826" s="276"/>
      <c r="J826" s="276"/>
      <c r="K826" s="276"/>
    </row>
    <row r="827" ht="15.75" customHeight="1">
      <c r="A827" s="276"/>
      <c r="B827" s="276"/>
      <c r="C827" s="276"/>
      <c r="D827" s="276"/>
      <c r="E827" s="276"/>
      <c r="F827" s="276"/>
      <c r="G827" s="276"/>
      <c r="H827" s="276"/>
      <c r="I827" s="276"/>
      <c r="J827" s="276"/>
      <c r="K827" s="276"/>
    </row>
    <row r="828" ht="15.75" customHeight="1">
      <c r="A828" s="276"/>
      <c r="B828" s="276"/>
      <c r="C828" s="276"/>
      <c r="D828" s="276"/>
      <c r="E828" s="276"/>
      <c r="F828" s="276"/>
      <c r="G828" s="276"/>
      <c r="H828" s="276"/>
      <c r="I828" s="276"/>
      <c r="J828" s="276"/>
      <c r="K828" s="276"/>
    </row>
    <row r="829" ht="15.75" customHeight="1">
      <c r="A829" s="276"/>
      <c r="B829" s="276"/>
      <c r="C829" s="276"/>
      <c r="D829" s="276"/>
      <c r="E829" s="276"/>
      <c r="F829" s="276"/>
      <c r="G829" s="276"/>
      <c r="H829" s="276"/>
      <c r="I829" s="276"/>
      <c r="J829" s="276"/>
      <c r="K829" s="276"/>
    </row>
    <row r="830" ht="15.75" customHeight="1">
      <c r="A830" s="276"/>
      <c r="B830" s="276"/>
      <c r="C830" s="276"/>
      <c r="D830" s="276"/>
      <c r="E830" s="276"/>
      <c r="F830" s="276"/>
      <c r="G830" s="276"/>
      <c r="H830" s="276"/>
      <c r="I830" s="276"/>
      <c r="J830" s="276"/>
      <c r="K830" s="276"/>
    </row>
    <row r="831" ht="15.75" customHeight="1">
      <c r="A831" s="276"/>
      <c r="B831" s="276"/>
      <c r="C831" s="276"/>
      <c r="D831" s="276"/>
      <c r="E831" s="276"/>
      <c r="F831" s="276"/>
      <c r="G831" s="276"/>
      <c r="H831" s="276"/>
      <c r="I831" s="276"/>
      <c r="J831" s="276"/>
      <c r="K831" s="276"/>
    </row>
    <row r="832" ht="15.75" customHeight="1">
      <c r="A832" s="276"/>
      <c r="B832" s="276"/>
      <c r="C832" s="276"/>
      <c r="D832" s="276"/>
      <c r="E832" s="276"/>
      <c r="F832" s="276"/>
      <c r="G832" s="276"/>
      <c r="H832" s="276"/>
      <c r="I832" s="276"/>
      <c r="J832" s="276"/>
      <c r="K832" s="276"/>
    </row>
    <row r="833" ht="15.75" customHeight="1">
      <c r="A833" s="276"/>
      <c r="B833" s="276"/>
      <c r="C833" s="276"/>
      <c r="D833" s="276"/>
      <c r="E833" s="276"/>
      <c r="F833" s="276"/>
      <c r="G833" s="276"/>
      <c r="H833" s="276"/>
      <c r="I833" s="276"/>
      <c r="J833" s="276"/>
      <c r="K833" s="276"/>
    </row>
    <row r="834" ht="15.75" customHeight="1">
      <c r="A834" s="276"/>
      <c r="B834" s="276"/>
      <c r="C834" s="276"/>
      <c r="D834" s="276"/>
      <c r="E834" s="276"/>
      <c r="F834" s="276"/>
      <c r="G834" s="276"/>
      <c r="H834" s="276"/>
      <c r="I834" s="276"/>
      <c r="J834" s="276"/>
      <c r="K834" s="276"/>
    </row>
    <row r="835" ht="15.75" customHeight="1">
      <c r="A835" s="276"/>
      <c r="B835" s="276"/>
      <c r="C835" s="276"/>
      <c r="D835" s="276"/>
      <c r="E835" s="276"/>
      <c r="F835" s="276"/>
      <c r="G835" s="276"/>
      <c r="H835" s="276"/>
      <c r="I835" s="276"/>
      <c r="J835" s="276"/>
      <c r="K835" s="276"/>
    </row>
    <row r="836" ht="15.75" customHeight="1">
      <c r="A836" s="276"/>
      <c r="B836" s="276"/>
      <c r="C836" s="276"/>
      <c r="D836" s="276"/>
      <c r="E836" s="276"/>
      <c r="F836" s="276"/>
      <c r="G836" s="276"/>
      <c r="H836" s="276"/>
      <c r="I836" s="276"/>
      <c r="J836" s="276"/>
      <c r="K836" s="276"/>
    </row>
    <row r="837" ht="15.75" customHeight="1">
      <c r="A837" s="276"/>
      <c r="B837" s="276"/>
      <c r="C837" s="276"/>
      <c r="D837" s="276"/>
      <c r="E837" s="276"/>
      <c r="F837" s="276"/>
      <c r="G837" s="276"/>
      <c r="H837" s="276"/>
      <c r="I837" s="276"/>
      <c r="J837" s="276"/>
      <c r="K837" s="276"/>
    </row>
    <row r="838" ht="15.75" customHeight="1">
      <c r="A838" s="276"/>
      <c r="B838" s="276"/>
      <c r="C838" s="276"/>
      <c r="D838" s="276"/>
      <c r="E838" s="276"/>
      <c r="F838" s="276"/>
      <c r="G838" s="276"/>
      <c r="H838" s="276"/>
      <c r="I838" s="276"/>
      <c r="J838" s="276"/>
      <c r="K838" s="276"/>
    </row>
    <row r="839" ht="15.75" customHeight="1">
      <c r="A839" s="276"/>
      <c r="B839" s="276"/>
      <c r="C839" s="276"/>
      <c r="D839" s="276"/>
      <c r="E839" s="276"/>
      <c r="F839" s="276"/>
      <c r="G839" s="276"/>
      <c r="H839" s="276"/>
      <c r="I839" s="276"/>
      <c r="J839" s="276"/>
      <c r="K839" s="276"/>
    </row>
    <row r="840" ht="15.75" customHeight="1">
      <c r="A840" s="276"/>
      <c r="B840" s="276"/>
      <c r="C840" s="276"/>
      <c r="D840" s="276"/>
      <c r="E840" s="276"/>
      <c r="F840" s="276"/>
      <c r="G840" s="276"/>
      <c r="H840" s="276"/>
      <c r="I840" s="276"/>
      <c r="J840" s="276"/>
      <c r="K840" s="276"/>
    </row>
    <row r="841" ht="15.75" customHeight="1">
      <c r="A841" s="276"/>
      <c r="B841" s="276"/>
      <c r="C841" s="276"/>
      <c r="D841" s="276"/>
      <c r="E841" s="276"/>
      <c r="F841" s="276"/>
      <c r="G841" s="276"/>
      <c r="H841" s="276"/>
      <c r="I841" s="276"/>
      <c r="J841" s="276"/>
      <c r="K841" s="276"/>
    </row>
    <row r="842" ht="15.75" customHeight="1">
      <c r="A842" s="276"/>
      <c r="B842" s="276"/>
      <c r="C842" s="276"/>
      <c r="D842" s="276"/>
      <c r="E842" s="276"/>
      <c r="F842" s="276"/>
      <c r="G842" s="276"/>
      <c r="H842" s="276"/>
      <c r="I842" s="276"/>
      <c r="J842" s="276"/>
      <c r="K842" s="276"/>
    </row>
    <row r="843" ht="15.75" customHeight="1">
      <c r="A843" s="276"/>
      <c r="B843" s="276"/>
      <c r="C843" s="276"/>
      <c r="D843" s="276"/>
      <c r="E843" s="276"/>
      <c r="F843" s="276"/>
      <c r="G843" s="276"/>
      <c r="H843" s="276"/>
      <c r="I843" s="276"/>
      <c r="J843" s="276"/>
      <c r="K843" s="276"/>
    </row>
    <row r="844" ht="15.75" customHeight="1">
      <c r="A844" s="276"/>
      <c r="B844" s="276"/>
      <c r="C844" s="276"/>
      <c r="D844" s="276"/>
      <c r="E844" s="276"/>
      <c r="F844" s="276"/>
      <c r="G844" s="276"/>
      <c r="H844" s="276"/>
      <c r="I844" s="276"/>
      <c r="J844" s="276"/>
      <c r="K844" s="276"/>
    </row>
    <row r="845" ht="15.75" customHeight="1">
      <c r="A845" s="276"/>
      <c r="B845" s="276"/>
      <c r="C845" s="276"/>
      <c r="D845" s="276"/>
      <c r="E845" s="276"/>
      <c r="F845" s="276"/>
      <c r="G845" s="276"/>
      <c r="H845" s="276"/>
      <c r="I845" s="276"/>
      <c r="J845" s="276"/>
      <c r="K845" s="276"/>
    </row>
    <row r="846" ht="15.75" customHeight="1">
      <c r="A846" s="276"/>
      <c r="B846" s="276"/>
      <c r="C846" s="276"/>
      <c r="D846" s="276"/>
      <c r="E846" s="276"/>
      <c r="F846" s="276"/>
      <c r="G846" s="276"/>
      <c r="H846" s="276"/>
      <c r="I846" s="276"/>
      <c r="J846" s="276"/>
      <c r="K846" s="276"/>
    </row>
    <row r="847" ht="15.75" customHeight="1">
      <c r="A847" s="276"/>
      <c r="B847" s="276"/>
      <c r="C847" s="276"/>
      <c r="D847" s="276"/>
      <c r="E847" s="276"/>
      <c r="F847" s="276"/>
      <c r="G847" s="276"/>
      <c r="H847" s="276"/>
      <c r="I847" s="276"/>
      <c r="J847" s="276"/>
      <c r="K847" s="276"/>
    </row>
    <row r="848" ht="15.75" customHeight="1">
      <c r="A848" s="276"/>
      <c r="B848" s="276"/>
      <c r="C848" s="276"/>
      <c r="D848" s="276"/>
      <c r="E848" s="276"/>
      <c r="F848" s="276"/>
      <c r="G848" s="276"/>
      <c r="H848" s="276"/>
      <c r="I848" s="276"/>
      <c r="J848" s="276"/>
      <c r="K848" s="276"/>
    </row>
    <row r="849" ht="15.75" customHeight="1">
      <c r="A849" s="276"/>
      <c r="B849" s="276"/>
      <c r="C849" s="276"/>
      <c r="D849" s="276"/>
      <c r="E849" s="276"/>
      <c r="F849" s="276"/>
      <c r="G849" s="276"/>
      <c r="H849" s="276"/>
      <c r="I849" s="276"/>
      <c r="J849" s="276"/>
      <c r="K849" s="276"/>
    </row>
    <row r="850" ht="15.75" customHeight="1">
      <c r="A850" s="276"/>
      <c r="B850" s="276"/>
      <c r="C850" s="276"/>
      <c r="D850" s="276"/>
      <c r="E850" s="276"/>
      <c r="F850" s="276"/>
      <c r="G850" s="276"/>
      <c r="H850" s="276"/>
      <c r="I850" s="276"/>
      <c r="J850" s="276"/>
      <c r="K850" s="276"/>
    </row>
    <row r="851" ht="15.75" customHeight="1">
      <c r="A851" s="276"/>
      <c r="B851" s="276"/>
      <c r="C851" s="276"/>
      <c r="D851" s="276"/>
      <c r="E851" s="276"/>
      <c r="F851" s="276"/>
      <c r="G851" s="276"/>
      <c r="H851" s="276"/>
      <c r="I851" s="276"/>
      <c r="J851" s="276"/>
      <c r="K851" s="276"/>
    </row>
    <row r="852" ht="15.75" customHeight="1">
      <c r="A852" s="276"/>
      <c r="B852" s="276"/>
      <c r="C852" s="276"/>
      <c r="D852" s="276"/>
      <c r="E852" s="276"/>
      <c r="F852" s="276"/>
      <c r="G852" s="276"/>
      <c r="H852" s="276"/>
      <c r="I852" s="276"/>
      <c r="J852" s="276"/>
      <c r="K852" s="276"/>
    </row>
    <row r="853" ht="15.75" customHeight="1">
      <c r="A853" s="276"/>
      <c r="B853" s="276"/>
      <c r="C853" s="276"/>
      <c r="D853" s="276"/>
      <c r="E853" s="276"/>
      <c r="F853" s="276"/>
      <c r="G853" s="276"/>
      <c r="H853" s="276"/>
      <c r="I853" s="276"/>
      <c r="J853" s="276"/>
      <c r="K853" s="276"/>
    </row>
    <row r="854" ht="15.75" customHeight="1">
      <c r="A854" s="276"/>
      <c r="B854" s="276"/>
      <c r="C854" s="276"/>
      <c r="D854" s="276"/>
      <c r="E854" s="276"/>
      <c r="F854" s="276"/>
      <c r="G854" s="276"/>
      <c r="H854" s="276"/>
      <c r="I854" s="276"/>
      <c r="J854" s="276"/>
      <c r="K854" s="276"/>
    </row>
    <row r="855" ht="15.75" customHeight="1">
      <c r="A855" s="276"/>
      <c r="B855" s="276"/>
      <c r="C855" s="276"/>
      <c r="D855" s="276"/>
      <c r="E855" s="276"/>
      <c r="F855" s="276"/>
      <c r="G855" s="276"/>
      <c r="H855" s="276"/>
      <c r="I855" s="276"/>
      <c r="J855" s="276"/>
      <c r="K855" s="276"/>
    </row>
    <row r="856" ht="15.75" customHeight="1">
      <c r="A856" s="276"/>
      <c r="B856" s="276"/>
      <c r="C856" s="276"/>
      <c r="D856" s="276"/>
      <c r="E856" s="276"/>
      <c r="F856" s="276"/>
      <c r="G856" s="276"/>
      <c r="H856" s="276"/>
      <c r="I856" s="276"/>
      <c r="J856" s="276"/>
      <c r="K856" s="276"/>
    </row>
    <row r="857" ht="15.75" customHeight="1">
      <c r="A857" s="276"/>
      <c r="B857" s="276"/>
      <c r="C857" s="276"/>
      <c r="D857" s="276"/>
      <c r="E857" s="276"/>
      <c r="F857" s="276"/>
      <c r="G857" s="276"/>
      <c r="H857" s="276"/>
      <c r="I857" s="276"/>
      <c r="J857" s="276"/>
      <c r="K857" s="276"/>
    </row>
    <row r="858" ht="15.75" customHeight="1">
      <c r="A858" s="276"/>
      <c r="B858" s="276"/>
      <c r="C858" s="276"/>
      <c r="D858" s="276"/>
      <c r="E858" s="276"/>
      <c r="F858" s="276"/>
      <c r="G858" s="276"/>
      <c r="H858" s="276"/>
      <c r="I858" s="276"/>
      <c r="J858" s="276"/>
      <c r="K858" s="276"/>
    </row>
    <row r="859" ht="15.75" customHeight="1">
      <c r="A859" s="276"/>
      <c r="B859" s="276"/>
      <c r="C859" s="276"/>
      <c r="D859" s="276"/>
      <c r="E859" s="276"/>
      <c r="F859" s="276"/>
      <c r="G859" s="276"/>
      <c r="H859" s="276"/>
      <c r="I859" s="276"/>
      <c r="J859" s="276"/>
      <c r="K859" s="276"/>
    </row>
    <row r="860" ht="15.75" customHeight="1">
      <c r="A860" s="276"/>
      <c r="B860" s="276"/>
      <c r="C860" s="276"/>
      <c r="D860" s="276"/>
      <c r="E860" s="276"/>
      <c r="F860" s="276"/>
      <c r="G860" s="276"/>
      <c r="H860" s="276"/>
      <c r="I860" s="276"/>
      <c r="J860" s="276"/>
      <c r="K860" s="276"/>
    </row>
    <row r="861" ht="15.75" customHeight="1">
      <c r="A861" s="276"/>
      <c r="B861" s="276"/>
      <c r="C861" s="276"/>
      <c r="D861" s="276"/>
      <c r="E861" s="276"/>
      <c r="F861" s="276"/>
      <c r="G861" s="276"/>
      <c r="H861" s="276"/>
      <c r="I861" s="276"/>
      <c r="J861" s="276"/>
      <c r="K861" s="276"/>
    </row>
    <row r="862" ht="15.75" customHeight="1">
      <c r="A862" s="276"/>
      <c r="B862" s="276"/>
      <c r="C862" s="276"/>
      <c r="D862" s="276"/>
      <c r="E862" s="276"/>
      <c r="F862" s="276"/>
      <c r="G862" s="276"/>
      <c r="H862" s="276"/>
      <c r="I862" s="276"/>
      <c r="J862" s="276"/>
      <c r="K862" s="276"/>
    </row>
    <row r="863" ht="15.75" customHeight="1">
      <c r="A863" s="276"/>
      <c r="B863" s="276"/>
      <c r="C863" s="276"/>
      <c r="D863" s="276"/>
      <c r="E863" s="276"/>
      <c r="F863" s="276"/>
      <c r="G863" s="276"/>
      <c r="H863" s="276"/>
      <c r="I863" s="276"/>
      <c r="J863" s="276"/>
      <c r="K863" s="276"/>
    </row>
    <row r="864" ht="15.75" customHeight="1">
      <c r="A864" s="276"/>
      <c r="B864" s="276"/>
      <c r="C864" s="276"/>
      <c r="D864" s="276"/>
      <c r="E864" s="276"/>
      <c r="F864" s="276"/>
      <c r="G864" s="276"/>
      <c r="H864" s="276"/>
      <c r="I864" s="276"/>
      <c r="J864" s="276"/>
      <c r="K864" s="276"/>
    </row>
    <row r="865" ht="15.75" customHeight="1">
      <c r="A865" s="276"/>
      <c r="B865" s="276"/>
      <c r="C865" s="276"/>
      <c r="D865" s="276"/>
      <c r="E865" s="276"/>
      <c r="F865" s="276"/>
      <c r="G865" s="276"/>
      <c r="H865" s="276"/>
      <c r="I865" s="276"/>
      <c r="J865" s="276"/>
      <c r="K865" s="276"/>
    </row>
    <row r="866" ht="15.75" customHeight="1">
      <c r="A866" s="276"/>
      <c r="B866" s="276"/>
      <c r="C866" s="276"/>
      <c r="D866" s="276"/>
      <c r="E866" s="276"/>
      <c r="F866" s="276"/>
      <c r="G866" s="276"/>
      <c r="H866" s="276"/>
      <c r="I866" s="276"/>
      <c r="J866" s="276"/>
      <c r="K866" s="276"/>
    </row>
    <row r="867" ht="15.75" customHeight="1">
      <c r="A867" s="276"/>
      <c r="B867" s="276"/>
      <c r="C867" s="276"/>
      <c r="D867" s="276"/>
      <c r="E867" s="276"/>
      <c r="F867" s="276"/>
      <c r="G867" s="276"/>
      <c r="H867" s="276"/>
      <c r="I867" s="276"/>
      <c r="J867" s="276"/>
      <c r="K867" s="276"/>
    </row>
    <row r="868" ht="15.75" customHeight="1">
      <c r="A868" s="276"/>
      <c r="B868" s="276"/>
      <c r="C868" s="276"/>
      <c r="D868" s="276"/>
      <c r="E868" s="276"/>
      <c r="F868" s="276"/>
      <c r="G868" s="276"/>
      <c r="H868" s="276"/>
      <c r="I868" s="276"/>
      <c r="J868" s="276"/>
      <c r="K868" s="276"/>
    </row>
    <row r="869" ht="15.75" customHeight="1">
      <c r="A869" s="276"/>
      <c r="B869" s="276"/>
      <c r="C869" s="276"/>
      <c r="D869" s="276"/>
      <c r="E869" s="276"/>
      <c r="F869" s="276"/>
      <c r="G869" s="276"/>
      <c r="H869" s="276"/>
      <c r="I869" s="276"/>
      <c r="J869" s="276"/>
      <c r="K869" s="276"/>
    </row>
    <row r="870" ht="15.75" customHeight="1">
      <c r="A870" s="276"/>
      <c r="B870" s="276"/>
      <c r="C870" s="276"/>
      <c r="D870" s="276"/>
      <c r="E870" s="276"/>
      <c r="F870" s="276"/>
      <c r="G870" s="276"/>
      <c r="H870" s="276"/>
      <c r="I870" s="276"/>
      <c r="J870" s="276"/>
      <c r="K870" s="276"/>
    </row>
    <row r="871" ht="15.75" customHeight="1">
      <c r="A871" s="276"/>
      <c r="B871" s="276"/>
      <c r="C871" s="276"/>
      <c r="D871" s="276"/>
      <c r="E871" s="276"/>
      <c r="F871" s="276"/>
      <c r="G871" s="276"/>
      <c r="H871" s="276"/>
      <c r="I871" s="276"/>
      <c r="J871" s="276"/>
      <c r="K871" s="276"/>
    </row>
    <row r="872" ht="15.75" customHeight="1">
      <c r="A872" s="276"/>
      <c r="B872" s="276"/>
      <c r="C872" s="276"/>
      <c r="D872" s="276"/>
      <c r="E872" s="276"/>
      <c r="F872" s="276"/>
      <c r="G872" s="276"/>
      <c r="H872" s="276"/>
      <c r="I872" s="276"/>
      <c r="J872" s="276"/>
      <c r="K872" s="276"/>
    </row>
    <row r="873" ht="15.75" customHeight="1">
      <c r="A873" s="276"/>
      <c r="B873" s="276"/>
      <c r="C873" s="276"/>
      <c r="D873" s="276"/>
      <c r="E873" s="276"/>
      <c r="F873" s="276"/>
      <c r="G873" s="276"/>
      <c r="H873" s="276"/>
      <c r="I873" s="276"/>
      <c r="J873" s="276"/>
      <c r="K873" s="276"/>
    </row>
    <row r="874" ht="15.75" customHeight="1">
      <c r="A874" s="276"/>
      <c r="B874" s="276"/>
      <c r="C874" s="276"/>
      <c r="D874" s="276"/>
      <c r="E874" s="276"/>
      <c r="F874" s="276"/>
      <c r="G874" s="276"/>
      <c r="H874" s="276"/>
      <c r="I874" s="276"/>
      <c r="J874" s="276"/>
      <c r="K874" s="276"/>
    </row>
    <row r="875" ht="15.75" customHeight="1">
      <c r="A875" s="276"/>
      <c r="B875" s="276"/>
      <c r="C875" s="276"/>
      <c r="D875" s="276"/>
      <c r="E875" s="276"/>
      <c r="F875" s="276"/>
      <c r="G875" s="276"/>
      <c r="H875" s="276"/>
      <c r="I875" s="276"/>
      <c r="J875" s="276"/>
      <c r="K875" s="276"/>
    </row>
    <row r="876" ht="15.75" customHeight="1">
      <c r="A876" s="276"/>
      <c r="B876" s="276"/>
      <c r="C876" s="276"/>
      <c r="D876" s="276"/>
      <c r="E876" s="276"/>
      <c r="F876" s="276"/>
      <c r="G876" s="276"/>
      <c r="H876" s="276"/>
      <c r="I876" s="276"/>
      <c r="J876" s="276"/>
      <c r="K876" s="276"/>
    </row>
    <row r="877" ht="15.75" customHeight="1">
      <c r="A877" s="276"/>
      <c r="B877" s="276"/>
      <c r="C877" s="276"/>
      <c r="D877" s="276"/>
      <c r="E877" s="276"/>
      <c r="F877" s="276"/>
      <c r="G877" s="276"/>
      <c r="H877" s="276"/>
      <c r="I877" s="276"/>
      <c r="J877" s="276"/>
      <c r="K877" s="276"/>
    </row>
    <row r="878" ht="15.75" customHeight="1">
      <c r="A878" s="276"/>
      <c r="B878" s="276"/>
      <c r="C878" s="276"/>
      <c r="D878" s="276"/>
      <c r="E878" s="276"/>
      <c r="F878" s="276"/>
      <c r="G878" s="276"/>
      <c r="H878" s="276"/>
      <c r="I878" s="276"/>
      <c r="J878" s="276"/>
      <c r="K878" s="276"/>
    </row>
    <row r="879" ht="15.75" customHeight="1">
      <c r="A879" s="276"/>
      <c r="B879" s="276"/>
      <c r="C879" s="276"/>
      <c r="D879" s="276"/>
      <c r="E879" s="276"/>
      <c r="F879" s="276"/>
      <c r="G879" s="276"/>
      <c r="H879" s="276"/>
      <c r="I879" s="276"/>
      <c r="J879" s="276"/>
      <c r="K879" s="276"/>
    </row>
    <row r="880" ht="15.75" customHeight="1">
      <c r="A880" s="276"/>
      <c r="B880" s="276"/>
      <c r="C880" s="276"/>
      <c r="D880" s="276"/>
      <c r="E880" s="276"/>
      <c r="F880" s="276"/>
      <c r="G880" s="276"/>
      <c r="H880" s="276"/>
      <c r="I880" s="276"/>
      <c r="J880" s="276"/>
      <c r="K880" s="276"/>
    </row>
    <row r="881" ht="15.75" customHeight="1">
      <c r="A881" s="276"/>
      <c r="B881" s="276"/>
      <c r="C881" s="276"/>
      <c r="D881" s="276"/>
      <c r="E881" s="276"/>
      <c r="F881" s="276"/>
      <c r="G881" s="276"/>
      <c r="H881" s="276"/>
      <c r="I881" s="276"/>
      <c r="J881" s="276"/>
      <c r="K881" s="276"/>
    </row>
    <row r="882" ht="15.75" customHeight="1">
      <c r="A882" s="276"/>
      <c r="B882" s="276"/>
      <c r="C882" s="276"/>
      <c r="D882" s="276"/>
      <c r="E882" s="276"/>
      <c r="F882" s="276"/>
      <c r="G882" s="276"/>
      <c r="H882" s="276"/>
      <c r="I882" s="276"/>
      <c r="J882" s="276"/>
      <c r="K882" s="276"/>
    </row>
    <row r="883" ht="15.75" customHeight="1">
      <c r="A883" s="276"/>
      <c r="B883" s="276"/>
      <c r="C883" s="276"/>
      <c r="D883" s="276"/>
      <c r="E883" s="276"/>
      <c r="F883" s="276"/>
      <c r="G883" s="276"/>
      <c r="H883" s="276"/>
      <c r="I883" s="276"/>
      <c r="J883" s="276"/>
      <c r="K883" s="276"/>
    </row>
    <row r="884" ht="15.75" customHeight="1">
      <c r="A884" s="276"/>
      <c r="B884" s="276"/>
      <c r="C884" s="276"/>
      <c r="D884" s="276"/>
      <c r="E884" s="276"/>
      <c r="F884" s="276"/>
      <c r="G884" s="276"/>
      <c r="H884" s="276"/>
      <c r="I884" s="276"/>
      <c r="J884" s="276"/>
      <c r="K884" s="276"/>
    </row>
    <row r="885" ht="15.75" customHeight="1">
      <c r="A885" s="276"/>
      <c r="B885" s="276"/>
      <c r="C885" s="276"/>
      <c r="D885" s="276"/>
      <c r="E885" s="276"/>
      <c r="F885" s="276"/>
      <c r="G885" s="276"/>
      <c r="H885" s="276"/>
      <c r="I885" s="276"/>
      <c r="J885" s="276"/>
      <c r="K885" s="276"/>
    </row>
    <row r="886" ht="15.75" customHeight="1">
      <c r="A886" s="276"/>
      <c r="B886" s="276"/>
      <c r="C886" s="276"/>
      <c r="D886" s="276"/>
      <c r="E886" s="276"/>
      <c r="F886" s="276"/>
      <c r="G886" s="276"/>
      <c r="H886" s="276"/>
      <c r="I886" s="276"/>
      <c r="J886" s="276"/>
      <c r="K886" s="276"/>
    </row>
    <row r="887" ht="15.75" customHeight="1">
      <c r="A887" s="276"/>
      <c r="B887" s="276"/>
      <c r="C887" s="276"/>
      <c r="D887" s="276"/>
      <c r="E887" s="276"/>
      <c r="F887" s="276"/>
      <c r="G887" s="276"/>
      <c r="H887" s="276"/>
      <c r="I887" s="276"/>
      <c r="J887" s="276"/>
      <c r="K887" s="276"/>
    </row>
    <row r="888" ht="15.75" customHeight="1">
      <c r="A888" s="276"/>
      <c r="B888" s="276"/>
      <c r="C888" s="276"/>
      <c r="D888" s="276"/>
      <c r="E888" s="276"/>
      <c r="F888" s="276"/>
      <c r="G888" s="276"/>
      <c r="H888" s="276"/>
      <c r="I888" s="276"/>
      <c r="J888" s="276"/>
      <c r="K888" s="276"/>
    </row>
    <row r="889" ht="15.75" customHeight="1">
      <c r="A889" s="276"/>
      <c r="B889" s="276"/>
      <c r="C889" s="276"/>
      <c r="D889" s="276"/>
      <c r="E889" s="276"/>
      <c r="F889" s="276"/>
      <c r="G889" s="276"/>
      <c r="H889" s="276"/>
      <c r="I889" s="276"/>
      <c r="J889" s="276"/>
      <c r="K889" s="276"/>
    </row>
    <row r="890" ht="15.75" customHeight="1">
      <c r="A890" s="276"/>
      <c r="B890" s="276"/>
      <c r="C890" s="276"/>
      <c r="D890" s="276"/>
      <c r="E890" s="276"/>
      <c r="F890" s="276"/>
      <c r="G890" s="276"/>
      <c r="H890" s="276"/>
      <c r="I890" s="276"/>
      <c r="J890" s="276"/>
      <c r="K890" s="276"/>
    </row>
    <row r="891" ht="15.75" customHeight="1">
      <c r="A891" s="276"/>
      <c r="B891" s="276"/>
      <c r="C891" s="276"/>
      <c r="D891" s="276"/>
      <c r="E891" s="276"/>
      <c r="F891" s="276"/>
      <c r="G891" s="276"/>
      <c r="H891" s="276"/>
      <c r="I891" s="276"/>
      <c r="J891" s="276"/>
      <c r="K891" s="276"/>
    </row>
    <row r="892" ht="15.75" customHeight="1">
      <c r="A892" s="276"/>
      <c r="B892" s="276"/>
      <c r="C892" s="276"/>
      <c r="D892" s="276"/>
      <c r="E892" s="276"/>
      <c r="F892" s="276"/>
      <c r="G892" s="276"/>
      <c r="H892" s="276"/>
      <c r="I892" s="276"/>
      <c r="J892" s="276"/>
      <c r="K892" s="276"/>
    </row>
    <row r="893" ht="15.75" customHeight="1">
      <c r="A893" s="276"/>
      <c r="B893" s="276"/>
      <c r="C893" s="276"/>
      <c r="D893" s="276"/>
      <c r="E893" s="276"/>
      <c r="F893" s="276"/>
      <c r="G893" s="276"/>
      <c r="H893" s="276"/>
      <c r="I893" s="276"/>
      <c r="J893" s="276"/>
      <c r="K893" s="276"/>
    </row>
    <row r="894" ht="15.75" customHeight="1">
      <c r="A894" s="276"/>
      <c r="B894" s="276"/>
      <c r="C894" s="276"/>
      <c r="D894" s="276"/>
      <c r="E894" s="276"/>
      <c r="F894" s="276"/>
      <c r="G894" s="276"/>
      <c r="H894" s="276"/>
      <c r="I894" s="276"/>
      <c r="J894" s="276"/>
      <c r="K894" s="276"/>
    </row>
    <row r="895" ht="15.75" customHeight="1">
      <c r="A895" s="276"/>
      <c r="B895" s="276"/>
      <c r="C895" s="276"/>
      <c r="D895" s="276"/>
      <c r="E895" s="276"/>
      <c r="F895" s="276"/>
      <c r="G895" s="276"/>
      <c r="H895" s="276"/>
      <c r="I895" s="276"/>
      <c r="J895" s="276"/>
      <c r="K895" s="276"/>
    </row>
    <row r="896" ht="15.75" customHeight="1">
      <c r="A896" s="276"/>
      <c r="B896" s="276"/>
      <c r="C896" s="276"/>
      <c r="D896" s="276"/>
      <c r="E896" s="276"/>
      <c r="F896" s="276"/>
      <c r="G896" s="276"/>
      <c r="H896" s="276"/>
      <c r="I896" s="276"/>
      <c r="J896" s="276"/>
      <c r="K896" s="276"/>
    </row>
    <row r="897" ht="15.75" customHeight="1">
      <c r="A897" s="276"/>
      <c r="B897" s="276"/>
      <c r="C897" s="276"/>
      <c r="D897" s="276"/>
      <c r="E897" s="276"/>
      <c r="F897" s="276"/>
      <c r="G897" s="276"/>
      <c r="H897" s="276"/>
      <c r="I897" s="276"/>
      <c r="J897" s="276"/>
      <c r="K897" s="276"/>
    </row>
    <row r="898" ht="15.75" customHeight="1">
      <c r="A898" s="276"/>
      <c r="B898" s="276"/>
      <c r="C898" s="276"/>
      <c r="D898" s="276"/>
      <c r="E898" s="276"/>
      <c r="F898" s="276"/>
      <c r="G898" s="276"/>
      <c r="H898" s="276"/>
      <c r="I898" s="276"/>
      <c r="J898" s="276"/>
      <c r="K898" s="276"/>
    </row>
    <row r="899" ht="15.75" customHeight="1">
      <c r="A899" s="276"/>
      <c r="B899" s="276"/>
      <c r="C899" s="276"/>
      <c r="D899" s="276"/>
      <c r="E899" s="276"/>
      <c r="F899" s="276"/>
      <c r="G899" s="276"/>
      <c r="H899" s="276"/>
      <c r="I899" s="276"/>
      <c r="J899" s="276"/>
      <c r="K899" s="276"/>
    </row>
    <row r="900" ht="15.75" customHeight="1">
      <c r="A900" s="276"/>
      <c r="B900" s="276"/>
      <c r="C900" s="276"/>
      <c r="D900" s="276"/>
      <c r="E900" s="276"/>
      <c r="F900" s="276"/>
      <c r="G900" s="276"/>
      <c r="H900" s="276"/>
      <c r="I900" s="276"/>
      <c r="J900" s="276"/>
      <c r="K900" s="276"/>
    </row>
    <row r="901" ht="15.75" customHeight="1">
      <c r="A901" s="276"/>
      <c r="B901" s="276"/>
      <c r="C901" s="276"/>
      <c r="D901" s="276"/>
      <c r="E901" s="276"/>
      <c r="F901" s="276"/>
      <c r="G901" s="276"/>
      <c r="H901" s="276"/>
      <c r="I901" s="276"/>
      <c r="J901" s="276"/>
      <c r="K901" s="276"/>
    </row>
    <row r="902" ht="15.75" customHeight="1">
      <c r="A902" s="276"/>
      <c r="B902" s="276"/>
      <c r="C902" s="276"/>
      <c r="D902" s="276"/>
      <c r="E902" s="276"/>
      <c r="F902" s="276"/>
      <c r="G902" s="276"/>
      <c r="H902" s="276"/>
      <c r="I902" s="276"/>
      <c r="J902" s="276"/>
      <c r="K902" s="276"/>
    </row>
    <row r="903" ht="15.75" customHeight="1">
      <c r="A903" s="276"/>
      <c r="B903" s="276"/>
      <c r="C903" s="276"/>
      <c r="D903" s="276"/>
      <c r="E903" s="276"/>
      <c r="F903" s="276"/>
      <c r="G903" s="276"/>
      <c r="H903" s="276"/>
      <c r="I903" s="276"/>
      <c r="J903" s="276"/>
      <c r="K903" s="276"/>
    </row>
    <row r="904" ht="15.75" customHeight="1">
      <c r="A904" s="276"/>
      <c r="B904" s="276"/>
      <c r="C904" s="276"/>
      <c r="D904" s="276"/>
      <c r="E904" s="276"/>
      <c r="F904" s="276"/>
      <c r="G904" s="276"/>
      <c r="H904" s="276"/>
      <c r="I904" s="276"/>
      <c r="J904" s="276"/>
      <c r="K904" s="276"/>
    </row>
    <row r="905" ht="15.75" customHeight="1">
      <c r="A905" s="276"/>
      <c r="B905" s="276"/>
      <c r="C905" s="276"/>
      <c r="D905" s="276"/>
      <c r="E905" s="276"/>
      <c r="F905" s="276"/>
      <c r="G905" s="276"/>
      <c r="H905" s="276"/>
      <c r="I905" s="276"/>
      <c r="J905" s="276"/>
      <c r="K905" s="276"/>
    </row>
    <row r="906" ht="15.75" customHeight="1">
      <c r="A906" s="276"/>
      <c r="B906" s="276"/>
      <c r="C906" s="276"/>
      <c r="D906" s="276"/>
      <c r="E906" s="276"/>
      <c r="F906" s="276"/>
      <c r="G906" s="276"/>
      <c r="H906" s="276"/>
      <c r="I906" s="276"/>
      <c r="J906" s="276"/>
      <c r="K906" s="276"/>
    </row>
    <row r="907" ht="15.75" customHeight="1">
      <c r="A907" s="276"/>
      <c r="B907" s="276"/>
      <c r="C907" s="276"/>
      <c r="D907" s="276"/>
      <c r="E907" s="276"/>
      <c r="F907" s="276"/>
      <c r="G907" s="276"/>
      <c r="H907" s="276"/>
      <c r="I907" s="276"/>
      <c r="J907" s="276"/>
      <c r="K907" s="276"/>
    </row>
    <row r="908" ht="15.75" customHeight="1">
      <c r="A908" s="276"/>
      <c r="B908" s="276"/>
      <c r="C908" s="276"/>
      <c r="D908" s="276"/>
      <c r="E908" s="276"/>
      <c r="F908" s="276"/>
      <c r="G908" s="276"/>
      <c r="H908" s="276"/>
      <c r="I908" s="276"/>
      <c r="J908" s="276"/>
      <c r="K908" s="276"/>
    </row>
    <row r="909" ht="15.75" customHeight="1">
      <c r="A909" s="276"/>
      <c r="B909" s="276"/>
      <c r="C909" s="276"/>
      <c r="D909" s="276"/>
      <c r="E909" s="276"/>
      <c r="F909" s="276"/>
      <c r="G909" s="276"/>
      <c r="H909" s="276"/>
      <c r="I909" s="276"/>
      <c r="J909" s="276"/>
      <c r="K909" s="276"/>
    </row>
    <row r="910" ht="15.75" customHeight="1">
      <c r="A910" s="276"/>
      <c r="B910" s="276"/>
      <c r="C910" s="276"/>
      <c r="D910" s="276"/>
      <c r="E910" s="276"/>
      <c r="F910" s="276"/>
      <c r="G910" s="276"/>
      <c r="H910" s="276"/>
      <c r="I910" s="276"/>
      <c r="J910" s="276"/>
      <c r="K910" s="276"/>
    </row>
    <row r="911" ht="15.75" customHeight="1">
      <c r="A911" s="276"/>
      <c r="B911" s="276"/>
      <c r="C911" s="276"/>
      <c r="D911" s="276"/>
      <c r="E911" s="276"/>
      <c r="F911" s="276"/>
      <c r="G911" s="276"/>
      <c r="H911" s="276"/>
      <c r="I911" s="276"/>
      <c r="J911" s="276"/>
      <c r="K911" s="276"/>
    </row>
    <row r="912" ht="15.75" customHeight="1">
      <c r="A912" s="276"/>
      <c r="B912" s="276"/>
      <c r="C912" s="276"/>
      <c r="D912" s="276"/>
      <c r="E912" s="276"/>
      <c r="F912" s="276"/>
      <c r="G912" s="276"/>
      <c r="H912" s="276"/>
      <c r="I912" s="276"/>
      <c r="J912" s="276"/>
      <c r="K912" s="276"/>
    </row>
    <row r="913" ht="15.75" customHeight="1">
      <c r="A913" s="276"/>
      <c r="B913" s="276"/>
      <c r="C913" s="276"/>
      <c r="D913" s="276"/>
      <c r="E913" s="276"/>
      <c r="F913" s="276"/>
      <c r="G913" s="276"/>
      <c r="H913" s="276"/>
      <c r="I913" s="276"/>
      <c r="J913" s="276"/>
      <c r="K913" s="276"/>
    </row>
    <row r="914" ht="15.75" customHeight="1">
      <c r="A914" s="276"/>
      <c r="B914" s="276"/>
      <c r="C914" s="276"/>
      <c r="D914" s="276"/>
      <c r="E914" s="276"/>
      <c r="F914" s="276"/>
      <c r="G914" s="276"/>
      <c r="H914" s="276"/>
      <c r="I914" s="276"/>
      <c r="J914" s="276"/>
      <c r="K914" s="276"/>
    </row>
    <row r="915" ht="15.75" customHeight="1">
      <c r="A915" s="276"/>
      <c r="B915" s="276"/>
      <c r="C915" s="276"/>
      <c r="D915" s="276"/>
      <c r="E915" s="276"/>
      <c r="F915" s="276"/>
      <c r="G915" s="276"/>
      <c r="H915" s="276"/>
      <c r="I915" s="276"/>
      <c r="J915" s="276"/>
      <c r="K915" s="276"/>
    </row>
    <row r="916" ht="15.75" customHeight="1">
      <c r="A916" s="276"/>
      <c r="B916" s="276"/>
      <c r="C916" s="276"/>
      <c r="D916" s="276"/>
      <c r="E916" s="276"/>
      <c r="F916" s="276"/>
      <c r="G916" s="276"/>
      <c r="H916" s="276"/>
      <c r="I916" s="276"/>
      <c r="J916" s="276"/>
      <c r="K916" s="276"/>
    </row>
    <row r="917" ht="15.75" customHeight="1">
      <c r="A917" s="276"/>
      <c r="B917" s="276"/>
      <c r="C917" s="276"/>
      <c r="D917" s="276"/>
      <c r="E917" s="276"/>
      <c r="F917" s="276"/>
      <c r="G917" s="276"/>
      <c r="H917" s="276"/>
      <c r="I917" s="276"/>
      <c r="J917" s="276"/>
      <c r="K917" s="276"/>
    </row>
    <row r="918" ht="15.75" customHeight="1">
      <c r="A918" s="276"/>
      <c r="B918" s="276"/>
      <c r="C918" s="276"/>
      <c r="D918" s="276"/>
      <c r="E918" s="276"/>
      <c r="F918" s="276"/>
      <c r="G918" s="276"/>
      <c r="H918" s="276"/>
      <c r="I918" s="276"/>
      <c r="J918" s="276"/>
      <c r="K918" s="276"/>
    </row>
    <row r="919" ht="15.75" customHeight="1">
      <c r="A919" s="276"/>
      <c r="B919" s="276"/>
      <c r="C919" s="276"/>
      <c r="D919" s="276"/>
      <c r="E919" s="276"/>
      <c r="F919" s="276"/>
      <c r="G919" s="276"/>
      <c r="H919" s="276"/>
      <c r="I919" s="276"/>
      <c r="J919" s="276"/>
      <c r="K919" s="276"/>
    </row>
    <row r="920" ht="15.75" customHeight="1">
      <c r="A920" s="276"/>
      <c r="B920" s="276"/>
      <c r="C920" s="276"/>
      <c r="D920" s="276"/>
      <c r="E920" s="276"/>
      <c r="F920" s="276"/>
      <c r="G920" s="276"/>
      <c r="H920" s="276"/>
      <c r="I920" s="276"/>
      <c r="J920" s="276"/>
      <c r="K920" s="276"/>
    </row>
    <row r="921" ht="15.75" customHeight="1">
      <c r="A921" s="276"/>
      <c r="B921" s="276"/>
      <c r="C921" s="276"/>
      <c r="D921" s="276"/>
      <c r="E921" s="276"/>
      <c r="F921" s="276"/>
      <c r="G921" s="276"/>
      <c r="H921" s="276"/>
      <c r="I921" s="276"/>
      <c r="J921" s="276"/>
      <c r="K921" s="276"/>
    </row>
    <row r="922" ht="15.75" customHeight="1">
      <c r="A922" s="276"/>
      <c r="B922" s="276"/>
      <c r="C922" s="276"/>
      <c r="D922" s="276"/>
      <c r="E922" s="276"/>
      <c r="F922" s="276"/>
      <c r="G922" s="276"/>
      <c r="H922" s="276"/>
      <c r="I922" s="276"/>
      <c r="J922" s="276"/>
      <c r="K922" s="276"/>
    </row>
    <row r="923" ht="15.75" customHeight="1">
      <c r="A923" s="276"/>
      <c r="B923" s="276"/>
      <c r="C923" s="276"/>
      <c r="D923" s="276"/>
      <c r="E923" s="276"/>
      <c r="F923" s="276"/>
      <c r="G923" s="276"/>
      <c r="H923" s="276"/>
      <c r="I923" s="276"/>
      <c r="J923" s="276"/>
      <c r="K923" s="276"/>
    </row>
    <row r="924" ht="15.75" customHeight="1">
      <c r="A924" s="276"/>
      <c r="B924" s="276"/>
      <c r="C924" s="276"/>
      <c r="D924" s="276"/>
      <c r="E924" s="276"/>
      <c r="F924" s="276"/>
      <c r="G924" s="276"/>
      <c r="H924" s="276"/>
      <c r="I924" s="276"/>
      <c r="J924" s="276"/>
      <c r="K924" s="276"/>
    </row>
    <row r="925" ht="15.75" customHeight="1">
      <c r="A925" s="276"/>
      <c r="B925" s="276"/>
      <c r="C925" s="276"/>
      <c r="D925" s="276"/>
      <c r="E925" s="276"/>
      <c r="F925" s="276"/>
      <c r="G925" s="276"/>
      <c r="H925" s="276"/>
      <c r="I925" s="276"/>
      <c r="J925" s="276"/>
      <c r="K925" s="276"/>
    </row>
    <row r="926" ht="15.75" customHeight="1">
      <c r="A926" s="276"/>
      <c r="B926" s="276"/>
      <c r="C926" s="276"/>
      <c r="D926" s="276"/>
      <c r="E926" s="276"/>
      <c r="F926" s="276"/>
      <c r="G926" s="276"/>
      <c r="H926" s="276"/>
      <c r="I926" s="276"/>
      <c r="J926" s="276"/>
      <c r="K926" s="276"/>
    </row>
    <row r="927" ht="15.75" customHeight="1">
      <c r="A927" s="276"/>
      <c r="B927" s="276"/>
      <c r="C927" s="276"/>
      <c r="D927" s="276"/>
      <c r="E927" s="276"/>
      <c r="F927" s="276"/>
      <c r="G927" s="276"/>
      <c r="H927" s="276"/>
      <c r="I927" s="276"/>
      <c r="J927" s="276"/>
      <c r="K927" s="276"/>
    </row>
    <row r="928" ht="15.75" customHeight="1">
      <c r="A928" s="276"/>
      <c r="B928" s="276"/>
      <c r="C928" s="276"/>
      <c r="D928" s="276"/>
      <c r="E928" s="276"/>
      <c r="F928" s="276"/>
      <c r="G928" s="276"/>
      <c r="H928" s="276"/>
      <c r="I928" s="276"/>
      <c r="J928" s="276"/>
      <c r="K928" s="276"/>
    </row>
    <row r="929" ht="15.75" customHeight="1">
      <c r="A929" s="276"/>
      <c r="B929" s="276"/>
      <c r="C929" s="276"/>
      <c r="D929" s="276"/>
      <c r="E929" s="276"/>
      <c r="F929" s="276"/>
      <c r="G929" s="276"/>
      <c r="H929" s="276"/>
      <c r="I929" s="276"/>
      <c r="J929" s="276"/>
      <c r="K929" s="276"/>
    </row>
    <row r="930" ht="15.75" customHeight="1">
      <c r="A930" s="276"/>
      <c r="B930" s="276"/>
      <c r="C930" s="276"/>
      <c r="D930" s="276"/>
      <c r="E930" s="276"/>
      <c r="F930" s="276"/>
      <c r="G930" s="276"/>
      <c r="H930" s="276"/>
      <c r="I930" s="276"/>
      <c r="J930" s="276"/>
      <c r="K930" s="276"/>
    </row>
    <row r="931" ht="15.75" customHeight="1">
      <c r="A931" s="276"/>
      <c r="B931" s="276"/>
      <c r="C931" s="276"/>
      <c r="D931" s="276"/>
      <c r="E931" s="276"/>
      <c r="F931" s="276"/>
      <c r="G931" s="276"/>
      <c r="H931" s="276"/>
      <c r="I931" s="276"/>
      <c r="J931" s="276"/>
      <c r="K931" s="276"/>
    </row>
    <row r="932" ht="15.75" customHeight="1">
      <c r="A932" s="276"/>
      <c r="B932" s="276"/>
      <c r="C932" s="276"/>
      <c r="D932" s="276"/>
      <c r="E932" s="276"/>
      <c r="F932" s="276"/>
      <c r="G932" s="276"/>
      <c r="H932" s="276"/>
      <c r="I932" s="276"/>
      <c r="J932" s="276"/>
      <c r="K932" s="276"/>
    </row>
    <row r="933" ht="15.75" customHeight="1">
      <c r="A933" s="276"/>
      <c r="B933" s="276"/>
      <c r="C933" s="276"/>
      <c r="D933" s="276"/>
      <c r="E933" s="276"/>
      <c r="F933" s="276"/>
      <c r="G933" s="276"/>
      <c r="H933" s="276"/>
      <c r="I933" s="276"/>
      <c r="J933" s="276"/>
      <c r="K933" s="276"/>
    </row>
    <row r="934" ht="15.75" customHeight="1">
      <c r="A934" s="276"/>
      <c r="B934" s="276"/>
      <c r="C934" s="276"/>
      <c r="D934" s="276"/>
      <c r="E934" s="276"/>
      <c r="F934" s="276"/>
      <c r="G934" s="276"/>
      <c r="H934" s="276"/>
      <c r="I934" s="276"/>
      <c r="J934" s="276"/>
      <c r="K934" s="276"/>
    </row>
    <row r="935" ht="15.75" customHeight="1">
      <c r="A935" s="276"/>
      <c r="B935" s="276"/>
      <c r="C935" s="276"/>
      <c r="D935" s="276"/>
      <c r="E935" s="276"/>
      <c r="F935" s="276"/>
      <c r="G935" s="276"/>
      <c r="H935" s="276"/>
      <c r="I935" s="276"/>
      <c r="J935" s="276"/>
      <c r="K935" s="276"/>
    </row>
    <row r="936" ht="15.75" customHeight="1">
      <c r="A936" s="276"/>
      <c r="B936" s="276"/>
      <c r="C936" s="276"/>
      <c r="D936" s="276"/>
      <c r="E936" s="276"/>
      <c r="F936" s="276"/>
      <c r="G936" s="276"/>
      <c r="H936" s="276"/>
      <c r="I936" s="276"/>
      <c r="J936" s="276"/>
      <c r="K936" s="276"/>
    </row>
    <row r="937" ht="15.75" customHeight="1">
      <c r="A937" s="276"/>
      <c r="B937" s="276"/>
      <c r="C937" s="276"/>
      <c r="D937" s="276"/>
      <c r="E937" s="276"/>
      <c r="F937" s="276"/>
      <c r="G937" s="276"/>
      <c r="H937" s="276"/>
      <c r="I937" s="276"/>
      <c r="J937" s="276"/>
      <c r="K937" s="276"/>
    </row>
    <row r="938" ht="15.75" customHeight="1">
      <c r="A938" s="276"/>
      <c r="B938" s="276"/>
      <c r="C938" s="276"/>
      <c r="D938" s="276"/>
      <c r="E938" s="276"/>
      <c r="F938" s="276"/>
      <c r="G938" s="276"/>
      <c r="H938" s="276"/>
      <c r="I938" s="276"/>
      <c r="J938" s="276"/>
      <c r="K938" s="276"/>
    </row>
    <row r="939" ht="15.75" customHeight="1">
      <c r="A939" s="276"/>
      <c r="B939" s="276"/>
      <c r="C939" s="276"/>
      <c r="D939" s="276"/>
      <c r="E939" s="276"/>
      <c r="F939" s="276"/>
      <c r="G939" s="276"/>
      <c r="H939" s="276"/>
      <c r="I939" s="276"/>
      <c r="J939" s="276"/>
      <c r="K939" s="276"/>
    </row>
    <row r="940" ht="15.75" customHeight="1">
      <c r="A940" s="276"/>
      <c r="B940" s="276"/>
      <c r="C940" s="276"/>
      <c r="D940" s="276"/>
      <c r="E940" s="276"/>
      <c r="F940" s="276"/>
      <c r="G940" s="276"/>
      <c r="H940" s="276"/>
      <c r="I940" s="276"/>
      <c r="J940" s="276"/>
      <c r="K940" s="276"/>
    </row>
    <row r="941" ht="15.75" customHeight="1">
      <c r="A941" s="276"/>
      <c r="B941" s="276"/>
      <c r="C941" s="276"/>
      <c r="D941" s="276"/>
      <c r="E941" s="276"/>
      <c r="F941" s="276"/>
      <c r="G941" s="276"/>
      <c r="H941" s="276"/>
      <c r="I941" s="276"/>
      <c r="J941" s="276"/>
      <c r="K941" s="276"/>
    </row>
    <row r="942" ht="15.75" customHeight="1">
      <c r="A942" s="276"/>
      <c r="B942" s="276"/>
      <c r="C942" s="276"/>
      <c r="D942" s="276"/>
      <c r="E942" s="276"/>
      <c r="F942" s="276"/>
      <c r="G942" s="276"/>
      <c r="H942" s="276"/>
      <c r="I942" s="276"/>
      <c r="J942" s="276"/>
      <c r="K942" s="276"/>
    </row>
    <row r="943" ht="15.75" customHeight="1">
      <c r="A943" s="276"/>
      <c r="B943" s="276"/>
      <c r="C943" s="276"/>
      <c r="D943" s="276"/>
      <c r="E943" s="276"/>
      <c r="F943" s="276"/>
      <c r="G943" s="276"/>
      <c r="H943" s="276"/>
      <c r="I943" s="276"/>
      <c r="J943" s="276"/>
      <c r="K943" s="276"/>
    </row>
    <row r="944" ht="15.75" customHeight="1">
      <c r="A944" s="276"/>
      <c r="B944" s="276"/>
      <c r="C944" s="276"/>
      <c r="D944" s="276"/>
      <c r="E944" s="276"/>
      <c r="F944" s="276"/>
      <c r="G944" s="276"/>
      <c r="H944" s="276"/>
      <c r="I944" s="276"/>
      <c r="J944" s="276"/>
      <c r="K944" s="276"/>
    </row>
    <row r="945" ht="15.75" customHeight="1">
      <c r="A945" s="276"/>
      <c r="B945" s="276"/>
      <c r="C945" s="276"/>
      <c r="D945" s="276"/>
      <c r="E945" s="276"/>
      <c r="F945" s="276"/>
      <c r="G945" s="276"/>
      <c r="H945" s="276"/>
      <c r="I945" s="276"/>
      <c r="J945" s="276"/>
      <c r="K945" s="276"/>
    </row>
    <row r="946" ht="15.75" customHeight="1">
      <c r="A946" s="276"/>
      <c r="B946" s="276"/>
      <c r="C946" s="276"/>
      <c r="D946" s="276"/>
      <c r="E946" s="276"/>
      <c r="F946" s="276"/>
      <c r="G946" s="276"/>
      <c r="H946" s="276"/>
      <c r="I946" s="276"/>
      <c r="J946" s="276"/>
      <c r="K946" s="276"/>
    </row>
    <row r="947" ht="15.75" customHeight="1">
      <c r="A947" s="276"/>
      <c r="B947" s="276"/>
      <c r="C947" s="276"/>
      <c r="D947" s="276"/>
      <c r="E947" s="276"/>
      <c r="F947" s="276"/>
      <c r="G947" s="276"/>
      <c r="H947" s="276"/>
      <c r="I947" s="276"/>
      <c r="J947" s="276"/>
      <c r="K947" s="276"/>
    </row>
    <row r="948" ht="15.75" customHeight="1">
      <c r="A948" s="276"/>
      <c r="B948" s="276"/>
      <c r="C948" s="276"/>
      <c r="D948" s="276"/>
      <c r="E948" s="276"/>
      <c r="F948" s="276"/>
      <c r="G948" s="276"/>
      <c r="H948" s="276"/>
      <c r="I948" s="276"/>
      <c r="J948" s="276"/>
      <c r="K948" s="276"/>
    </row>
    <row r="949" ht="15.75" customHeight="1">
      <c r="A949" s="276"/>
      <c r="B949" s="276"/>
      <c r="C949" s="276"/>
      <c r="D949" s="276"/>
      <c r="E949" s="276"/>
      <c r="F949" s="276"/>
      <c r="G949" s="276"/>
      <c r="H949" s="276"/>
      <c r="I949" s="276"/>
      <c r="J949" s="276"/>
      <c r="K949" s="276"/>
    </row>
    <row r="950" ht="15.75" customHeight="1">
      <c r="A950" s="276"/>
      <c r="B950" s="276"/>
      <c r="C950" s="276"/>
      <c r="D950" s="276"/>
      <c r="E950" s="276"/>
      <c r="F950" s="276"/>
      <c r="G950" s="276"/>
      <c r="H950" s="276"/>
      <c r="I950" s="276"/>
      <c r="J950" s="276"/>
      <c r="K950" s="276"/>
    </row>
    <row r="951" ht="15.75" customHeight="1">
      <c r="A951" s="276"/>
      <c r="B951" s="276"/>
      <c r="C951" s="276"/>
      <c r="D951" s="276"/>
      <c r="E951" s="276"/>
      <c r="F951" s="276"/>
      <c r="G951" s="276"/>
      <c r="H951" s="276"/>
      <c r="I951" s="276"/>
      <c r="J951" s="276"/>
      <c r="K951" s="276"/>
    </row>
    <row r="952" ht="15.75" customHeight="1">
      <c r="A952" s="276"/>
      <c r="B952" s="276"/>
      <c r="C952" s="276"/>
      <c r="D952" s="276"/>
      <c r="E952" s="276"/>
      <c r="F952" s="276"/>
      <c r="G952" s="276"/>
      <c r="H952" s="276"/>
      <c r="I952" s="276"/>
      <c r="J952" s="276"/>
      <c r="K952" s="276"/>
    </row>
    <row r="953" ht="15.75" customHeight="1">
      <c r="A953" s="276"/>
      <c r="B953" s="276"/>
      <c r="C953" s="276"/>
      <c r="D953" s="276"/>
      <c r="E953" s="276"/>
      <c r="F953" s="276"/>
      <c r="G953" s="276"/>
      <c r="H953" s="276"/>
      <c r="I953" s="276"/>
      <c r="J953" s="276"/>
      <c r="K953" s="276"/>
    </row>
    <row r="954" ht="15.75" customHeight="1">
      <c r="A954" s="276"/>
      <c r="B954" s="276"/>
      <c r="C954" s="276"/>
      <c r="D954" s="276"/>
      <c r="E954" s="276"/>
      <c r="F954" s="276"/>
      <c r="G954" s="276"/>
      <c r="H954" s="276"/>
      <c r="I954" s="276"/>
      <c r="J954" s="276"/>
      <c r="K954" s="276"/>
    </row>
    <row r="955" ht="15.75" customHeight="1">
      <c r="A955" s="276"/>
      <c r="B955" s="276"/>
      <c r="C955" s="276"/>
      <c r="D955" s="276"/>
      <c r="E955" s="276"/>
      <c r="F955" s="276"/>
      <c r="G955" s="276"/>
      <c r="H955" s="276"/>
      <c r="I955" s="276"/>
      <c r="J955" s="276"/>
      <c r="K955" s="276"/>
    </row>
    <row r="956" ht="15.75" customHeight="1">
      <c r="A956" s="276"/>
      <c r="B956" s="276"/>
      <c r="C956" s="276"/>
      <c r="D956" s="276"/>
      <c r="E956" s="276"/>
      <c r="F956" s="276"/>
      <c r="G956" s="276"/>
      <c r="H956" s="276"/>
      <c r="I956" s="276"/>
      <c r="J956" s="276"/>
      <c r="K956" s="276"/>
    </row>
    <row r="957" ht="15.75" customHeight="1">
      <c r="A957" s="276"/>
      <c r="B957" s="276"/>
      <c r="C957" s="276"/>
      <c r="D957" s="276"/>
      <c r="E957" s="276"/>
      <c r="F957" s="276"/>
      <c r="G957" s="276"/>
      <c r="H957" s="276"/>
      <c r="I957" s="276"/>
      <c r="J957" s="276"/>
      <c r="K957" s="276"/>
    </row>
    <row r="958" ht="15.75" customHeight="1">
      <c r="A958" s="276"/>
      <c r="B958" s="276"/>
      <c r="C958" s="276"/>
      <c r="D958" s="276"/>
      <c r="E958" s="276"/>
      <c r="F958" s="276"/>
      <c r="G958" s="276"/>
      <c r="H958" s="276"/>
      <c r="I958" s="276"/>
      <c r="J958" s="276"/>
      <c r="K958" s="276"/>
    </row>
    <row r="959" ht="15.75" customHeight="1">
      <c r="A959" s="276"/>
      <c r="B959" s="276"/>
      <c r="C959" s="276"/>
      <c r="D959" s="276"/>
      <c r="E959" s="276"/>
      <c r="F959" s="276"/>
      <c r="G959" s="276"/>
      <c r="H959" s="276"/>
      <c r="I959" s="276"/>
      <c r="J959" s="276"/>
      <c r="K959" s="276"/>
    </row>
    <row r="960" ht="15.75" customHeight="1">
      <c r="A960" s="276"/>
      <c r="B960" s="276"/>
      <c r="C960" s="276"/>
      <c r="D960" s="276"/>
      <c r="E960" s="276"/>
      <c r="F960" s="276"/>
      <c r="G960" s="276"/>
      <c r="H960" s="276"/>
      <c r="I960" s="276"/>
      <c r="J960" s="276"/>
      <c r="K960" s="276"/>
    </row>
    <row r="961" ht="15.75" customHeight="1">
      <c r="A961" s="276"/>
      <c r="B961" s="276"/>
      <c r="C961" s="276"/>
      <c r="D961" s="276"/>
      <c r="E961" s="276"/>
      <c r="F961" s="276"/>
      <c r="G961" s="276"/>
      <c r="H961" s="276"/>
      <c r="I961" s="276"/>
      <c r="J961" s="276"/>
      <c r="K961" s="276"/>
    </row>
    <row r="962" ht="15.75" customHeight="1">
      <c r="A962" s="276"/>
      <c r="B962" s="276"/>
      <c r="C962" s="276"/>
      <c r="D962" s="276"/>
      <c r="E962" s="276"/>
      <c r="F962" s="276"/>
      <c r="G962" s="276"/>
      <c r="H962" s="276"/>
      <c r="I962" s="276"/>
      <c r="J962" s="276"/>
      <c r="K962" s="276"/>
    </row>
    <row r="963" ht="15.75" customHeight="1">
      <c r="A963" s="276"/>
      <c r="B963" s="276"/>
      <c r="C963" s="276"/>
      <c r="D963" s="276"/>
      <c r="E963" s="276"/>
      <c r="F963" s="276"/>
      <c r="G963" s="276"/>
      <c r="H963" s="276"/>
      <c r="I963" s="276"/>
      <c r="J963" s="276"/>
      <c r="K963" s="276"/>
    </row>
    <row r="964" ht="15.75" customHeight="1">
      <c r="A964" s="276"/>
      <c r="B964" s="276"/>
      <c r="C964" s="276"/>
      <c r="D964" s="276"/>
      <c r="E964" s="276"/>
      <c r="F964" s="276"/>
      <c r="G964" s="276"/>
      <c r="H964" s="276"/>
      <c r="I964" s="276"/>
      <c r="J964" s="276"/>
      <c r="K964" s="276"/>
    </row>
    <row r="965" ht="15.75" customHeight="1">
      <c r="A965" s="276"/>
      <c r="B965" s="276"/>
      <c r="C965" s="276"/>
      <c r="D965" s="276"/>
      <c r="E965" s="276"/>
      <c r="F965" s="276"/>
      <c r="G965" s="276"/>
      <c r="H965" s="276"/>
      <c r="I965" s="276"/>
      <c r="J965" s="276"/>
      <c r="K965" s="276"/>
    </row>
    <row r="966" ht="15.75" customHeight="1">
      <c r="A966" s="276"/>
      <c r="B966" s="276"/>
      <c r="C966" s="276"/>
      <c r="D966" s="276"/>
      <c r="E966" s="276"/>
      <c r="F966" s="276"/>
      <c r="G966" s="276"/>
      <c r="H966" s="276"/>
      <c r="I966" s="276"/>
      <c r="J966" s="276"/>
      <c r="K966" s="276"/>
    </row>
    <row r="967" ht="15.75" customHeight="1">
      <c r="A967" s="276"/>
      <c r="B967" s="276"/>
      <c r="C967" s="276"/>
      <c r="D967" s="276"/>
      <c r="E967" s="276"/>
      <c r="F967" s="276"/>
      <c r="G967" s="276"/>
      <c r="H967" s="276"/>
      <c r="I967" s="276"/>
      <c r="J967" s="276"/>
      <c r="K967" s="276"/>
    </row>
    <row r="968" ht="15.75" customHeight="1">
      <c r="A968" s="276"/>
      <c r="B968" s="276"/>
      <c r="C968" s="276"/>
      <c r="D968" s="276"/>
      <c r="E968" s="276"/>
      <c r="F968" s="276"/>
      <c r="G968" s="276"/>
      <c r="H968" s="276"/>
      <c r="I968" s="276"/>
      <c r="J968" s="276"/>
      <c r="K968" s="276"/>
    </row>
    <row r="969" ht="15.75" customHeight="1">
      <c r="A969" s="276"/>
      <c r="B969" s="276"/>
      <c r="C969" s="276"/>
      <c r="D969" s="276"/>
      <c r="E969" s="276"/>
      <c r="F969" s="276"/>
      <c r="G969" s="276"/>
      <c r="H969" s="276"/>
      <c r="I969" s="276"/>
      <c r="J969" s="276"/>
      <c r="K969" s="276"/>
    </row>
    <row r="970" ht="15.75" customHeight="1">
      <c r="A970" s="276"/>
      <c r="B970" s="276"/>
      <c r="C970" s="276"/>
      <c r="D970" s="276"/>
      <c r="E970" s="276"/>
      <c r="F970" s="276"/>
      <c r="G970" s="276"/>
      <c r="H970" s="276"/>
      <c r="I970" s="276"/>
      <c r="J970" s="276"/>
      <c r="K970" s="276"/>
    </row>
    <row r="971" ht="15.75" customHeight="1">
      <c r="A971" s="276"/>
      <c r="B971" s="276"/>
      <c r="C971" s="276"/>
      <c r="D971" s="276"/>
      <c r="E971" s="276"/>
      <c r="F971" s="276"/>
      <c r="G971" s="276"/>
      <c r="H971" s="276"/>
      <c r="I971" s="276"/>
      <c r="J971" s="276"/>
      <c r="K971" s="276"/>
    </row>
    <row r="972" ht="15.75" customHeight="1">
      <c r="A972" s="276"/>
      <c r="B972" s="276"/>
      <c r="C972" s="276"/>
      <c r="D972" s="276"/>
      <c r="E972" s="276"/>
      <c r="F972" s="276"/>
      <c r="G972" s="276"/>
      <c r="H972" s="276"/>
      <c r="I972" s="276"/>
      <c r="J972" s="276"/>
      <c r="K972" s="276"/>
    </row>
    <row r="973" ht="15.75" customHeight="1">
      <c r="A973" s="276"/>
      <c r="B973" s="276"/>
      <c r="C973" s="276"/>
      <c r="D973" s="276"/>
      <c r="E973" s="276"/>
      <c r="F973" s="276"/>
      <c r="G973" s="276"/>
      <c r="H973" s="276"/>
      <c r="I973" s="276"/>
      <c r="J973" s="276"/>
      <c r="K973" s="276"/>
    </row>
    <row r="974" ht="15.75" customHeight="1">
      <c r="A974" s="276"/>
      <c r="B974" s="276"/>
      <c r="C974" s="276"/>
      <c r="D974" s="276"/>
      <c r="E974" s="276"/>
      <c r="F974" s="276"/>
      <c r="G974" s="276"/>
      <c r="H974" s="276"/>
      <c r="I974" s="276"/>
      <c r="J974" s="276"/>
      <c r="K974" s="276"/>
    </row>
    <row r="975" ht="15.75" customHeight="1">
      <c r="A975" s="276"/>
      <c r="B975" s="276"/>
      <c r="C975" s="276"/>
      <c r="D975" s="276"/>
      <c r="E975" s="276"/>
      <c r="F975" s="276"/>
      <c r="G975" s="276"/>
      <c r="H975" s="276"/>
      <c r="I975" s="276"/>
      <c r="J975" s="276"/>
      <c r="K975" s="276"/>
    </row>
    <row r="976" ht="15.75" customHeight="1">
      <c r="A976" s="276"/>
      <c r="B976" s="276"/>
      <c r="C976" s="276"/>
      <c r="D976" s="276"/>
      <c r="E976" s="276"/>
      <c r="F976" s="276"/>
      <c r="G976" s="276"/>
      <c r="H976" s="276"/>
      <c r="I976" s="276"/>
      <c r="J976" s="276"/>
      <c r="K976" s="276"/>
    </row>
    <row r="977" ht="15.75" customHeight="1">
      <c r="A977" s="276"/>
      <c r="B977" s="276"/>
      <c r="C977" s="276"/>
      <c r="D977" s="276"/>
      <c r="E977" s="276"/>
      <c r="F977" s="276"/>
      <c r="G977" s="276"/>
      <c r="H977" s="276"/>
      <c r="I977" s="276"/>
      <c r="J977" s="276"/>
      <c r="K977" s="276"/>
    </row>
    <row r="978" ht="15.75" customHeight="1">
      <c r="A978" s="276"/>
      <c r="B978" s="276"/>
      <c r="C978" s="276"/>
      <c r="D978" s="276"/>
      <c r="E978" s="276"/>
      <c r="F978" s="276"/>
      <c r="G978" s="276"/>
      <c r="H978" s="276"/>
      <c r="I978" s="276"/>
      <c r="J978" s="276"/>
      <c r="K978" s="276"/>
    </row>
    <row r="979" ht="15.75" customHeight="1">
      <c r="A979" s="276"/>
      <c r="B979" s="276"/>
      <c r="C979" s="276"/>
      <c r="D979" s="276"/>
      <c r="E979" s="276"/>
      <c r="F979" s="276"/>
      <c r="G979" s="276"/>
      <c r="H979" s="276"/>
      <c r="I979" s="276"/>
      <c r="J979" s="276"/>
      <c r="K979" s="276"/>
    </row>
    <row r="980" ht="15.75" customHeight="1">
      <c r="A980" s="276"/>
      <c r="B980" s="276"/>
      <c r="C980" s="276"/>
      <c r="D980" s="276"/>
      <c r="E980" s="276"/>
      <c r="F980" s="276"/>
      <c r="G980" s="276"/>
      <c r="H980" s="276"/>
      <c r="I980" s="276"/>
      <c r="J980" s="276"/>
      <c r="K980" s="276"/>
    </row>
    <row r="981" ht="15.75" customHeight="1">
      <c r="A981" s="276"/>
      <c r="B981" s="276"/>
      <c r="C981" s="276"/>
      <c r="D981" s="276"/>
      <c r="E981" s="276"/>
      <c r="F981" s="276"/>
      <c r="G981" s="276"/>
      <c r="H981" s="276"/>
      <c r="I981" s="276"/>
      <c r="J981" s="276"/>
      <c r="K981" s="276"/>
    </row>
    <row r="982" ht="15.75" customHeight="1">
      <c r="A982" s="276"/>
      <c r="B982" s="276"/>
      <c r="C982" s="276"/>
      <c r="D982" s="276"/>
      <c r="E982" s="276"/>
      <c r="F982" s="276"/>
      <c r="G982" s="276"/>
      <c r="H982" s="276"/>
      <c r="I982" s="276"/>
      <c r="J982" s="276"/>
      <c r="K982" s="276"/>
    </row>
    <row r="983" ht="15.75" customHeight="1">
      <c r="A983" s="276"/>
      <c r="B983" s="276"/>
      <c r="C983" s="276"/>
      <c r="D983" s="276"/>
      <c r="E983" s="276"/>
      <c r="F983" s="276"/>
      <c r="G983" s="276"/>
      <c r="H983" s="276"/>
      <c r="I983" s="276"/>
      <c r="J983" s="276"/>
      <c r="K983" s="276"/>
    </row>
    <row r="984" ht="15.75" customHeight="1">
      <c r="A984" s="276"/>
      <c r="B984" s="276"/>
      <c r="C984" s="276"/>
      <c r="D984" s="276"/>
      <c r="E984" s="276"/>
      <c r="F984" s="276"/>
      <c r="G984" s="276"/>
      <c r="H984" s="276"/>
      <c r="I984" s="276"/>
      <c r="J984" s="276"/>
      <c r="K984" s="276"/>
    </row>
    <row r="985" ht="15.75" customHeight="1">
      <c r="A985" s="276"/>
      <c r="B985" s="276"/>
      <c r="C985" s="276"/>
      <c r="D985" s="276"/>
      <c r="E985" s="276"/>
      <c r="F985" s="276"/>
      <c r="G985" s="276"/>
      <c r="H985" s="276"/>
      <c r="I985" s="276"/>
      <c r="J985" s="276"/>
      <c r="K985" s="276"/>
    </row>
    <row r="986" ht="15.75" customHeight="1">
      <c r="A986" s="276"/>
      <c r="B986" s="276"/>
      <c r="C986" s="276"/>
      <c r="D986" s="276"/>
      <c r="E986" s="276"/>
      <c r="F986" s="276"/>
      <c r="G986" s="276"/>
      <c r="H986" s="276"/>
      <c r="I986" s="276"/>
      <c r="J986" s="276"/>
      <c r="K986" s="276"/>
    </row>
    <row r="987" ht="15.75" customHeight="1">
      <c r="A987" s="276"/>
      <c r="B987" s="276"/>
      <c r="C987" s="276"/>
      <c r="D987" s="276"/>
      <c r="E987" s="276"/>
      <c r="F987" s="276"/>
      <c r="G987" s="276"/>
      <c r="H987" s="276"/>
      <c r="I987" s="276"/>
      <c r="J987" s="276"/>
      <c r="K987" s="276"/>
    </row>
    <row r="988" ht="15.75" customHeight="1">
      <c r="A988" s="276"/>
      <c r="B988" s="276"/>
      <c r="C988" s="276"/>
      <c r="D988" s="276"/>
      <c r="E988" s="276"/>
      <c r="F988" s="276"/>
      <c r="G988" s="276"/>
      <c r="H988" s="276"/>
      <c r="I988" s="276"/>
      <c r="J988" s="276"/>
      <c r="K988" s="276"/>
    </row>
    <row r="989" ht="15.75" customHeight="1">
      <c r="A989" s="276"/>
      <c r="B989" s="276"/>
      <c r="C989" s="276"/>
      <c r="D989" s="276"/>
      <c r="E989" s="276"/>
      <c r="F989" s="276"/>
      <c r="G989" s="276"/>
      <c r="H989" s="276"/>
      <c r="I989" s="276"/>
      <c r="J989" s="276"/>
      <c r="K989" s="276"/>
    </row>
    <row r="990" ht="15.75" customHeight="1">
      <c r="A990" s="276"/>
      <c r="B990" s="276"/>
      <c r="C990" s="276"/>
      <c r="D990" s="276"/>
      <c r="E990" s="276"/>
      <c r="F990" s="276"/>
      <c r="G990" s="276"/>
      <c r="H990" s="276"/>
      <c r="I990" s="276"/>
      <c r="J990" s="276"/>
      <c r="K990" s="276"/>
    </row>
    <row r="991" ht="15.75" customHeight="1">
      <c r="A991" s="276"/>
      <c r="B991" s="276"/>
      <c r="C991" s="276"/>
      <c r="D991" s="276"/>
      <c r="E991" s="276"/>
      <c r="F991" s="276"/>
      <c r="G991" s="276"/>
      <c r="H991" s="276"/>
      <c r="I991" s="276"/>
      <c r="J991" s="276"/>
      <c r="K991" s="276"/>
    </row>
    <row r="992" ht="15.75" customHeight="1">
      <c r="A992" s="276"/>
      <c r="B992" s="276"/>
      <c r="C992" s="276"/>
      <c r="D992" s="276"/>
      <c r="E992" s="276"/>
      <c r="F992" s="276"/>
      <c r="G992" s="276"/>
      <c r="H992" s="276"/>
      <c r="I992" s="276"/>
      <c r="J992" s="276"/>
      <c r="K992" s="276"/>
    </row>
    <row r="993" ht="15.75" customHeight="1">
      <c r="A993" s="276"/>
      <c r="B993" s="276"/>
      <c r="C993" s="276"/>
      <c r="D993" s="276"/>
      <c r="E993" s="276"/>
      <c r="F993" s="276"/>
      <c r="G993" s="276"/>
      <c r="H993" s="276"/>
      <c r="I993" s="276"/>
      <c r="J993" s="276"/>
      <c r="K993" s="276"/>
    </row>
    <row r="994" ht="15.75" customHeight="1">
      <c r="A994" s="276"/>
      <c r="B994" s="276"/>
      <c r="C994" s="276"/>
      <c r="D994" s="276"/>
      <c r="E994" s="276"/>
      <c r="F994" s="276"/>
      <c r="G994" s="276"/>
      <c r="H994" s="276"/>
      <c r="I994" s="276"/>
      <c r="J994" s="276"/>
      <c r="K994" s="276"/>
    </row>
    <row r="995" ht="15.75" customHeight="1">
      <c r="A995" s="276"/>
      <c r="B995" s="276"/>
      <c r="C995" s="276"/>
      <c r="D995" s="276"/>
      <c r="E995" s="276"/>
      <c r="F995" s="276"/>
      <c r="G995" s="276"/>
      <c r="H995" s="276"/>
      <c r="I995" s="276"/>
      <c r="J995" s="276"/>
      <c r="K995" s="276"/>
    </row>
    <row r="996" ht="15.75" customHeight="1">
      <c r="A996" s="276"/>
      <c r="B996" s="276"/>
      <c r="C996" s="276"/>
      <c r="D996" s="276"/>
      <c r="E996" s="276"/>
      <c r="F996" s="276"/>
      <c r="G996" s="276"/>
      <c r="H996" s="276"/>
      <c r="I996" s="276"/>
      <c r="J996" s="276"/>
      <c r="K996" s="276"/>
    </row>
    <row r="997" ht="15.75" customHeight="1">
      <c r="A997" s="276"/>
      <c r="B997" s="276"/>
      <c r="C997" s="276"/>
      <c r="D997" s="276"/>
      <c r="E997" s="276"/>
      <c r="F997" s="276"/>
      <c r="G997" s="276"/>
      <c r="H997" s="276"/>
      <c r="I997" s="276"/>
      <c r="J997" s="276"/>
      <c r="K997" s="276"/>
    </row>
    <row r="998" ht="15.75" customHeight="1">
      <c r="A998" s="276"/>
      <c r="B998" s="276"/>
      <c r="C998" s="276"/>
      <c r="D998" s="276"/>
      <c r="E998" s="276"/>
      <c r="F998" s="276"/>
      <c r="G998" s="276"/>
      <c r="H998" s="276"/>
      <c r="I998" s="276"/>
      <c r="J998" s="276"/>
      <c r="K998" s="276"/>
    </row>
    <row r="999" ht="15.75" customHeight="1">
      <c r="A999" s="276"/>
      <c r="B999" s="276"/>
      <c r="C999" s="276"/>
      <c r="D999" s="276"/>
      <c r="E999" s="276"/>
      <c r="F999" s="276"/>
      <c r="G999" s="276"/>
      <c r="H999" s="276"/>
      <c r="I999" s="276"/>
      <c r="J999" s="276"/>
      <c r="K999" s="276"/>
    </row>
    <row r="1000" ht="15.75" customHeight="1">
      <c r="A1000" s="276"/>
      <c r="B1000" s="276"/>
      <c r="C1000" s="276"/>
      <c r="D1000" s="276"/>
      <c r="E1000" s="276"/>
      <c r="F1000" s="276"/>
      <c r="G1000" s="276"/>
      <c r="H1000" s="276"/>
      <c r="I1000" s="276"/>
      <c r="J1000" s="276"/>
      <c r="K1000" s="276"/>
    </row>
  </sheetData>
  <mergeCells count="77"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H211:J211"/>
    <mergeCell ref="H212:J212"/>
    <mergeCell ref="H213:J213"/>
    <mergeCell ref="H215:J215"/>
    <mergeCell ref="H216:J216"/>
    <mergeCell ref="H217:J217"/>
    <mergeCell ref="H218:J218"/>
    <mergeCell ref="H203:J203"/>
    <mergeCell ref="H204:J204"/>
    <mergeCell ref="H205:J205"/>
    <mergeCell ref="H206:J206"/>
    <mergeCell ref="H207:J207"/>
    <mergeCell ref="H209:J209"/>
    <mergeCell ref="H210:J210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54:J54"/>
    <mergeCell ref="C75:J75"/>
    <mergeCell ref="C102:J102"/>
    <mergeCell ref="C122:J122"/>
    <mergeCell ref="C147:J147"/>
    <mergeCell ref="C165:J165"/>
    <mergeCell ref="C200:J200"/>
    <mergeCell ref="H201:J201"/>
  </mergeCells>
  <printOptions/>
  <pageMargins bottom="0.5902778" footer="0.0" header="0.0" left="0.5902778" right="0.5902778" top="0.5902778"/>
  <pageSetup fitToHeight="0"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2025-05-26T11:07:40Z</dcterms:created>
  <dc:creator>Tomáš Hrdlička</dc:creator>
</cp:coreProperties>
</file>