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30" windowWidth="23595" windowHeight="9720"/>
  </bookViews>
  <sheets>
    <sheet name="Stavba" sheetId="1" r:id="rId1"/>
    <sheet name="SO 01 001 KL" sheetId="2" r:id="rId2"/>
    <sheet name="SO 01 001 Rek" sheetId="3" r:id="rId3"/>
    <sheet name="SO 01 001 Pol" sheetId="4" r:id="rId4"/>
    <sheet name="SO 02 001 KL" sheetId="5" r:id="rId5"/>
    <sheet name="SO 02 001 Rek" sheetId="6" r:id="rId6"/>
    <sheet name="SO 02 001 Pol" sheetId="7" r:id="rId7"/>
    <sheet name="SO 03 001 KL" sheetId="8" r:id="rId8"/>
    <sheet name="SO 03 001 Rek" sheetId="9" r:id="rId9"/>
    <sheet name="SO 03 001 Pol" sheetId="10" r:id="rId10"/>
    <sheet name="SO 04 001 KL" sheetId="11" r:id="rId11"/>
    <sheet name="SO 04 001 Rek" sheetId="12" r:id="rId12"/>
    <sheet name="SO 04 001 Pol" sheetId="13" r:id="rId13"/>
    <sheet name="SO 05 001 KL" sheetId="14" r:id="rId14"/>
    <sheet name="SO 05 001 Rek" sheetId="15" r:id="rId15"/>
    <sheet name="SO 05 001 Pol" sheetId="16" r:id="rId16"/>
  </sheets>
  <definedNames>
    <definedName name="CelkemObjekty" localSheetId="0">Stavba!$F$35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01 001 Pol'!$1:$6</definedName>
    <definedName name="_xlnm.Print_Titles" localSheetId="2">'SO 01 001 Rek'!$1:$6</definedName>
    <definedName name="_xlnm.Print_Titles" localSheetId="6">'SO 02 001 Pol'!$1:$6</definedName>
    <definedName name="_xlnm.Print_Titles" localSheetId="5">'SO 02 001 Rek'!$1:$6</definedName>
    <definedName name="_xlnm.Print_Titles" localSheetId="9">'SO 03 001 Pol'!$1:$6</definedName>
    <definedName name="_xlnm.Print_Titles" localSheetId="8">'SO 03 001 Rek'!$1:$6</definedName>
    <definedName name="_xlnm.Print_Titles" localSheetId="12">'SO 04 001 Pol'!$1:$6</definedName>
    <definedName name="_xlnm.Print_Titles" localSheetId="11">'SO 04 001 Rek'!$1:$6</definedName>
    <definedName name="_xlnm.Print_Titles" localSheetId="15">'SO 05 001 Pol'!$1:$6</definedName>
    <definedName name="_xlnm.Print_Titles" localSheetId="14">'SO 05 001 Rek'!$1:$6</definedName>
    <definedName name="Objednatel" localSheetId="0">Stavba!$D$11</definedName>
    <definedName name="Objekt" localSheetId="0">Stavba!$B$29</definedName>
    <definedName name="_xlnm.Print_Area" localSheetId="1">'SO 01 001 KL'!$A$1:$G$45</definedName>
    <definedName name="_xlnm.Print_Area" localSheetId="3">'SO 01 001 Pol'!$A$1:$K$198</definedName>
    <definedName name="_xlnm.Print_Area" localSheetId="2">'SO 01 001 Rek'!$A$1:$I$31</definedName>
    <definedName name="_xlnm.Print_Area" localSheetId="4">'SO 02 001 KL'!$A$1:$G$45</definedName>
    <definedName name="_xlnm.Print_Area" localSheetId="6">'SO 02 001 Pol'!$A$1:$K$106</definedName>
    <definedName name="_xlnm.Print_Area" localSheetId="5">'SO 02 001 Rek'!$A$1:$I$30</definedName>
    <definedName name="_xlnm.Print_Area" localSheetId="7">'SO 03 001 KL'!$A$1:$G$45</definedName>
    <definedName name="_xlnm.Print_Area" localSheetId="9">'SO 03 001 Pol'!$A$1:$K$84</definedName>
    <definedName name="_xlnm.Print_Area" localSheetId="8">'SO 03 001 Rek'!$A$1:$I$27</definedName>
    <definedName name="_xlnm.Print_Area" localSheetId="10">'SO 04 001 KL'!$A$1:$G$45</definedName>
    <definedName name="_xlnm.Print_Area" localSheetId="12">'SO 04 001 Pol'!$A$1:$K$9</definedName>
    <definedName name="_xlnm.Print_Area" localSheetId="11">'SO 04 001 Rek'!$A$1:$I$22</definedName>
    <definedName name="_xlnm.Print_Area" localSheetId="13">'SO 05 001 KL'!$A$1:$G$45</definedName>
    <definedName name="_xlnm.Print_Area" localSheetId="15">'SO 05 001 Pol'!$A$1:$K$153</definedName>
    <definedName name="_xlnm.Print_Area" localSheetId="14">'SO 05 001 Rek'!$A$1:$I$30</definedName>
    <definedName name="_xlnm.Print_Area" localSheetId="0">Stavba!$B$1:$J$89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opt" localSheetId="3" hidden="1">'SO 01 001 Pol'!#REF!</definedName>
    <definedName name="solver_opt" localSheetId="6" hidden="1">'SO 02 001 Pol'!#REF!</definedName>
    <definedName name="solver_opt" localSheetId="9" hidden="1">'SO 03 001 Pol'!#REF!</definedName>
    <definedName name="solver_opt" localSheetId="12" hidden="1">'SO 04 001 Pol'!#REF!</definedName>
    <definedName name="solver_opt" localSheetId="15" hidden="1">'SO 05 001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ucetDilu" localSheetId="0">Stavba!$F$70:$J$70</definedName>
    <definedName name="StavbaCelkem" localSheetId="0">Stavba!$H$35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29" i="15"/>
  <c r="I28"/>
  <c r="D21" i="14"/>
  <c r="I27" i="15"/>
  <c r="G21" i="14" s="1"/>
  <c r="D20"/>
  <c r="I26" i="15"/>
  <c r="G20" i="14" s="1"/>
  <c r="D19"/>
  <c r="I25" i="15"/>
  <c r="G19" i="14" s="1"/>
  <c r="G18"/>
  <c r="D18"/>
  <c r="I24" i="15"/>
  <c r="D17" i="14"/>
  <c r="I23" i="15"/>
  <c r="G17" i="14" s="1"/>
  <c r="D16"/>
  <c r="I22" i="15"/>
  <c r="G16" i="14" s="1"/>
  <c r="G15"/>
  <c r="D15"/>
  <c r="I21" i="15"/>
  <c r="BE152" i="16"/>
  <c r="BD152"/>
  <c r="BC152"/>
  <c r="BB152"/>
  <c r="BA152"/>
  <c r="K152"/>
  <c r="I152"/>
  <c r="G152"/>
  <c r="BE151"/>
  <c r="BD151"/>
  <c r="BC151"/>
  <c r="BB151"/>
  <c r="BA151"/>
  <c r="K151"/>
  <c r="I151"/>
  <c r="G151"/>
  <c r="BE150"/>
  <c r="BD150"/>
  <c r="BC150"/>
  <c r="BB150"/>
  <c r="BA150"/>
  <c r="K150"/>
  <c r="I150"/>
  <c r="G150"/>
  <c r="B15" i="15"/>
  <c r="A15"/>
  <c r="BE153" i="16"/>
  <c r="I15" i="15" s="1"/>
  <c r="BD153" i="16"/>
  <c r="H15" i="15" s="1"/>
  <c r="BC153" i="16"/>
  <c r="G15" i="15" s="1"/>
  <c r="BB153" i="16"/>
  <c r="F15" i="15" s="1"/>
  <c r="BA153" i="16"/>
  <c r="E15" i="15" s="1"/>
  <c r="K153" i="16"/>
  <c r="I153"/>
  <c r="G153"/>
  <c r="BE147"/>
  <c r="BD147"/>
  <c r="BC147"/>
  <c r="BC148" s="1"/>
  <c r="G14" i="15" s="1"/>
  <c r="BB147" i="16"/>
  <c r="K147"/>
  <c r="I147"/>
  <c r="I148" s="1"/>
  <c r="G147"/>
  <c r="BA147" s="1"/>
  <c r="BA148" s="1"/>
  <c r="E14" i="15" s="1"/>
  <c r="B14"/>
  <c r="A14"/>
  <c r="BE148" i="16"/>
  <c r="I14" i="15" s="1"/>
  <c r="BD148" i="16"/>
  <c r="H14" i="15" s="1"/>
  <c r="BB148" i="16"/>
  <c r="F14" i="15" s="1"/>
  <c r="K148" i="16"/>
  <c r="G148"/>
  <c r="BE144"/>
  <c r="BD144"/>
  <c r="BC144"/>
  <c r="BB144"/>
  <c r="K144"/>
  <c r="I144"/>
  <c r="G144"/>
  <c r="BA144" s="1"/>
  <c r="BA145" s="1"/>
  <c r="E13" i="15" s="1"/>
  <c r="BE143" i="16"/>
  <c r="BD143"/>
  <c r="BC143"/>
  <c r="BB143"/>
  <c r="BB145" s="1"/>
  <c r="F13" i="15" s="1"/>
  <c r="BA143" i="16"/>
  <c r="K143"/>
  <c r="I143"/>
  <c r="G143"/>
  <c r="G145" s="1"/>
  <c r="B13" i="15"/>
  <c r="A13"/>
  <c r="BE145" i="16"/>
  <c r="I13" i="15" s="1"/>
  <c r="BD145" i="16"/>
  <c r="H13" i="15" s="1"/>
  <c r="BC145" i="16"/>
  <c r="G13" i="15" s="1"/>
  <c r="K145" i="16"/>
  <c r="I145"/>
  <c r="BE140"/>
  <c r="BE141" s="1"/>
  <c r="I12" i="15" s="1"/>
  <c r="BD140" i="16"/>
  <c r="BC140"/>
  <c r="BB140"/>
  <c r="BA140"/>
  <c r="BA141" s="1"/>
  <c r="E12" i="15" s="1"/>
  <c r="K140" i="16"/>
  <c r="I140"/>
  <c r="G140"/>
  <c r="B12" i="15"/>
  <c r="A12"/>
  <c r="BD141" i="16"/>
  <c r="H12" i="15" s="1"/>
  <c r="BC141" i="16"/>
  <c r="G12" i="15" s="1"/>
  <c r="BB141" i="16"/>
  <c r="F12" i="15" s="1"/>
  <c r="K141" i="16"/>
  <c r="I141"/>
  <c r="G141"/>
  <c r="BE137"/>
  <c r="BD137"/>
  <c r="BC137"/>
  <c r="BB137"/>
  <c r="K137"/>
  <c r="I137"/>
  <c r="G137"/>
  <c r="BA137" s="1"/>
  <c r="BE136"/>
  <c r="BD136"/>
  <c r="BC136"/>
  <c r="BB136"/>
  <c r="K136"/>
  <c r="I136"/>
  <c r="G136"/>
  <c r="BA136" s="1"/>
  <c r="BE135"/>
  <c r="BD135"/>
  <c r="BC135"/>
  <c r="BB135"/>
  <c r="K135"/>
  <c r="I135"/>
  <c r="G135"/>
  <c r="BA135" s="1"/>
  <c r="BE134"/>
  <c r="BD134"/>
  <c r="BC134"/>
  <c r="BB134"/>
  <c r="K134"/>
  <c r="I134"/>
  <c r="G134"/>
  <c r="BA134" s="1"/>
  <c r="BE133"/>
  <c r="BD133"/>
  <c r="BC133"/>
  <c r="BB133"/>
  <c r="BA133"/>
  <c r="K133"/>
  <c r="I133"/>
  <c r="G133"/>
  <c r="BE132"/>
  <c r="BD132"/>
  <c r="BC132"/>
  <c r="BB132"/>
  <c r="K132"/>
  <c r="I132"/>
  <c r="G132"/>
  <c r="BA132" s="1"/>
  <c r="BE131"/>
  <c r="BD131"/>
  <c r="BC131"/>
  <c r="BB131"/>
  <c r="K131"/>
  <c r="I131"/>
  <c r="G131"/>
  <c r="BA131" s="1"/>
  <c r="BE130"/>
  <c r="BD130"/>
  <c r="BC130"/>
  <c r="BB130"/>
  <c r="K130"/>
  <c r="I130"/>
  <c r="G130"/>
  <c r="BA130" s="1"/>
  <c r="BE129"/>
  <c r="BD129"/>
  <c r="BC129"/>
  <c r="BB129"/>
  <c r="K129"/>
  <c r="I129"/>
  <c r="G129"/>
  <c r="BA129" s="1"/>
  <c r="BE128"/>
  <c r="BD128"/>
  <c r="BC128"/>
  <c r="BB128"/>
  <c r="K128"/>
  <c r="I128"/>
  <c r="G128"/>
  <c r="BA128" s="1"/>
  <c r="BE126"/>
  <c r="BD126"/>
  <c r="BC126"/>
  <c r="BB126"/>
  <c r="K126"/>
  <c r="I126"/>
  <c r="G126"/>
  <c r="BA126" s="1"/>
  <c r="BE125"/>
  <c r="BD125"/>
  <c r="BC125"/>
  <c r="BB125"/>
  <c r="BA125"/>
  <c r="K125"/>
  <c r="I125"/>
  <c r="G125"/>
  <c r="BE124"/>
  <c r="BD124"/>
  <c r="BC124"/>
  <c r="BB124"/>
  <c r="K124"/>
  <c r="I124"/>
  <c r="G124"/>
  <c r="BA124" s="1"/>
  <c r="BA138" s="1"/>
  <c r="E11" i="15" s="1"/>
  <c r="BE123" i="16"/>
  <c r="BD123"/>
  <c r="BC123"/>
  <c r="BB123"/>
  <c r="BA123"/>
  <c r="K123"/>
  <c r="I123"/>
  <c r="G123"/>
  <c r="BE122"/>
  <c r="BD122"/>
  <c r="BC122"/>
  <c r="BB122"/>
  <c r="BA122"/>
  <c r="K122"/>
  <c r="I122"/>
  <c r="G122"/>
  <c r="BE121"/>
  <c r="BD121"/>
  <c r="BC121"/>
  <c r="BB121"/>
  <c r="BA121"/>
  <c r="K121"/>
  <c r="I121"/>
  <c r="G121"/>
  <c r="BE120"/>
  <c r="BD120"/>
  <c r="BC120"/>
  <c r="BB120"/>
  <c r="BA120"/>
  <c r="K120"/>
  <c r="I120"/>
  <c r="G120"/>
  <c r="BE117"/>
  <c r="BD117"/>
  <c r="BC117"/>
  <c r="BB117"/>
  <c r="BA117"/>
  <c r="K117"/>
  <c r="I117"/>
  <c r="G117"/>
  <c r="BE116"/>
  <c r="BD116"/>
  <c r="BC116"/>
  <c r="BB116"/>
  <c r="BA116"/>
  <c r="K116"/>
  <c r="I116"/>
  <c r="G116"/>
  <c r="B11" i="15"/>
  <c r="A11"/>
  <c r="BE138" i="16"/>
  <c r="I11" i="15" s="1"/>
  <c r="BD138" i="16"/>
  <c r="H11" i="15" s="1"/>
  <c r="BC138" i="16"/>
  <c r="G11" i="15" s="1"/>
  <c r="BB138" i="16"/>
  <c r="F11" i="15" s="1"/>
  <c r="K138" i="16"/>
  <c r="I138"/>
  <c r="G138"/>
  <c r="BE113"/>
  <c r="BD113"/>
  <c r="BC113"/>
  <c r="BB113"/>
  <c r="K113"/>
  <c r="I113"/>
  <c r="G113"/>
  <c r="BA113" s="1"/>
  <c r="BE112"/>
  <c r="BD112"/>
  <c r="BC112"/>
  <c r="BB112"/>
  <c r="K112"/>
  <c r="I112"/>
  <c r="G112"/>
  <c r="BA112" s="1"/>
  <c r="BE111"/>
  <c r="BD111"/>
  <c r="BC111"/>
  <c r="BB111"/>
  <c r="K111"/>
  <c r="I111"/>
  <c r="G111"/>
  <c r="BA111" s="1"/>
  <c r="BE110"/>
  <c r="BD110"/>
  <c r="BC110"/>
  <c r="BB110"/>
  <c r="K110"/>
  <c r="I110"/>
  <c r="G110"/>
  <c r="BA110" s="1"/>
  <c r="BE109"/>
  <c r="BD109"/>
  <c r="BC109"/>
  <c r="BB109"/>
  <c r="K109"/>
  <c r="I109"/>
  <c r="G109"/>
  <c r="BA109" s="1"/>
  <c r="BE108"/>
  <c r="BD108"/>
  <c r="BC108"/>
  <c r="BB108"/>
  <c r="K108"/>
  <c r="I108"/>
  <c r="G108"/>
  <c r="BA108" s="1"/>
  <c r="BE107"/>
  <c r="BD107"/>
  <c r="BC107"/>
  <c r="BB107"/>
  <c r="K107"/>
  <c r="I107"/>
  <c r="G107"/>
  <c r="BA107" s="1"/>
  <c r="BE106"/>
  <c r="BD106"/>
  <c r="BC106"/>
  <c r="BB106"/>
  <c r="K106"/>
  <c r="I106"/>
  <c r="G106"/>
  <c r="BA106" s="1"/>
  <c r="BE105"/>
  <c r="BD105"/>
  <c r="BC105"/>
  <c r="BB105"/>
  <c r="BA105"/>
  <c r="K105"/>
  <c r="I105"/>
  <c r="G105"/>
  <c r="BE104"/>
  <c r="BD104"/>
  <c r="BC104"/>
  <c r="BB104"/>
  <c r="BA104"/>
  <c r="K104"/>
  <c r="I104"/>
  <c r="G104"/>
  <c r="BE103"/>
  <c r="BD103"/>
  <c r="BC103"/>
  <c r="BB103"/>
  <c r="BA103"/>
  <c r="K103"/>
  <c r="I103"/>
  <c r="G103"/>
  <c r="BE102"/>
  <c r="BD102"/>
  <c r="BC102"/>
  <c r="BB102"/>
  <c r="BA102"/>
  <c r="K102"/>
  <c r="I102"/>
  <c r="G102"/>
  <c r="BE101"/>
  <c r="BD101"/>
  <c r="BC101"/>
  <c r="BB101"/>
  <c r="BA101"/>
  <c r="K101"/>
  <c r="I101"/>
  <c r="G101"/>
  <c r="BE100"/>
  <c r="BD100"/>
  <c r="BC100"/>
  <c r="BB100"/>
  <c r="BA100"/>
  <c r="K100"/>
  <c r="I100"/>
  <c r="G100"/>
  <c r="BE99"/>
  <c r="BD99"/>
  <c r="BC99"/>
  <c r="BB99"/>
  <c r="K99"/>
  <c r="I99"/>
  <c r="G99"/>
  <c r="BA99" s="1"/>
  <c r="BE98"/>
  <c r="BD98"/>
  <c r="BC98"/>
  <c r="BB98"/>
  <c r="K98"/>
  <c r="I98"/>
  <c r="G98"/>
  <c r="BA98" s="1"/>
  <c r="BE97"/>
  <c r="BD97"/>
  <c r="BC97"/>
  <c r="BB97"/>
  <c r="BA97"/>
  <c r="K97"/>
  <c r="I97"/>
  <c r="G97"/>
  <c r="BE96"/>
  <c r="BD96"/>
  <c r="BC96"/>
  <c r="BB96"/>
  <c r="BA96"/>
  <c r="K96"/>
  <c r="I96"/>
  <c r="G96"/>
  <c r="BE95"/>
  <c r="BD95"/>
  <c r="BC95"/>
  <c r="BB95"/>
  <c r="K95"/>
  <c r="I95"/>
  <c r="G95"/>
  <c r="BA95" s="1"/>
  <c r="BE94"/>
  <c r="BD94"/>
  <c r="BC94"/>
  <c r="BB94"/>
  <c r="K94"/>
  <c r="I94"/>
  <c r="G94"/>
  <c r="BA94" s="1"/>
  <c r="BE93"/>
  <c r="BD93"/>
  <c r="BC93"/>
  <c r="BB93"/>
  <c r="K93"/>
  <c r="I93"/>
  <c r="G93"/>
  <c r="BA93" s="1"/>
  <c r="BE92"/>
  <c r="BD92"/>
  <c r="BC92"/>
  <c r="BB92"/>
  <c r="K92"/>
  <c r="I92"/>
  <c r="G92"/>
  <c r="BA92" s="1"/>
  <c r="BE91"/>
  <c r="BD91"/>
  <c r="BC91"/>
  <c r="BB91"/>
  <c r="K91"/>
  <c r="I91"/>
  <c r="G91"/>
  <c r="BA91" s="1"/>
  <c r="BE90"/>
  <c r="BD90"/>
  <c r="BC90"/>
  <c r="BB90"/>
  <c r="K90"/>
  <c r="I90"/>
  <c r="G90"/>
  <c r="BA90" s="1"/>
  <c r="BE87"/>
  <c r="BD87"/>
  <c r="BC87"/>
  <c r="BB87"/>
  <c r="K87"/>
  <c r="I87"/>
  <c r="G87"/>
  <c r="BA87" s="1"/>
  <c r="BE86"/>
  <c r="BD86"/>
  <c r="BC86"/>
  <c r="BB86"/>
  <c r="BA86"/>
  <c r="K86"/>
  <c r="I86"/>
  <c r="G86"/>
  <c r="BE85"/>
  <c r="BD85"/>
  <c r="BC85"/>
  <c r="BB85"/>
  <c r="K85"/>
  <c r="I85"/>
  <c r="G85"/>
  <c r="BA85" s="1"/>
  <c r="BE84"/>
  <c r="BD84"/>
  <c r="BC84"/>
  <c r="BB84"/>
  <c r="K84"/>
  <c r="I84"/>
  <c r="G84"/>
  <c r="BA84" s="1"/>
  <c r="B10" i="15"/>
  <c r="A10"/>
  <c r="BE114" i="16"/>
  <c r="I10" i="15" s="1"/>
  <c r="BD114" i="16"/>
  <c r="H10" i="15" s="1"/>
  <c r="BC114" i="16"/>
  <c r="G10" i="15" s="1"/>
  <c r="BB114" i="16"/>
  <c r="F10" i="15" s="1"/>
  <c r="K114" i="16"/>
  <c r="I114"/>
  <c r="G114"/>
  <c r="BE80"/>
  <c r="BD80"/>
  <c r="BC80"/>
  <c r="BB80"/>
  <c r="K80"/>
  <c r="I80"/>
  <c r="G80"/>
  <c r="BA80" s="1"/>
  <c r="BE78"/>
  <c r="BD78"/>
  <c r="BC78"/>
  <c r="BB78"/>
  <c r="K78"/>
  <c r="I78"/>
  <c r="G78"/>
  <c r="BA78" s="1"/>
  <c r="BE73"/>
  <c r="BD73"/>
  <c r="BC73"/>
  <c r="BB73"/>
  <c r="K73"/>
  <c r="I73"/>
  <c r="G73"/>
  <c r="BA73" s="1"/>
  <c r="BA82" s="1"/>
  <c r="E9" i="15" s="1"/>
  <c r="B9"/>
  <c r="A9"/>
  <c r="BE82" i="16"/>
  <c r="I9" i="15" s="1"/>
  <c r="BD82" i="16"/>
  <c r="H9" i="15" s="1"/>
  <c r="BC82" i="16"/>
  <c r="G9" i="15" s="1"/>
  <c r="BB82" i="16"/>
  <c r="F9" i="15" s="1"/>
  <c r="K82" i="16"/>
  <c r="I82"/>
  <c r="G82"/>
  <c r="BE69"/>
  <c r="BD69"/>
  <c r="BC69"/>
  <c r="BB69"/>
  <c r="K69"/>
  <c r="I69"/>
  <c r="G69"/>
  <c r="BA69" s="1"/>
  <c r="BE67"/>
  <c r="BD67"/>
  <c r="BC67"/>
  <c r="BB67"/>
  <c r="K67"/>
  <c r="I67"/>
  <c r="G67"/>
  <c r="BA67" s="1"/>
  <c r="BE65"/>
  <c r="BD65"/>
  <c r="BC65"/>
  <c r="BB65"/>
  <c r="BA65"/>
  <c r="K65"/>
  <c r="I65"/>
  <c r="G65"/>
  <c r="BE63"/>
  <c r="BD63"/>
  <c r="BC63"/>
  <c r="BB63"/>
  <c r="BA63"/>
  <c r="K63"/>
  <c r="I63"/>
  <c r="G63"/>
  <c r="BE61"/>
  <c r="BD61"/>
  <c r="BC61"/>
  <c r="BB61"/>
  <c r="BA61"/>
  <c r="K61"/>
  <c r="I61"/>
  <c r="G61"/>
  <c r="BE59"/>
  <c r="BD59"/>
  <c r="BC59"/>
  <c r="BB59"/>
  <c r="K59"/>
  <c r="I59"/>
  <c r="G59"/>
  <c r="BA59" s="1"/>
  <c r="B8" i="15"/>
  <c r="A8"/>
  <c r="BE71" i="16"/>
  <c r="I8" i="15" s="1"/>
  <c r="BD71" i="16"/>
  <c r="H8" i="15" s="1"/>
  <c r="BC71" i="16"/>
  <c r="G8" i="15" s="1"/>
  <c r="BB71" i="16"/>
  <c r="F8" i="15" s="1"/>
  <c r="K71" i="16"/>
  <c r="I71"/>
  <c r="G71"/>
  <c r="BE55"/>
  <c r="BD55"/>
  <c r="BC55"/>
  <c r="BB55"/>
  <c r="K55"/>
  <c r="I55"/>
  <c r="G55"/>
  <c r="BA55" s="1"/>
  <c r="BE53"/>
  <c r="BD53"/>
  <c r="BC53"/>
  <c r="BB53"/>
  <c r="K53"/>
  <c r="I53"/>
  <c r="G53"/>
  <c r="BA53" s="1"/>
  <c r="BE50"/>
  <c r="BD50"/>
  <c r="BC50"/>
  <c r="BB50"/>
  <c r="K50"/>
  <c r="I50"/>
  <c r="G50"/>
  <c r="BA50" s="1"/>
  <c r="BE48"/>
  <c r="BD48"/>
  <c r="BC48"/>
  <c r="BB48"/>
  <c r="K48"/>
  <c r="I48"/>
  <c r="G48"/>
  <c r="BA48" s="1"/>
  <c r="BE43"/>
  <c r="BD43"/>
  <c r="BC43"/>
  <c r="BB43"/>
  <c r="K43"/>
  <c r="I43"/>
  <c r="G43"/>
  <c r="BA43" s="1"/>
  <c r="BE41"/>
  <c r="BD41"/>
  <c r="BC41"/>
  <c r="BB41"/>
  <c r="K41"/>
  <c r="I41"/>
  <c r="G41"/>
  <c r="BA41" s="1"/>
  <c r="BE38"/>
  <c r="BD38"/>
  <c r="BC38"/>
  <c r="BB38"/>
  <c r="BA38"/>
  <c r="K38"/>
  <c r="I38"/>
  <c r="G38"/>
  <c r="BE36"/>
  <c r="BD36"/>
  <c r="BC36"/>
  <c r="BB36"/>
  <c r="BA36"/>
  <c r="K36"/>
  <c r="I36"/>
  <c r="G36"/>
  <c r="BE34"/>
  <c r="BD34"/>
  <c r="BC34"/>
  <c r="BB34"/>
  <c r="K34"/>
  <c r="I34"/>
  <c r="G34"/>
  <c r="BA34" s="1"/>
  <c r="BE32"/>
  <c r="BD32"/>
  <c r="BC32"/>
  <c r="BB32"/>
  <c r="K32"/>
  <c r="I32"/>
  <c r="G32"/>
  <c r="BA32" s="1"/>
  <c r="BE28"/>
  <c r="BD28"/>
  <c r="BC28"/>
  <c r="BB28"/>
  <c r="K28"/>
  <c r="I28"/>
  <c r="G28"/>
  <c r="BA28" s="1"/>
  <c r="BE27"/>
  <c r="BD27"/>
  <c r="BC27"/>
  <c r="BB27"/>
  <c r="BA27"/>
  <c r="K27"/>
  <c r="I27"/>
  <c r="G27"/>
  <c r="BE25"/>
  <c r="BD25"/>
  <c r="BC25"/>
  <c r="BB25"/>
  <c r="BA25"/>
  <c r="K25"/>
  <c r="I25"/>
  <c r="G25"/>
  <c r="BE23"/>
  <c r="BD23"/>
  <c r="BC23"/>
  <c r="BB23"/>
  <c r="K23"/>
  <c r="I23"/>
  <c r="G23"/>
  <c r="BA23" s="1"/>
  <c r="BE21"/>
  <c r="BD21"/>
  <c r="BC21"/>
  <c r="BB21"/>
  <c r="BA21"/>
  <c r="K21"/>
  <c r="I21"/>
  <c r="G21"/>
  <c r="BE16"/>
  <c r="BD16"/>
  <c r="BC16"/>
  <c r="BB16"/>
  <c r="BA16"/>
  <c r="K16"/>
  <c r="I16"/>
  <c r="G16"/>
  <c r="BE14"/>
  <c r="BD14"/>
  <c r="BC14"/>
  <c r="BB14"/>
  <c r="K14"/>
  <c r="I14"/>
  <c r="G14"/>
  <c r="BA14" s="1"/>
  <c r="BE12"/>
  <c r="BD12"/>
  <c r="BC12"/>
  <c r="BB12"/>
  <c r="K12"/>
  <c r="I12"/>
  <c r="G12"/>
  <c r="BA12" s="1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B8"/>
  <c r="K8"/>
  <c r="I8"/>
  <c r="G8"/>
  <c r="BA8" s="1"/>
  <c r="B7" i="15"/>
  <c r="A7"/>
  <c r="BE57" i="16"/>
  <c r="I7" i="15" s="1"/>
  <c r="BD57" i="16"/>
  <c r="H7" i="15" s="1"/>
  <c r="H16" s="1"/>
  <c r="C17" i="14" s="1"/>
  <c r="BC57" i="16"/>
  <c r="G7" i="15" s="1"/>
  <c r="G16" s="1"/>
  <c r="C18" i="14" s="1"/>
  <c r="BB57" i="16"/>
  <c r="F7" i="15" s="1"/>
  <c r="K57" i="16"/>
  <c r="I57"/>
  <c r="G57"/>
  <c r="E4"/>
  <c r="F3"/>
  <c r="G23" i="14"/>
  <c r="C33"/>
  <c r="F33" s="1"/>
  <c r="C31"/>
  <c r="G7"/>
  <c r="H21" i="12"/>
  <c r="I20"/>
  <c r="G21" i="11"/>
  <c r="D21"/>
  <c r="I19" i="12"/>
  <c r="D20" i="11"/>
  <c r="I18" i="12"/>
  <c r="G20" i="11" s="1"/>
  <c r="D19"/>
  <c r="I17" i="12"/>
  <c r="G19" i="11" s="1"/>
  <c r="D18"/>
  <c r="I16" i="12"/>
  <c r="G18" i="11" s="1"/>
  <c r="G17"/>
  <c r="D17"/>
  <c r="I15" i="12"/>
  <c r="D16" i="11"/>
  <c r="I14" i="12"/>
  <c r="G16" i="11" s="1"/>
  <c r="D15"/>
  <c r="I13" i="12"/>
  <c r="G15" i="11" s="1"/>
  <c r="BE8" i="13"/>
  <c r="BD8"/>
  <c r="BC8"/>
  <c r="BB8"/>
  <c r="BA8"/>
  <c r="K8"/>
  <c r="I8"/>
  <c r="G8"/>
  <c r="B7" i="12"/>
  <c r="A7"/>
  <c r="BE9" i="13"/>
  <c r="I7" i="12" s="1"/>
  <c r="I8" s="1"/>
  <c r="C21" i="11" s="1"/>
  <c r="BD9" i="13"/>
  <c r="H7" i="12" s="1"/>
  <c r="H8" s="1"/>
  <c r="C17" i="11" s="1"/>
  <c r="BC9" i="13"/>
  <c r="G7" i="12" s="1"/>
  <c r="G8" s="1"/>
  <c r="C18" i="11" s="1"/>
  <c r="BB9" i="13"/>
  <c r="F7" i="12" s="1"/>
  <c r="F8" s="1"/>
  <c r="C16" i="11" s="1"/>
  <c r="BA9" i="13"/>
  <c r="E7" i="12" s="1"/>
  <c r="E8" s="1"/>
  <c r="C15" i="11" s="1"/>
  <c r="K9" i="13"/>
  <c r="I9"/>
  <c r="G9"/>
  <c r="E4"/>
  <c r="F3"/>
  <c r="G23" i="11"/>
  <c r="F33"/>
  <c r="C33"/>
  <c r="C31"/>
  <c r="G7"/>
  <c r="H26" i="9"/>
  <c r="I25"/>
  <c r="G21" i="8"/>
  <c r="D21"/>
  <c r="I24" i="9"/>
  <c r="D20" i="8"/>
  <c r="I23" i="9"/>
  <c r="G20" i="8" s="1"/>
  <c r="D19"/>
  <c r="I22" i="9"/>
  <c r="G19" i="8" s="1"/>
  <c r="D18"/>
  <c r="I21" i="9"/>
  <c r="G18" i="8" s="1"/>
  <c r="G17"/>
  <c r="D17"/>
  <c r="I20" i="9"/>
  <c r="D16" i="8"/>
  <c r="I19" i="9"/>
  <c r="G16" i="8" s="1"/>
  <c r="D15"/>
  <c r="I18" i="9"/>
  <c r="G15" i="8" s="1"/>
  <c r="BE83" i="10"/>
  <c r="BD83"/>
  <c r="BC83"/>
  <c r="BB83"/>
  <c r="BA83"/>
  <c r="K83"/>
  <c r="I83"/>
  <c r="G83"/>
  <c r="B12" i="9"/>
  <c r="A12"/>
  <c r="BE84" i="10"/>
  <c r="I12" i="9" s="1"/>
  <c r="BD84" i="10"/>
  <c r="H12" i="9" s="1"/>
  <c r="BC84" i="10"/>
  <c r="G12" i="9" s="1"/>
  <c r="BB84" i="10"/>
  <c r="F12" i="9" s="1"/>
  <c r="BA84" i="10"/>
  <c r="E12" i="9" s="1"/>
  <c r="K84" i="10"/>
  <c r="I84"/>
  <c r="G84"/>
  <c r="BE80"/>
  <c r="BD80"/>
  <c r="BC80"/>
  <c r="BB80"/>
  <c r="K80"/>
  <c r="I80"/>
  <c r="G80"/>
  <c r="BA80" s="1"/>
  <c r="BE79"/>
  <c r="BD79"/>
  <c r="BC79"/>
  <c r="BB79"/>
  <c r="K79"/>
  <c r="I79"/>
  <c r="G79"/>
  <c r="BA79" s="1"/>
  <c r="BE78"/>
  <c r="BD78"/>
  <c r="BC78"/>
  <c r="BB78"/>
  <c r="K78"/>
  <c r="I78"/>
  <c r="G78"/>
  <c r="BA78" s="1"/>
  <c r="BE77"/>
  <c r="BD77"/>
  <c r="BC77"/>
  <c r="BB77"/>
  <c r="K77"/>
  <c r="I77"/>
  <c r="G77"/>
  <c r="BA77" s="1"/>
  <c r="B11" i="9"/>
  <c r="A11"/>
  <c r="BE81" i="10"/>
  <c r="I11" i="9" s="1"/>
  <c r="BD81" i="10"/>
  <c r="H11" i="9" s="1"/>
  <c r="BC81" i="10"/>
  <c r="G11" i="9" s="1"/>
  <c r="BB81" i="10"/>
  <c r="F11" i="9" s="1"/>
  <c r="K81" i="10"/>
  <c r="I81"/>
  <c r="G81"/>
  <c r="BE73"/>
  <c r="BD73"/>
  <c r="BC73"/>
  <c r="BB73"/>
  <c r="K73"/>
  <c r="I73"/>
  <c r="G73"/>
  <c r="BA73" s="1"/>
  <c r="BE71"/>
  <c r="BD71"/>
  <c r="BC71"/>
  <c r="BB71"/>
  <c r="BA71"/>
  <c r="K71"/>
  <c r="I71"/>
  <c r="G71"/>
  <c r="BE70"/>
  <c r="BD70"/>
  <c r="BC70"/>
  <c r="BB70"/>
  <c r="BA70"/>
  <c r="K70"/>
  <c r="I70"/>
  <c r="G70"/>
  <c r="BE69"/>
  <c r="BD69"/>
  <c r="BC69"/>
  <c r="BB69"/>
  <c r="BA69"/>
  <c r="K69"/>
  <c r="I69"/>
  <c r="G69"/>
  <c r="BE68"/>
  <c r="BD68"/>
  <c r="BC68"/>
  <c r="BB68"/>
  <c r="BA68"/>
  <c r="K68"/>
  <c r="I68"/>
  <c r="G68"/>
  <c r="BE67"/>
  <c r="BD67"/>
  <c r="BC67"/>
  <c r="BB67"/>
  <c r="K67"/>
  <c r="I67"/>
  <c r="G67"/>
  <c r="BA67" s="1"/>
  <c r="BE66"/>
  <c r="BD66"/>
  <c r="BC66"/>
  <c r="BB66"/>
  <c r="K66"/>
  <c r="I66"/>
  <c r="G66"/>
  <c r="BA66" s="1"/>
  <c r="BE64"/>
  <c r="BD64"/>
  <c r="BC64"/>
  <c r="BB64"/>
  <c r="K64"/>
  <c r="I64"/>
  <c r="G64"/>
  <c r="BA64" s="1"/>
  <c r="BE63"/>
  <c r="BD63"/>
  <c r="BC63"/>
  <c r="BB63"/>
  <c r="K63"/>
  <c r="I63"/>
  <c r="G63"/>
  <c r="BA63" s="1"/>
  <c r="BE62"/>
  <c r="BD62"/>
  <c r="BC62"/>
  <c r="BB62"/>
  <c r="K62"/>
  <c r="I62"/>
  <c r="G62"/>
  <c r="BA62" s="1"/>
  <c r="BE61"/>
  <c r="BD61"/>
  <c r="BC61"/>
  <c r="BB61"/>
  <c r="K61"/>
  <c r="I61"/>
  <c r="G61"/>
  <c r="BA61" s="1"/>
  <c r="BE60"/>
  <c r="BD60"/>
  <c r="BC60"/>
  <c r="BB60"/>
  <c r="K60"/>
  <c r="I60"/>
  <c r="G60"/>
  <c r="BA60" s="1"/>
  <c r="BE59"/>
  <c r="BD59"/>
  <c r="BC59"/>
  <c r="BB59"/>
  <c r="K59"/>
  <c r="I59"/>
  <c r="G59"/>
  <c r="BA59" s="1"/>
  <c r="B10" i="9"/>
  <c r="A10"/>
  <c r="BE75" i="10"/>
  <c r="I10" i="9" s="1"/>
  <c r="BD75" i="10"/>
  <c r="H10" i="9" s="1"/>
  <c r="BC75" i="10"/>
  <c r="G10" i="9" s="1"/>
  <c r="BB75" i="10"/>
  <c r="F10" i="9" s="1"/>
  <c r="K75" i="10"/>
  <c r="I75"/>
  <c r="G75"/>
  <c r="BE55"/>
  <c r="BD55"/>
  <c r="BC55"/>
  <c r="BB55"/>
  <c r="K55"/>
  <c r="I55"/>
  <c r="G55"/>
  <c r="BA55" s="1"/>
  <c r="BA57" s="1"/>
  <c r="E9" i="9" s="1"/>
  <c r="B9"/>
  <c r="A9"/>
  <c r="BE57" i="10"/>
  <c r="I9" i="9" s="1"/>
  <c r="BD57" i="10"/>
  <c r="H9" i="9" s="1"/>
  <c r="BC57" i="10"/>
  <c r="G9" i="9" s="1"/>
  <c r="BB57" i="10"/>
  <c r="F9" i="9" s="1"/>
  <c r="K57" i="10"/>
  <c r="I57"/>
  <c r="G57"/>
  <c r="BE51"/>
  <c r="BD51"/>
  <c r="BC51"/>
  <c r="BB51"/>
  <c r="K51"/>
  <c r="I51"/>
  <c r="G51"/>
  <c r="BA51" s="1"/>
  <c r="BE49"/>
  <c r="BD49"/>
  <c r="BC49"/>
  <c r="BB49"/>
  <c r="K49"/>
  <c r="I49"/>
  <c r="G49"/>
  <c r="BA49" s="1"/>
  <c r="BE47"/>
  <c r="BD47"/>
  <c r="BC47"/>
  <c r="BB47"/>
  <c r="K47"/>
  <c r="I47"/>
  <c r="G47"/>
  <c r="BA47" s="1"/>
  <c r="B8" i="9"/>
  <c r="A8"/>
  <c r="BE53" i="10"/>
  <c r="I8" i="9" s="1"/>
  <c r="BD53" i="10"/>
  <c r="H8" i="9" s="1"/>
  <c r="BC53" i="10"/>
  <c r="G8" i="9" s="1"/>
  <c r="BB53" i="10"/>
  <c r="F8" i="9" s="1"/>
  <c r="K53" i="10"/>
  <c r="I53"/>
  <c r="G53"/>
  <c r="BE43"/>
  <c r="BD43"/>
  <c r="BC43"/>
  <c r="BB43"/>
  <c r="K43"/>
  <c r="I43"/>
  <c r="G43"/>
  <c r="BA43" s="1"/>
  <c r="BE40"/>
  <c r="BD40"/>
  <c r="BC40"/>
  <c r="BB40"/>
  <c r="K40"/>
  <c r="I40"/>
  <c r="G40"/>
  <c r="BA40" s="1"/>
  <c r="BE38"/>
  <c r="BD38"/>
  <c r="BC38"/>
  <c r="BB38"/>
  <c r="K38"/>
  <c r="I38"/>
  <c r="G38"/>
  <c r="BA38" s="1"/>
  <c r="BE36"/>
  <c r="BD36"/>
  <c r="BC36"/>
  <c r="BB36"/>
  <c r="K36"/>
  <c r="I36"/>
  <c r="G36"/>
  <c r="BA36" s="1"/>
  <c r="BE34"/>
  <c r="BD34"/>
  <c r="BC34"/>
  <c r="BB34"/>
  <c r="K34"/>
  <c r="I34"/>
  <c r="G34"/>
  <c r="BA34" s="1"/>
  <c r="BE31"/>
  <c r="BD31"/>
  <c r="BC31"/>
  <c r="BB31"/>
  <c r="K31"/>
  <c r="I31"/>
  <c r="G31"/>
  <c r="BA31" s="1"/>
  <c r="BE28"/>
  <c r="BD28"/>
  <c r="BC28"/>
  <c r="BB28"/>
  <c r="K28"/>
  <c r="I28"/>
  <c r="G28"/>
  <c r="BA28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2"/>
  <c r="BD22"/>
  <c r="BC22"/>
  <c r="BB22"/>
  <c r="K22"/>
  <c r="I22"/>
  <c r="G22"/>
  <c r="BA22" s="1"/>
  <c r="BE21"/>
  <c r="BD21"/>
  <c r="BC21"/>
  <c r="BB21"/>
  <c r="K21"/>
  <c r="I21"/>
  <c r="G21"/>
  <c r="BA21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1"/>
  <c r="BD11"/>
  <c r="BC11"/>
  <c r="BB11"/>
  <c r="BA11"/>
  <c r="K11"/>
  <c r="I11"/>
  <c r="G11"/>
  <c r="BE10"/>
  <c r="BD10"/>
  <c r="BC10"/>
  <c r="BB10"/>
  <c r="K10"/>
  <c r="I10"/>
  <c r="G10"/>
  <c r="BA10" s="1"/>
  <c r="BE8"/>
  <c r="BD8"/>
  <c r="BC8"/>
  <c r="BB8"/>
  <c r="K8"/>
  <c r="I8"/>
  <c r="G8"/>
  <c r="BA8" s="1"/>
  <c r="B7" i="9"/>
  <c r="A7"/>
  <c r="BE45" i="10"/>
  <c r="I7" i="9" s="1"/>
  <c r="BD45" i="10"/>
  <c r="H7" i="9" s="1"/>
  <c r="BC45" i="10"/>
  <c r="G7" i="9" s="1"/>
  <c r="BB45" i="10"/>
  <c r="F7" i="9" s="1"/>
  <c r="K45" i="10"/>
  <c r="I45"/>
  <c r="G45"/>
  <c r="E4"/>
  <c r="F3"/>
  <c r="G23" i="8"/>
  <c r="C33"/>
  <c r="F33" s="1"/>
  <c r="C31"/>
  <c r="G7"/>
  <c r="H29" i="6"/>
  <c r="I28"/>
  <c r="D21" i="5"/>
  <c r="I27" i="6"/>
  <c r="G21" i="5" s="1"/>
  <c r="D20"/>
  <c r="I26" i="6"/>
  <c r="G20" i="5" s="1"/>
  <c r="G19"/>
  <c r="D19"/>
  <c r="I25" i="6"/>
  <c r="G18" i="5"/>
  <c r="D18"/>
  <c r="I24" i="6"/>
  <c r="D17" i="5"/>
  <c r="I23" i="6"/>
  <c r="G17" i="5" s="1"/>
  <c r="D16"/>
  <c r="I22" i="6"/>
  <c r="G16" i="5" s="1"/>
  <c r="G15"/>
  <c r="D15"/>
  <c r="I21" i="6"/>
  <c r="BE105" i="7"/>
  <c r="BD105"/>
  <c r="BC105"/>
  <c r="BB105"/>
  <c r="BA105"/>
  <c r="K105"/>
  <c r="I105"/>
  <c r="G105"/>
  <c r="BE104"/>
  <c r="BD104"/>
  <c r="BC104"/>
  <c r="BB104"/>
  <c r="BA104"/>
  <c r="K104"/>
  <c r="I104"/>
  <c r="G104"/>
  <c r="BE103"/>
  <c r="BD103"/>
  <c r="BC103"/>
  <c r="BB103"/>
  <c r="BA103"/>
  <c r="K103"/>
  <c r="I103"/>
  <c r="G103"/>
  <c r="B15" i="6"/>
  <c r="A15"/>
  <c r="BE106" i="7"/>
  <c r="I15" i="6" s="1"/>
  <c r="BD106" i="7"/>
  <c r="H15" i="6" s="1"/>
  <c r="BC106" i="7"/>
  <c r="G15" i="6" s="1"/>
  <c r="BB106" i="7"/>
  <c r="F15" i="6" s="1"/>
  <c r="BA106" i="7"/>
  <c r="E15" i="6" s="1"/>
  <c r="K106" i="7"/>
  <c r="I106"/>
  <c r="G106"/>
  <c r="BE100"/>
  <c r="BD100"/>
  <c r="BC100"/>
  <c r="BA100"/>
  <c r="K100"/>
  <c r="I100"/>
  <c r="G100"/>
  <c r="BB100" s="1"/>
  <c r="BE98"/>
  <c r="BD98"/>
  <c r="BC98"/>
  <c r="BA98"/>
  <c r="K98"/>
  <c r="I98"/>
  <c r="G98"/>
  <c r="BB98" s="1"/>
  <c r="BE96"/>
  <c r="BD96"/>
  <c r="BC96"/>
  <c r="BA96"/>
  <c r="K96"/>
  <c r="I96"/>
  <c r="G96"/>
  <c r="BB96" s="1"/>
  <c r="B14" i="6"/>
  <c r="A14"/>
  <c r="BE101" i="7"/>
  <c r="I14" i="6" s="1"/>
  <c r="BD101" i="7"/>
  <c r="H14" i="6" s="1"/>
  <c r="BC101" i="7"/>
  <c r="G14" i="6" s="1"/>
  <c r="BA101" i="7"/>
  <c r="E14" i="6" s="1"/>
  <c r="K101" i="7"/>
  <c r="I101"/>
  <c r="G101"/>
  <c r="BE93"/>
  <c r="BD93"/>
  <c r="BC93"/>
  <c r="BB93"/>
  <c r="K93"/>
  <c r="I93"/>
  <c r="G93"/>
  <c r="BA93" s="1"/>
  <c r="BA94" s="1"/>
  <c r="E13" i="6" s="1"/>
  <c r="B13"/>
  <c r="A13"/>
  <c r="BE94" i="7"/>
  <c r="I13" i="6" s="1"/>
  <c r="BD94" i="7"/>
  <c r="H13" i="6" s="1"/>
  <c r="BC94" i="7"/>
  <c r="G13" i="6" s="1"/>
  <c r="BB94" i="7"/>
  <c r="F13" i="6" s="1"/>
  <c r="K94" i="7"/>
  <c r="I94"/>
  <c r="G94"/>
  <c r="BE89"/>
  <c r="BD89"/>
  <c r="BC89"/>
  <c r="BB89"/>
  <c r="K89"/>
  <c r="I89"/>
  <c r="G89"/>
  <c r="BA89" s="1"/>
  <c r="BE88"/>
  <c r="BD88"/>
  <c r="BC88"/>
  <c r="BB88"/>
  <c r="K88"/>
  <c r="I88"/>
  <c r="G88"/>
  <c r="BA88" s="1"/>
  <c r="BE87"/>
  <c r="BD87"/>
  <c r="BC87"/>
  <c r="BB87"/>
  <c r="K87"/>
  <c r="I87"/>
  <c r="G87"/>
  <c r="BA87" s="1"/>
  <c r="BE85"/>
  <c r="BD85"/>
  <c r="BC85"/>
  <c r="BB85"/>
  <c r="BA85"/>
  <c r="K85"/>
  <c r="I85"/>
  <c r="G85"/>
  <c r="BE83"/>
  <c r="BD83"/>
  <c r="BC83"/>
  <c r="BB83"/>
  <c r="K83"/>
  <c r="I83"/>
  <c r="G83"/>
  <c r="BA83" s="1"/>
  <c r="BA91" s="1"/>
  <c r="E12" i="6" s="1"/>
  <c r="B12"/>
  <c r="A12"/>
  <c r="BE91" i="7"/>
  <c r="I12" i="6" s="1"/>
  <c r="BD91" i="7"/>
  <c r="H12" i="6" s="1"/>
  <c r="BC91" i="7"/>
  <c r="G12" i="6" s="1"/>
  <c r="BB91" i="7"/>
  <c r="F12" i="6" s="1"/>
  <c r="K91" i="7"/>
  <c r="I91"/>
  <c r="G91"/>
  <c r="BE80"/>
  <c r="BD80"/>
  <c r="BC80"/>
  <c r="BB80"/>
  <c r="K80"/>
  <c r="I80"/>
  <c r="G80"/>
  <c r="BA80" s="1"/>
  <c r="BE79"/>
  <c r="BD79"/>
  <c r="BC79"/>
  <c r="BB79"/>
  <c r="K79"/>
  <c r="I79"/>
  <c r="G79"/>
  <c r="BA79" s="1"/>
  <c r="B11" i="6"/>
  <c r="A11"/>
  <c r="BE81" i="7"/>
  <c r="I11" i="6" s="1"/>
  <c r="BD81" i="7"/>
  <c r="H11" i="6" s="1"/>
  <c r="BC81" i="7"/>
  <c r="G11" i="6" s="1"/>
  <c r="BB81" i="7"/>
  <c r="F11" i="6" s="1"/>
  <c r="K81" i="7"/>
  <c r="I81"/>
  <c r="G81"/>
  <c r="BE76"/>
  <c r="BD76"/>
  <c r="BC76"/>
  <c r="BB76"/>
  <c r="K76"/>
  <c r="I76"/>
  <c r="G76"/>
  <c r="BA76" s="1"/>
  <c r="BE75"/>
  <c r="BD75"/>
  <c r="BC75"/>
  <c r="BB75"/>
  <c r="K75"/>
  <c r="I75"/>
  <c r="G75"/>
  <c r="BA75" s="1"/>
  <c r="BE73"/>
  <c r="BD73"/>
  <c r="BC73"/>
  <c r="BB73"/>
  <c r="K73"/>
  <c r="I73"/>
  <c r="G73"/>
  <c r="BA73" s="1"/>
  <c r="BE72"/>
  <c r="BD72"/>
  <c r="BC72"/>
  <c r="BB72"/>
  <c r="K72"/>
  <c r="I72"/>
  <c r="G72"/>
  <c r="BA72" s="1"/>
  <c r="BE71"/>
  <c r="BD71"/>
  <c r="BC71"/>
  <c r="BB71"/>
  <c r="K71"/>
  <c r="I71"/>
  <c r="G71"/>
  <c r="BA71" s="1"/>
  <c r="BE70"/>
  <c r="BD70"/>
  <c r="BC70"/>
  <c r="BB70"/>
  <c r="BA70"/>
  <c r="K70"/>
  <c r="I70"/>
  <c r="G70"/>
  <c r="BE68"/>
  <c r="BD68"/>
  <c r="BC68"/>
  <c r="BB68"/>
  <c r="BA68"/>
  <c r="K68"/>
  <c r="I68"/>
  <c r="G68"/>
  <c r="BE66"/>
  <c r="BD66"/>
  <c r="BC66"/>
  <c r="BB66"/>
  <c r="BA66"/>
  <c r="K66"/>
  <c r="I66"/>
  <c r="G66"/>
  <c r="BE65"/>
  <c r="BD65"/>
  <c r="BC65"/>
  <c r="BB65"/>
  <c r="K65"/>
  <c r="I65"/>
  <c r="G65"/>
  <c r="BA65" s="1"/>
  <c r="B10" i="6"/>
  <c r="A10"/>
  <c r="BE77" i="7"/>
  <c r="I10" i="6" s="1"/>
  <c r="BD77" i="7"/>
  <c r="H10" i="6" s="1"/>
  <c r="BC77" i="7"/>
  <c r="G10" i="6" s="1"/>
  <c r="BB77" i="7"/>
  <c r="F10" i="6" s="1"/>
  <c r="K77" i="7"/>
  <c r="I77"/>
  <c r="G77"/>
  <c r="BE62"/>
  <c r="BD62"/>
  <c r="BC62"/>
  <c r="BB62"/>
  <c r="K62"/>
  <c r="I62"/>
  <c r="G62"/>
  <c r="BA62" s="1"/>
  <c r="BE61"/>
  <c r="BD61"/>
  <c r="BC61"/>
  <c r="BB61"/>
  <c r="K61"/>
  <c r="I61"/>
  <c r="G61"/>
  <c r="BA61" s="1"/>
  <c r="BE60"/>
  <c r="BD60"/>
  <c r="BC60"/>
  <c r="BB60"/>
  <c r="K60"/>
  <c r="I60"/>
  <c r="G60"/>
  <c r="BA60" s="1"/>
  <c r="BA63" s="1"/>
  <c r="E9" i="6" s="1"/>
  <c r="BE59" i="7"/>
  <c r="BD59"/>
  <c r="BC59"/>
  <c r="BB59"/>
  <c r="BA59"/>
  <c r="K59"/>
  <c r="I59"/>
  <c r="G59"/>
  <c r="BE57"/>
  <c r="BD57"/>
  <c r="BC57"/>
  <c r="BB57"/>
  <c r="BA57"/>
  <c r="K57"/>
  <c r="I57"/>
  <c r="G57"/>
  <c r="B9" i="6"/>
  <c r="A9"/>
  <c r="BE63" i="7"/>
  <c r="I9" i="6" s="1"/>
  <c r="BD63" i="7"/>
  <c r="H9" i="6" s="1"/>
  <c r="BC63" i="7"/>
  <c r="G9" i="6" s="1"/>
  <c r="BB63" i="7"/>
  <c r="F9" i="6" s="1"/>
  <c r="K63" i="7"/>
  <c r="I63"/>
  <c r="G63"/>
  <c r="BE53"/>
  <c r="BD53"/>
  <c r="BC53"/>
  <c r="BB53"/>
  <c r="K53"/>
  <c r="I53"/>
  <c r="G53"/>
  <c r="BA53" s="1"/>
  <c r="BE52"/>
  <c r="BD52"/>
  <c r="BC52"/>
  <c r="BB52"/>
  <c r="K52"/>
  <c r="I52"/>
  <c r="G52"/>
  <c r="BA52" s="1"/>
  <c r="BE51"/>
  <c r="BD51"/>
  <c r="BC51"/>
  <c r="BB51"/>
  <c r="K51"/>
  <c r="I51"/>
  <c r="G51"/>
  <c r="BA51" s="1"/>
  <c r="BE50"/>
  <c r="BD50"/>
  <c r="BC50"/>
  <c r="BB50"/>
  <c r="BA50"/>
  <c r="K50"/>
  <c r="I50"/>
  <c r="G50"/>
  <c r="BE49"/>
  <c r="BD49"/>
  <c r="BC49"/>
  <c r="BB49"/>
  <c r="BA49"/>
  <c r="K49"/>
  <c r="I49"/>
  <c r="G49"/>
  <c r="BE48"/>
  <c r="BD48"/>
  <c r="BC48"/>
  <c r="BB48"/>
  <c r="BA48"/>
  <c r="K48"/>
  <c r="I48"/>
  <c r="G48"/>
  <c r="BE46"/>
  <c r="BD46"/>
  <c r="BC46"/>
  <c r="BB46"/>
  <c r="K46"/>
  <c r="I46"/>
  <c r="G46"/>
  <c r="BA46" s="1"/>
  <c r="BE44"/>
  <c r="BD44"/>
  <c r="BC44"/>
  <c r="BB44"/>
  <c r="K44"/>
  <c r="I44"/>
  <c r="G44"/>
  <c r="BA44" s="1"/>
  <c r="BE42"/>
  <c r="BD42"/>
  <c r="BC42"/>
  <c r="BB42"/>
  <c r="BA42"/>
  <c r="K42"/>
  <c r="I42"/>
  <c r="G42"/>
  <c r="BE40"/>
  <c r="BD40"/>
  <c r="BC40"/>
  <c r="BB40"/>
  <c r="K40"/>
  <c r="I40"/>
  <c r="G40"/>
  <c r="BA40" s="1"/>
  <c r="B8" i="6"/>
  <c r="A8"/>
  <c r="BE55" i="7"/>
  <c r="I8" i="6" s="1"/>
  <c r="BD55" i="7"/>
  <c r="H8" i="6" s="1"/>
  <c r="BC55" i="7"/>
  <c r="G8" i="6" s="1"/>
  <c r="BB55" i="7"/>
  <c r="F8" i="6" s="1"/>
  <c r="K55" i="7"/>
  <c r="I55"/>
  <c r="G55"/>
  <c r="BE36"/>
  <c r="BD36"/>
  <c r="BC36"/>
  <c r="BB36"/>
  <c r="K36"/>
  <c r="I36"/>
  <c r="G36"/>
  <c r="BA36" s="1"/>
  <c r="BE35"/>
  <c r="BD35"/>
  <c r="BC35"/>
  <c r="BB35"/>
  <c r="K35"/>
  <c r="I35"/>
  <c r="G35"/>
  <c r="BA35" s="1"/>
  <c r="BE33"/>
  <c r="BD33"/>
  <c r="BC33"/>
  <c r="BB33"/>
  <c r="K33"/>
  <c r="I33"/>
  <c r="G33"/>
  <c r="BA33" s="1"/>
  <c r="BE31"/>
  <c r="BD31"/>
  <c r="BC31"/>
  <c r="BB31"/>
  <c r="BA31"/>
  <c r="K31"/>
  <c r="I31"/>
  <c r="G31"/>
  <c r="BE30"/>
  <c r="BD30"/>
  <c r="BC30"/>
  <c r="BB30"/>
  <c r="BA30"/>
  <c r="K30"/>
  <c r="I30"/>
  <c r="G30"/>
  <c r="BE29"/>
  <c r="BD29"/>
  <c r="BC29"/>
  <c r="BB29"/>
  <c r="K29"/>
  <c r="I29"/>
  <c r="G29"/>
  <c r="BA29" s="1"/>
  <c r="BE28"/>
  <c r="BD28"/>
  <c r="BC28"/>
  <c r="BB28"/>
  <c r="K28"/>
  <c r="I28"/>
  <c r="G28"/>
  <c r="BA28" s="1"/>
  <c r="BE26"/>
  <c r="BD26"/>
  <c r="BC26"/>
  <c r="BB26"/>
  <c r="K26"/>
  <c r="I26"/>
  <c r="G26"/>
  <c r="BA26" s="1"/>
  <c r="BE25"/>
  <c r="BD25"/>
  <c r="BC25"/>
  <c r="BB25"/>
  <c r="K25"/>
  <c r="I25"/>
  <c r="G25"/>
  <c r="BA25" s="1"/>
  <c r="BE24"/>
  <c r="BD24"/>
  <c r="BC24"/>
  <c r="BB24"/>
  <c r="K24"/>
  <c r="I24"/>
  <c r="G24"/>
  <c r="BA24" s="1"/>
  <c r="BE21"/>
  <c r="BD21"/>
  <c r="BC21"/>
  <c r="BB21"/>
  <c r="K21"/>
  <c r="I21"/>
  <c r="G21"/>
  <c r="BA21" s="1"/>
  <c r="BE18"/>
  <c r="BD18"/>
  <c r="BC18"/>
  <c r="BB18"/>
  <c r="BA18"/>
  <c r="K18"/>
  <c r="I18"/>
  <c r="G18"/>
  <c r="BE15"/>
  <c r="BD15"/>
  <c r="BC15"/>
  <c r="BB15"/>
  <c r="BA15"/>
  <c r="K15"/>
  <c r="I15"/>
  <c r="G15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C8"/>
  <c r="BB8"/>
  <c r="BA8"/>
  <c r="K8"/>
  <c r="I8"/>
  <c r="G8"/>
  <c r="B7" i="6"/>
  <c r="A7"/>
  <c r="BE38" i="7"/>
  <c r="I7" i="6" s="1"/>
  <c r="BD38" i="7"/>
  <c r="H7" i="6" s="1"/>
  <c r="BC38" i="7"/>
  <c r="G7" i="6" s="1"/>
  <c r="G16" s="1"/>
  <c r="C18" i="5" s="1"/>
  <c r="BB38" i="7"/>
  <c r="F7" i="6" s="1"/>
  <c r="K38" i="7"/>
  <c r="I38"/>
  <c r="G38"/>
  <c r="E4"/>
  <c r="F3"/>
  <c r="G23" i="5"/>
  <c r="C33"/>
  <c r="F33" s="1"/>
  <c r="C31"/>
  <c r="G7"/>
  <c r="H30" i="3"/>
  <c r="I29"/>
  <c r="G21" i="2"/>
  <c r="D21"/>
  <c r="I28" i="3"/>
  <c r="D20" i="2"/>
  <c r="I27" i="3"/>
  <c r="G20" i="2" s="1"/>
  <c r="D19"/>
  <c r="I26" i="3"/>
  <c r="G19" i="2" s="1"/>
  <c r="D18"/>
  <c r="I25" i="3"/>
  <c r="G18" i="2" s="1"/>
  <c r="G17"/>
  <c r="D17"/>
  <c r="I24" i="3"/>
  <c r="D16" i="2"/>
  <c r="I23" i="3"/>
  <c r="G16" i="2" s="1"/>
  <c r="D15"/>
  <c r="I22" i="3"/>
  <c r="G15" i="2" s="1"/>
  <c r="BE197" i="4"/>
  <c r="BD197"/>
  <c r="BC197"/>
  <c r="BB197"/>
  <c r="BA197"/>
  <c r="K197"/>
  <c r="I197"/>
  <c r="G197"/>
  <c r="BE196"/>
  <c r="BD196"/>
  <c r="BC196"/>
  <c r="BB196"/>
  <c r="BA196"/>
  <c r="K196"/>
  <c r="I196"/>
  <c r="G196"/>
  <c r="BE195"/>
  <c r="BE198" s="1"/>
  <c r="I16" i="3" s="1"/>
  <c r="BD195" i="4"/>
  <c r="BD198" s="1"/>
  <c r="H16" i="3" s="1"/>
  <c r="BC195" i="4"/>
  <c r="BB195"/>
  <c r="BA195"/>
  <c r="BA198" s="1"/>
  <c r="E16" i="3" s="1"/>
  <c r="K195" i="4"/>
  <c r="K198" s="1"/>
  <c r="I195"/>
  <c r="G195"/>
  <c r="B16" i="3"/>
  <c r="A16"/>
  <c r="BC198" i="4"/>
  <c r="G16" i="3" s="1"/>
  <c r="BB198" i="4"/>
  <c r="F16" i="3" s="1"/>
  <c r="I198" i="4"/>
  <c r="G198"/>
  <c r="BE192"/>
  <c r="BD192"/>
  <c r="BC192"/>
  <c r="BA192"/>
  <c r="K192"/>
  <c r="I192"/>
  <c r="G192"/>
  <c r="BB192" s="1"/>
  <c r="BE190"/>
  <c r="BD190"/>
  <c r="BC190"/>
  <c r="BA190"/>
  <c r="K190"/>
  <c r="I190"/>
  <c r="G190"/>
  <c r="BB190" s="1"/>
  <c r="BE188"/>
  <c r="BD188"/>
  <c r="BD193" s="1"/>
  <c r="H15" i="3" s="1"/>
  <c r="BC188" i="4"/>
  <c r="BC193" s="1"/>
  <c r="G15" i="3" s="1"/>
  <c r="BA188" i="4"/>
  <c r="K188"/>
  <c r="K193" s="1"/>
  <c r="I188"/>
  <c r="I193" s="1"/>
  <c r="G188"/>
  <c r="BB188" s="1"/>
  <c r="BB193" s="1"/>
  <c r="F15" i="3" s="1"/>
  <c r="B15"/>
  <c r="A15"/>
  <c r="BE193" i="4"/>
  <c r="I15" i="3" s="1"/>
  <c r="BA193" i="4"/>
  <c r="E15" i="3" s="1"/>
  <c r="G193" i="4"/>
  <c r="BE185"/>
  <c r="BD185"/>
  <c r="BC185"/>
  <c r="BC186" s="1"/>
  <c r="G14" i="3" s="1"/>
  <c r="BB185" i="4"/>
  <c r="BB186" s="1"/>
  <c r="F14" i="3" s="1"/>
  <c r="K185" i="4"/>
  <c r="I185"/>
  <c r="I186" s="1"/>
  <c r="G185"/>
  <c r="BA185" s="1"/>
  <c r="BA186" s="1"/>
  <c r="E14" i="3" s="1"/>
  <c r="B14"/>
  <c r="A14"/>
  <c r="BE186" i="4"/>
  <c r="I14" i="3" s="1"/>
  <c r="BD186" i="4"/>
  <c r="H14" i="3" s="1"/>
  <c r="K186" i="4"/>
  <c r="BE182"/>
  <c r="BE183" s="1"/>
  <c r="I13" i="3" s="1"/>
  <c r="BD182" i="4"/>
  <c r="BC182"/>
  <c r="BB182"/>
  <c r="BA182"/>
  <c r="BA183" s="1"/>
  <c r="E13" i="3" s="1"/>
  <c r="K182" i="4"/>
  <c r="I182"/>
  <c r="G182"/>
  <c r="B13" i="3"/>
  <c r="A13"/>
  <c r="BD183" i="4"/>
  <c r="H13" i="3" s="1"/>
  <c r="BC183" i="4"/>
  <c r="G13" i="3" s="1"/>
  <c r="BB183" i="4"/>
  <c r="F13" i="3" s="1"/>
  <c r="K183" i="4"/>
  <c r="I183"/>
  <c r="G183"/>
  <c r="BE178"/>
  <c r="BD178"/>
  <c r="BC178"/>
  <c r="BB178"/>
  <c r="K178"/>
  <c r="I178"/>
  <c r="G178"/>
  <c r="BA178" s="1"/>
  <c r="BE176"/>
  <c r="BD176"/>
  <c r="BC176"/>
  <c r="BB176"/>
  <c r="K176"/>
  <c r="I176"/>
  <c r="G176"/>
  <c r="BA176" s="1"/>
  <c r="BE174"/>
  <c r="BD174"/>
  <c r="BD180" s="1"/>
  <c r="H12" i="3" s="1"/>
  <c r="BC174" i="4"/>
  <c r="BB174"/>
  <c r="K174"/>
  <c r="K180" s="1"/>
  <c r="I174"/>
  <c r="G174"/>
  <c r="BA174" s="1"/>
  <c r="B12" i="3"/>
  <c r="A12"/>
  <c r="BE180" i="4"/>
  <c r="I12" i="3" s="1"/>
  <c r="BC180" i="4"/>
  <c r="G12" i="3" s="1"/>
  <c r="BB180" i="4"/>
  <c r="F12" i="3" s="1"/>
  <c r="I180" i="4"/>
  <c r="G180"/>
  <c r="BE170"/>
  <c r="BD170"/>
  <c r="BC170"/>
  <c r="BB170"/>
  <c r="BA170"/>
  <c r="K170"/>
  <c r="I170"/>
  <c r="G170"/>
  <c r="BE167"/>
  <c r="BD167"/>
  <c r="BC167"/>
  <c r="BB167"/>
  <c r="BA167"/>
  <c r="K167"/>
  <c r="I167"/>
  <c r="G167"/>
  <c r="BE165"/>
  <c r="BD165"/>
  <c r="BC165"/>
  <c r="BC172" s="1"/>
  <c r="G11" i="3" s="1"/>
  <c r="BB165" i="4"/>
  <c r="BA165"/>
  <c r="K165"/>
  <c r="I165"/>
  <c r="I172" s="1"/>
  <c r="G165"/>
  <c r="B11" i="3"/>
  <c r="A11"/>
  <c r="BE172" i="4"/>
  <c r="I11" i="3" s="1"/>
  <c r="BD172" i="4"/>
  <c r="H11" i="3" s="1"/>
  <c r="BB172" i="4"/>
  <c r="F11" i="3" s="1"/>
  <c r="BA172" i="4"/>
  <c r="E11" i="3" s="1"/>
  <c r="K172" i="4"/>
  <c r="G172"/>
  <c r="BE162"/>
  <c r="BD162"/>
  <c r="BC162"/>
  <c r="BB162"/>
  <c r="K162"/>
  <c r="I162"/>
  <c r="G162"/>
  <c r="BA162" s="1"/>
  <c r="BE161"/>
  <c r="BD161"/>
  <c r="BC161"/>
  <c r="BB161"/>
  <c r="K161"/>
  <c r="I161"/>
  <c r="G161"/>
  <c r="BA161" s="1"/>
  <c r="BE159"/>
  <c r="BD159"/>
  <c r="BC159"/>
  <c r="BB159"/>
  <c r="K159"/>
  <c r="I159"/>
  <c r="G159"/>
  <c r="BA159" s="1"/>
  <c r="BE157"/>
  <c r="BD157"/>
  <c r="BC157"/>
  <c r="BB157"/>
  <c r="BB163" s="1"/>
  <c r="F10" i="3" s="1"/>
  <c r="K157" i="4"/>
  <c r="I157"/>
  <c r="G157"/>
  <c r="BA157" s="1"/>
  <c r="B10" i="3"/>
  <c r="A10"/>
  <c r="BE163" i="4"/>
  <c r="I10" i="3" s="1"/>
  <c r="BD163" i="4"/>
  <c r="H10" i="3" s="1"/>
  <c r="BC163" i="4"/>
  <c r="G10" i="3" s="1"/>
  <c r="K163" i="4"/>
  <c r="I163"/>
  <c r="BE153"/>
  <c r="BD153"/>
  <c r="BC153"/>
  <c r="BB153"/>
  <c r="BA153"/>
  <c r="K153"/>
  <c r="I153"/>
  <c r="G153"/>
  <c r="BE150"/>
  <c r="BD150"/>
  <c r="BC150"/>
  <c r="BB150"/>
  <c r="BA150"/>
  <c r="K150"/>
  <c r="I150"/>
  <c r="G150"/>
  <c r="BE148"/>
  <c r="BD148"/>
  <c r="BC148"/>
  <c r="BB148"/>
  <c r="BA148"/>
  <c r="K148"/>
  <c r="I148"/>
  <c r="G148"/>
  <c r="BE146"/>
  <c r="BD146"/>
  <c r="BC146"/>
  <c r="BB146"/>
  <c r="BA146"/>
  <c r="K146"/>
  <c r="I146"/>
  <c r="G146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40"/>
  <c r="BD140"/>
  <c r="BC140"/>
  <c r="BB140"/>
  <c r="BA140"/>
  <c r="K140"/>
  <c r="I140"/>
  <c r="G140"/>
  <c r="BE138"/>
  <c r="BD138"/>
  <c r="BC138"/>
  <c r="BB138"/>
  <c r="BA138"/>
  <c r="K138"/>
  <c r="I138"/>
  <c r="G138"/>
  <c r="BE136"/>
  <c r="BD136"/>
  <c r="BC136"/>
  <c r="BB136"/>
  <c r="BA136"/>
  <c r="K136"/>
  <c r="I136"/>
  <c r="G136"/>
  <c r="BE135"/>
  <c r="BD135"/>
  <c r="BC135"/>
  <c r="BB135"/>
  <c r="K135"/>
  <c r="I135"/>
  <c r="G135"/>
  <c r="BA135" s="1"/>
  <c r="BA155" s="1"/>
  <c r="E9" i="3" s="1"/>
  <c r="BE134" i="4"/>
  <c r="BD134"/>
  <c r="BC134"/>
  <c r="BB134"/>
  <c r="BA134"/>
  <c r="K134"/>
  <c r="I134"/>
  <c r="G134"/>
  <c r="B9" i="3"/>
  <c r="A9"/>
  <c r="BE155" i="4"/>
  <c r="I9" i="3" s="1"/>
  <c r="BD155" i="4"/>
  <c r="H9" i="3" s="1"/>
  <c r="BC155" i="4"/>
  <c r="G9" i="3" s="1"/>
  <c r="BB155" i="4"/>
  <c r="F9" i="3" s="1"/>
  <c r="K155" i="4"/>
  <c r="I155"/>
  <c r="G155"/>
  <c r="BE129"/>
  <c r="BD129"/>
  <c r="BC129"/>
  <c r="BB129"/>
  <c r="K129"/>
  <c r="I129"/>
  <c r="G129"/>
  <c r="BA129" s="1"/>
  <c r="BE127"/>
  <c r="BD127"/>
  <c r="BC127"/>
  <c r="BB127"/>
  <c r="K127"/>
  <c r="I127"/>
  <c r="G127"/>
  <c r="BA127" s="1"/>
  <c r="BE126"/>
  <c r="BD126"/>
  <c r="BC126"/>
  <c r="BB126"/>
  <c r="K126"/>
  <c r="I126"/>
  <c r="G126"/>
  <c r="BA126" s="1"/>
  <c r="BE124"/>
  <c r="BD124"/>
  <c r="BC124"/>
  <c r="BB124"/>
  <c r="K124"/>
  <c r="I124"/>
  <c r="G124"/>
  <c r="BA124" s="1"/>
  <c r="BE122"/>
  <c r="BD122"/>
  <c r="BC122"/>
  <c r="BB122"/>
  <c r="K122"/>
  <c r="I122"/>
  <c r="G122"/>
  <c r="BA122" s="1"/>
  <c r="BE120"/>
  <c r="BD120"/>
  <c r="BC120"/>
  <c r="BB120"/>
  <c r="K120"/>
  <c r="I120"/>
  <c r="G120"/>
  <c r="BA120" s="1"/>
  <c r="BE119"/>
  <c r="BD119"/>
  <c r="BC119"/>
  <c r="BB119"/>
  <c r="K119"/>
  <c r="I119"/>
  <c r="G119"/>
  <c r="BA119" s="1"/>
  <c r="BE118"/>
  <c r="BD118"/>
  <c r="BC118"/>
  <c r="BB118"/>
  <c r="K118"/>
  <c r="I118"/>
  <c r="G118"/>
  <c r="BA118" s="1"/>
  <c r="BE117"/>
  <c r="BD117"/>
  <c r="BC117"/>
  <c r="BB117"/>
  <c r="BA117"/>
  <c r="K117"/>
  <c r="I117"/>
  <c r="G117"/>
  <c r="BE115"/>
  <c r="BD115"/>
  <c r="BC115"/>
  <c r="BB115"/>
  <c r="BA115"/>
  <c r="K115"/>
  <c r="I115"/>
  <c r="G115"/>
  <c r="BE114"/>
  <c r="BD114"/>
  <c r="BC114"/>
  <c r="BB114"/>
  <c r="K114"/>
  <c r="I114"/>
  <c r="G114"/>
  <c r="BA114" s="1"/>
  <c r="BE113"/>
  <c r="BD113"/>
  <c r="BC113"/>
  <c r="BB113"/>
  <c r="K113"/>
  <c r="I113"/>
  <c r="G113"/>
  <c r="BA113" s="1"/>
  <c r="BE110"/>
  <c r="BD110"/>
  <c r="BC110"/>
  <c r="BB110"/>
  <c r="K110"/>
  <c r="I110"/>
  <c r="G110"/>
  <c r="BA110" s="1"/>
  <c r="BE109"/>
  <c r="BD109"/>
  <c r="BC109"/>
  <c r="BB109"/>
  <c r="BA109"/>
  <c r="K109"/>
  <c r="I109"/>
  <c r="G109"/>
  <c r="BE108"/>
  <c r="BD108"/>
  <c r="BC108"/>
  <c r="BB108"/>
  <c r="BA108"/>
  <c r="K108"/>
  <c r="I108"/>
  <c r="G108"/>
  <c r="BE106"/>
  <c r="BD106"/>
  <c r="BC106"/>
  <c r="BB106"/>
  <c r="K106"/>
  <c r="I106"/>
  <c r="G106"/>
  <c r="BA106" s="1"/>
  <c r="BE104"/>
  <c r="BD104"/>
  <c r="BC104"/>
  <c r="BB104"/>
  <c r="BA104"/>
  <c r="K104"/>
  <c r="I104"/>
  <c r="G104"/>
  <c r="BE102"/>
  <c r="BD102"/>
  <c r="BC102"/>
  <c r="BB102"/>
  <c r="K102"/>
  <c r="I102"/>
  <c r="G102"/>
  <c r="BA102" s="1"/>
  <c r="BE98"/>
  <c r="BD98"/>
  <c r="BC98"/>
  <c r="BB98"/>
  <c r="BA98"/>
  <c r="K98"/>
  <c r="I98"/>
  <c r="G98"/>
  <c r="BE97"/>
  <c r="BD97"/>
  <c r="BC97"/>
  <c r="BB97"/>
  <c r="K97"/>
  <c r="I97"/>
  <c r="G97"/>
  <c r="BA97" s="1"/>
  <c r="BE96"/>
  <c r="BD96"/>
  <c r="BC96"/>
  <c r="BB96"/>
  <c r="BA96"/>
  <c r="K96"/>
  <c r="I96"/>
  <c r="G96"/>
  <c r="BE95"/>
  <c r="BD95"/>
  <c r="BC95"/>
  <c r="BB95"/>
  <c r="K95"/>
  <c r="I95"/>
  <c r="G95"/>
  <c r="BA95" s="1"/>
  <c r="BE94"/>
  <c r="BD94"/>
  <c r="BC94"/>
  <c r="BB94"/>
  <c r="BA94"/>
  <c r="K94"/>
  <c r="I94"/>
  <c r="G94"/>
  <c r="BE91"/>
  <c r="BD91"/>
  <c r="BC91"/>
  <c r="BB91"/>
  <c r="BA91"/>
  <c r="K91"/>
  <c r="I91"/>
  <c r="G91"/>
  <c r="BE89"/>
  <c r="BD89"/>
  <c r="BC89"/>
  <c r="BB89"/>
  <c r="K89"/>
  <c r="I89"/>
  <c r="G89"/>
  <c r="BA89" s="1"/>
  <c r="BE88"/>
  <c r="BD88"/>
  <c r="BC88"/>
  <c r="BB88"/>
  <c r="K88"/>
  <c r="I88"/>
  <c r="G88"/>
  <c r="BA88" s="1"/>
  <c r="BE82"/>
  <c r="BD82"/>
  <c r="BC82"/>
  <c r="BB82"/>
  <c r="K82"/>
  <c r="I82"/>
  <c r="G82"/>
  <c r="BA82" s="1"/>
  <c r="BE80"/>
  <c r="BD80"/>
  <c r="BC80"/>
  <c r="BB80"/>
  <c r="BA80"/>
  <c r="K80"/>
  <c r="I80"/>
  <c r="G80"/>
  <c r="BE75"/>
  <c r="BD75"/>
  <c r="BC75"/>
  <c r="BB75"/>
  <c r="K75"/>
  <c r="I75"/>
  <c r="G75"/>
  <c r="BA75" s="1"/>
  <c r="BE73"/>
  <c r="BD73"/>
  <c r="BC73"/>
  <c r="BB73"/>
  <c r="BA73"/>
  <c r="K73"/>
  <c r="I73"/>
  <c r="G73"/>
  <c r="BE71"/>
  <c r="BD71"/>
  <c r="BC71"/>
  <c r="BB71"/>
  <c r="K71"/>
  <c r="I71"/>
  <c r="G71"/>
  <c r="BA71" s="1"/>
  <c r="BE69"/>
  <c r="BD69"/>
  <c r="BC69"/>
  <c r="BB69"/>
  <c r="BA69"/>
  <c r="K69"/>
  <c r="I69"/>
  <c r="G69"/>
  <c r="BE67"/>
  <c r="BD67"/>
  <c r="BC67"/>
  <c r="BB67"/>
  <c r="BA67"/>
  <c r="K67"/>
  <c r="I67"/>
  <c r="G67"/>
  <c r="BE66"/>
  <c r="BD66"/>
  <c r="BC66"/>
  <c r="BB66"/>
  <c r="K66"/>
  <c r="I66"/>
  <c r="G66"/>
  <c r="BA66" s="1"/>
  <c r="B8" i="3"/>
  <c r="A8"/>
  <c r="BE132" i="4"/>
  <c r="I8" i="3" s="1"/>
  <c r="BD132" i="4"/>
  <c r="H8" i="3" s="1"/>
  <c r="BC132" i="4"/>
  <c r="G8" i="3" s="1"/>
  <c r="BB132" i="4"/>
  <c r="F8" i="3" s="1"/>
  <c r="K132" i="4"/>
  <c r="I132"/>
  <c r="G132"/>
  <c r="BE62"/>
  <c r="BD62"/>
  <c r="BC62"/>
  <c r="BB62"/>
  <c r="K62"/>
  <c r="I62"/>
  <c r="G62"/>
  <c r="BA62" s="1"/>
  <c r="BE60"/>
  <c r="BD60"/>
  <c r="BC60"/>
  <c r="BB60"/>
  <c r="K60"/>
  <c r="I60"/>
  <c r="G60"/>
  <c r="BA60" s="1"/>
  <c r="BE58"/>
  <c r="BD58"/>
  <c r="BC58"/>
  <c r="BB58"/>
  <c r="K58"/>
  <c r="I58"/>
  <c r="G58"/>
  <c r="BA58" s="1"/>
  <c r="BE54"/>
  <c r="BD54"/>
  <c r="BC54"/>
  <c r="BB54"/>
  <c r="K54"/>
  <c r="I54"/>
  <c r="G54"/>
  <c r="BA54" s="1"/>
  <c r="BE53"/>
  <c r="BD53"/>
  <c r="BC53"/>
  <c r="BB53"/>
  <c r="K53"/>
  <c r="I53"/>
  <c r="G53"/>
  <c r="BA53" s="1"/>
  <c r="BE51"/>
  <c r="BD51"/>
  <c r="BC51"/>
  <c r="BB51"/>
  <c r="K51"/>
  <c r="I51"/>
  <c r="G51"/>
  <c r="BA51" s="1"/>
  <c r="BE49"/>
  <c r="BD49"/>
  <c r="BC49"/>
  <c r="BB49"/>
  <c r="K49"/>
  <c r="I49"/>
  <c r="G49"/>
  <c r="BA49" s="1"/>
  <c r="BE47"/>
  <c r="BD47"/>
  <c r="BC47"/>
  <c r="BB47"/>
  <c r="K47"/>
  <c r="I47"/>
  <c r="G47"/>
  <c r="BA47" s="1"/>
  <c r="BE44"/>
  <c r="BD44"/>
  <c r="BC44"/>
  <c r="BB44"/>
  <c r="K44"/>
  <c r="I44"/>
  <c r="G44"/>
  <c r="BA44" s="1"/>
  <c r="BE42"/>
  <c r="BD42"/>
  <c r="BC42"/>
  <c r="BB42"/>
  <c r="K42"/>
  <c r="I42"/>
  <c r="G42"/>
  <c r="BA42" s="1"/>
  <c r="BE40"/>
  <c r="BD40"/>
  <c r="BC40"/>
  <c r="BB40"/>
  <c r="K40"/>
  <c r="I40"/>
  <c r="G40"/>
  <c r="BA40" s="1"/>
  <c r="BE37"/>
  <c r="BD37"/>
  <c r="BC37"/>
  <c r="BB37"/>
  <c r="K37"/>
  <c r="I37"/>
  <c r="G37"/>
  <c r="BA37" s="1"/>
  <c r="BE35"/>
  <c r="BD35"/>
  <c r="BC35"/>
  <c r="BB35"/>
  <c r="K35"/>
  <c r="I35"/>
  <c r="G35"/>
  <c r="BA35" s="1"/>
  <c r="BE33"/>
  <c r="BD33"/>
  <c r="BC33"/>
  <c r="BB33"/>
  <c r="K33"/>
  <c r="I33"/>
  <c r="G33"/>
  <c r="BA33" s="1"/>
  <c r="BE30"/>
  <c r="BD30"/>
  <c r="BC30"/>
  <c r="BB30"/>
  <c r="K30"/>
  <c r="I30"/>
  <c r="G30"/>
  <c r="BA30" s="1"/>
  <c r="BE27"/>
  <c r="BD27"/>
  <c r="BC27"/>
  <c r="BB27"/>
  <c r="K27"/>
  <c r="I27"/>
  <c r="G27"/>
  <c r="BA27" s="1"/>
  <c r="BE24"/>
  <c r="BD24"/>
  <c r="BC24"/>
  <c r="BB24"/>
  <c r="K24"/>
  <c r="I24"/>
  <c r="G24"/>
  <c r="BA24" s="1"/>
  <c r="BE22"/>
  <c r="BD22"/>
  <c r="BC22"/>
  <c r="BB22"/>
  <c r="BA22"/>
  <c r="K22"/>
  <c r="I22"/>
  <c r="G22"/>
  <c r="BE20"/>
  <c r="BD20"/>
  <c r="BC20"/>
  <c r="BB20"/>
  <c r="K20"/>
  <c r="I20"/>
  <c r="G20"/>
  <c r="BA20" s="1"/>
  <c r="BE18"/>
  <c r="BD18"/>
  <c r="BC18"/>
  <c r="BB18"/>
  <c r="BA18"/>
  <c r="K18"/>
  <c r="I18"/>
  <c r="G18"/>
  <c r="BE16"/>
  <c r="BD16"/>
  <c r="BC16"/>
  <c r="BB16"/>
  <c r="K16"/>
  <c r="I16"/>
  <c r="G16"/>
  <c r="BA16" s="1"/>
  <c r="BE14"/>
  <c r="BD14"/>
  <c r="BC14"/>
  <c r="BB14"/>
  <c r="K14"/>
  <c r="I14"/>
  <c r="G14"/>
  <c r="BA14" s="1"/>
  <c r="BE13"/>
  <c r="BD13"/>
  <c r="BC13"/>
  <c r="BB13"/>
  <c r="BA13"/>
  <c r="K13"/>
  <c r="I13"/>
  <c r="G13"/>
  <c r="BE11"/>
  <c r="BD11"/>
  <c r="BC11"/>
  <c r="BB11"/>
  <c r="K11"/>
  <c r="I11"/>
  <c r="G11"/>
  <c r="BA11" s="1"/>
  <c r="BE10"/>
  <c r="BD10"/>
  <c r="BC10"/>
  <c r="BB10"/>
  <c r="BA10"/>
  <c r="K10"/>
  <c r="I10"/>
  <c r="G10"/>
  <c r="BE8"/>
  <c r="BD8"/>
  <c r="BC8"/>
  <c r="BB8"/>
  <c r="BA8"/>
  <c r="K8"/>
  <c r="I8"/>
  <c r="G8"/>
  <c r="B7" i="3"/>
  <c r="A7"/>
  <c r="BE64" i="4"/>
  <c r="I7" i="3" s="1"/>
  <c r="I17" s="1"/>
  <c r="C21" i="2" s="1"/>
  <c r="BD64" i="4"/>
  <c r="H7" i="3" s="1"/>
  <c r="H17" s="1"/>
  <c r="C17" i="2" s="1"/>
  <c r="BC64" i="4"/>
  <c r="G7" i="3" s="1"/>
  <c r="G17" s="1"/>
  <c r="C18" i="2" s="1"/>
  <c r="BB64" i="4"/>
  <c r="F7" i="3" s="1"/>
  <c r="F17" s="1"/>
  <c r="C16" i="2" s="1"/>
  <c r="K64" i="4"/>
  <c r="I64"/>
  <c r="G64"/>
  <c r="E4"/>
  <c r="F3"/>
  <c r="G23" i="2"/>
  <c r="C33"/>
  <c r="F33" s="1"/>
  <c r="C31"/>
  <c r="G7"/>
  <c r="H88" i="1"/>
  <c r="J70"/>
  <c r="I70"/>
  <c r="H70"/>
  <c r="G70"/>
  <c r="F70"/>
  <c r="H47"/>
  <c r="G47"/>
  <c r="I46"/>
  <c r="F46" s="1"/>
  <c r="I45"/>
  <c r="F45" s="1"/>
  <c r="I44"/>
  <c r="F44" s="1"/>
  <c r="I43"/>
  <c r="F43" s="1"/>
  <c r="I42"/>
  <c r="H41"/>
  <c r="G41"/>
  <c r="H35"/>
  <c r="I21" s="1"/>
  <c r="I22" s="1"/>
  <c r="G35"/>
  <c r="I34"/>
  <c r="F34" s="1"/>
  <c r="I33"/>
  <c r="F33" s="1"/>
  <c r="I32"/>
  <c r="F32" s="1"/>
  <c r="I31"/>
  <c r="F31" s="1"/>
  <c r="I30"/>
  <c r="F30" s="1"/>
  <c r="H29"/>
  <c r="G29"/>
  <c r="D22"/>
  <c r="D20"/>
  <c r="I19"/>
  <c r="I2"/>
  <c r="G22" i="14" l="1"/>
  <c r="F16" i="15"/>
  <c r="C16" i="14" s="1"/>
  <c r="I16" i="15"/>
  <c r="C21" i="14" s="1"/>
  <c r="BA57" i="16"/>
  <c r="E7" i="15" s="1"/>
  <c r="BA71" i="16"/>
  <c r="E8" i="15" s="1"/>
  <c r="BA114" i="16"/>
  <c r="E10" i="15" s="1"/>
  <c r="C19" i="11"/>
  <c r="C22" s="1"/>
  <c r="C23" s="1"/>
  <c r="F30" s="1"/>
  <c r="F31" s="1"/>
  <c r="F34" s="1"/>
  <c r="G22"/>
  <c r="G22" i="8"/>
  <c r="I13" i="9"/>
  <c r="C21" i="8" s="1"/>
  <c r="H13" i="9"/>
  <c r="C17" i="8" s="1"/>
  <c r="G13" i="9"/>
  <c r="C18" i="8" s="1"/>
  <c r="F13" i="9"/>
  <c r="C16" i="8" s="1"/>
  <c r="BA45" i="10"/>
  <c r="E7" i="9" s="1"/>
  <c r="BA75" i="10"/>
  <c r="E10" i="9" s="1"/>
  <c r="BA81" i="10"/>
  <c r="E11" i="9" s="1"/>
  <c r="BA53" i="10"/>
  <c r="E8" i="9" s="1"/>
  <c r="G22" i="5"/>
  <c r="I16" i="6"/>
  <c r="C21" i="5" s="1"/>
  <c r="BA77" i="7"/>
  <c r="E10" i="6" s="1"/>
  <c r="H16"/>
  <c r="C17" i="5" s="1"/>
  <c r="BA38" i="7"/>
  <c r="E7" i="6" s="1"/>
  <c r="BA55" i="7"/>
  <c r="E8" i="6" s="1"/>
  <c r="BA81" i="7"/>
  <c r="E11" i="6" s="1"/>
  <c r="BB101" i="7"/>
  <c r="F14" i="6" s="1"/>
  <c r="F16" s="1"/>
  <c r="C16" i="5" s="1"/>
  <c r="E66" i="1"/>
  <c r="E69"/>
  <c r="E64"/>
  <c r="E59"/>
  <c r="E60"/>
  <c r="E55"/>
  <c r="E57"/>
  <c r="E67"/>
  <c r="E58"/>
  <c r="E56"/>
  <c r="E65"/>
  <c r="E63"/>
  <c r="I47"/>
  <c r="G22" i="2"/>
  <c r="F35" i="1"/>
  <c r="I20"/>
  <c r="I23" s="1"/>
  <c r="I35"/>
  <c r="BA180" i="4"/>
  <c r="E12" i="3" s="1"/>
  <c r="BA64" i="4"/>
  <c r="E7" i="3" s="1"/>
  <c r="BA132" i="4"/>
  <c r="E8" i="3" s="1"/>
  <c r="E61" i="1"/>
  <c r="E68"/>
  <c r="E62"/>
  <c r="F42"/>
  <c r="F47" s="1"/>
  <c r="BA163" i="4"/>
  <c r="E10" i="3" s="1"/>
  <c r="E70" i="1"/>
  <c r="G163" i="4"/>
  <c r="G186"/>
  <c r="E16" i="15" l="1"/>
  <c r="C15" i="14" s="1"/>
  <c r="C19" s="1"/>
  <c r="C22" s="1"/>
  <c r="C23" s="1"/>
  <c r="F30" s="1"/>
  <c r="E13" i="9"/>
  <c r="C15" i="8" s="1"/>
  <c r="C19" s="1"/>
  <c r="C22" s="1"/>
  <c r="C23" s="1"/>
  <c r="F30" s="1"/>
  <c r="E16" i="6"/>
  <c r="C15" i="5" s="1"/>
  <c r="C19" s="1"/>
  <c r="C22" s="1"/>
  <c r="C23" s="1"/>
  <c r="F30" s="1"/>
  <c r="J47" i="1"/>
  <c r="J44"/>
  <c r="J43"/>
  <c r="J35"/>
  <c r="J46"/>
  <c r="J42"/>
  <c r="J45"/>
  <c r="J31"/>
  <c r="J34"/>
  <c r="J30"/>
  <c r="J33"/>
  <c r="J32"/>
  <c r="E17" i="3"/>
  <c r="C15" i="2" s="1"/>
  <c r="C19" s="1"/>
  <c r="C22" s="1"/>
  <c r="C23" s="1"/>
  <c r="F30" s="1"/>
  <c r="F31" i="14" l="1"/>
  <c r="F34" s="1"/>
  <c r="F31" i="8"/>
  <c r="F34" s="1"/>
  <c r="F31" i="5"/>
  <c r="F34" s="1"/>
  <c r="F31" i="2"/>
  <c r="F34" s="1"/>
</calcChain>
</file>

<file path=xl/sharedStrings.xml><?xml version="1.0" encoding="utf-8"?>
<sst xmlns="http://schemas.openxmlformats.org/spreadsheetml/2006/main" count="2049" uniqueCount="747">
  <si>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</si>
  <si>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</si>
  <si>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</si>
  <si>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</si>
  <si>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</si>
  <si>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</si>
  <si>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</si>
  <si>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</si>
  <si>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</si>
  <si>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</si>
  <si>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</si>
  <si>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</si>
  <si>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</si>
  <si>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</si>
  <si>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</si>
  <si>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</si>
  <si>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</si>
  <si>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</si>
  <si>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</si>
  <si>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</si>
  <si>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</si>
  <si>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</si>
  <si>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</si>
  <si>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</si>
  <si>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</si>
  <si>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</si>
  <si>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</si>
  <si>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</si>
  <si>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</si>
  <si>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</si>
  <si>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</si>
  <si>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</si>
  <si>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</si>
  <si>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</si>
  <si>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</si>
  <si>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</si>
  <si>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</si>
  <si>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</si>
  <si>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</si>
  <si>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</si>
  <si>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</si>
  <si>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</si>
  <si>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</si>
  <si>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</si>
  <si>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</si>
  <si>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</si>
  <si>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</si>
  <si>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</si>
  <si>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</si>
  <si>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</si>
  <si>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</si>
  <si>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</si>
  <si>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</si>
  <si>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</si>
  <si>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</si>
  <si>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</si>
  <si>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</si>
  <si>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</si>
  <si>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</si>
  <si>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</si>
  <si>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</si>
  <si>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</si>
  <si>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</si>
  <si>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</si>
  <si>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</si>
  <si>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</si>
  <si>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</si>
  <si>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</si>
  <si>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</si>
  <si>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</si>
  <si>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</si>
  <si>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</si>
  <si>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</si>
  <si>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</si>
  <si>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</si>
  <si>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</si>
  <si>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</si>
  <si>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</si>
  <si>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</si>
  <si>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</si>
  <si>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</si>
  <si>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</si>
  <si>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</si>
  <si>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</si>
  <si>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</si>
  <si>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</si>
  <si>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</si>
  <si>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</si>
  <si>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</si>
  <si>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</si>
  <si>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</si>
  <si>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</si>
  <si>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</si>
  <si>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</si>
  <si>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</si>
  <si>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</si>
  <si>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</si>
  <si>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</si>
  <si>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1</t>
  </si>
  <si>
    <t>Zemní práce</t>
  </si>
  <si>
    <t>Celkem za</t>
  </si>
  <si>
    <t>SLEPÝ ROZPOČET</t>
  </si>
  <si>
    <t>Slepý rozpočet</t>
  </si>
  <si>
    <t>SML/2015</t>
  </si>
  <si>
    <t>Sportovní hřiště</t>
  </si>
  <si>
    <t>SML/2015 Sportovní hřiště</t>
  </si>
  <si>
    <t>SO 01</t>
  </si>
  <si>
    <t>Sportoviště</t>
  </si>
  <si>
    <t>SO 01 Sportoviště</t>
  </si>
  <si>
    <t>001</t>
  </si>
  <si>
    <t>1 Zemní práce</t>
  </si>
  <si>
    <t>113202111R00</t>
  </si>
  <si>
    <t xml:space="preserve">Vytrhání obrub z krajníků nebo obrubníků stojatých </t>
  </si>
  <si>
    <t>m</t>
  </si>
  <si>
    <t>17+290+250+130</t>
  </si>
  <si>
    <t>115201511R00</t>
  </si>
  <si>
    <t xml:space="preserve">Demontáž odpadního potrubí DN 150 </t>
  </si>
  <si>
    <t>115201514R00</t>
  </si>
  <si>
    <t xml:space="preserve">Demontáž odpadního potrubí DN 300 </t>
  </si>
  <si>
    <t>45</t>
  </si>
  <si>
    <t>120901123R00</t>
  </si>
  <si>
    <t xml:space="preserve">Bourání konstrukcí ze železobetonu </t>
  </si>
  <si>
    <t>m3</t>
  </si>
  <si>
    <t>122101102R00</t>
  </si>
  <si>
    <t xml:space="preserve">Odkopávky nezapažené v hor. 2 do 1000 m3 </t>
  </si>
  <si>
    <t>4675,20*0,15</t>
  </si>
  <si>
    <t>122201103R00</t>
  </si>
  <si>
    <t xml:space="preserve">Odkopávky nezapažené v hor. 3 do 10000 m3 </t>
  </si>
  <si>
    <t>3430,50*0,52+1900*0,50</t>
  </si>
  <si>
    <t>122201109R00</t>
  </si>
  <si>
    <t xml:space="preserve">Příplatek za lepivost - odkopávky v hor. 3 </t>
  </si>
  <si>
    <t>131201201R00</t>
  </si>
  <si>
    <t xml:space="preserve">Hloubení zapažených jam v hor.3 do 100 m3 </t>
  </si>
  <si>
    <t>40*0,3*0,9</t>
  </si>
  <si>
    <t>131201209R00</t>
  </si>
  <si>
    <t xml:space="preserve">Příplatek za lepivost - hloubení zapaž.jam v hor.3 </t>
  </si>
  <si>
    <t>(240+3+11+18*2+2)*2*0,42</t>
  </si>
  <si>
    <t>139601102R00</t>
  </si>
  <si>
    <t xml:space="preserve">Ruční výkop jam, rýh a šachet v hornině tř. 3 </t>
  </si>
  <si>
    <t>0,6*0,6*1,60*5+0,8*0,8*0,8*10+1,20*1,20*1,70*2+5,8*0,70</t>
  </si>
  <si>
    <t>0,45*0,45*1,0*25</t>
  </si>
  <si>
    <t>161101101R00</t>
  </si>
  <si>
    <t xml:space="preserve">Svislé přemístění výkopku z hor.1-4 do 2,5 m </t>
  </si>
  <si>
    <t>161101501R00</t>
  </si>
  <si>
    <t xml:space="preserve">Svislé přemístění výkopku z hor. 1-4 ruční </t>
  </si>
  <si>
    <t>162701105R00</t>
  </si>
  <si>
    <t xml:space="preserve">Vodorovné přemístění výkopku z hor.1-4 do 10000 m </t>
  </si>
  <si>
    <t>3467,9585-650</t>
  </si>
  <si>
    <t>162701109R00</t>
  </si>
  <si>
    <t xml:space="preserve">Příplatek k vod. přemístění hor.1-4 za další 1 km </t>
  </si>
  <si>
    <t>(3467,9585-650)*10</t>
  </si>
  <si>
    <t>167101101R00</t>
  </si>
  <si>
    <t xml:space="preserve">Nakládání výkopku z hor.1-4 v množství do 100 m3 </t>
  </si>
  <si>
    <t>171101101R00</t>
  </si>
  <si>
    <t xml:space="preserve">Uložení sypaniny do násypů zhutněných na 95% PS </t>
  </si>
  <si>
    <t>Prosívka z lom. kamene fr. 0-4mm:0,03*(3050+95)*1,20</t>
  </si>
  <si>
    <t>171101121R00</t>
  </si>
  <si>
    <t xml:space="preserve">Uložení sypaniny z hornin nesoudržných kamenitých </t>
  </si>
  <si>
    <t>Kamenivo drcené fr. 4-8mm:(3050+95)*1,20*0,04</t>
  </si>
  <si>
    <t>171201101R00</t>
  </si>
  <si>
    <t xml:space="preserve">Uložení sypaniny do násypů nezhutněných </t>
  </si>
  <si>
    <t>Písek pro doskočiště a beach volejbal:(280+0,45)*0,40*1,05</t>
  </si>
  <si>
    <t>40*0,30*0,40</t>
  </si>
  <si>
    <t>181101102R00</t>
  </si>
  <si>
    <t xml:space="preserve">Úprava pláně v zářezech v hor. 1-4, se zhutněním </t>
  </si>
  <si>
    <t>m2</t>
  </si>
  <si>
    <t>3430,50*2+1900*2</t>
  </si>
  <si>
    <t>181201102R00</t>
  </si>
  <si>
    <t xml:space="preserve">Úprava pláně v násypech v hor. 1-4, se zhutněním </t>
  </si>
  <si>
    <t>3430,50*2</t>
  </si>
  <si>
    <t>1-R-1</t>
  </si>
  <si>
    <t xml:space="preserve">Poplatek za skládku a uložení zeminy </t>
  </si>
  <si>
    <t>t</t>
  </si>
  <si>
    <t>(3467,9585-650)*1,75</t>
  </si>
  <si>
    <t>1-R-1001</t>
  </si>
  <si>
    <t xml:space="preserve">Demontáž a odstranění šachet kanalizačních </t>
  </si>
  <si>
    <t>kus</t>
  </si>
  <si>
    <t>162-R-1</t>
  </si>
  <si>
    <t xml:space="preserve">Vodorovné přemístění výkopku z hor.1-4 </t>
  </si>
  <si>
    <t>Jedná se o písek pro doskočiště a beach volejbal. Doprava je počítáno do vzálenosti 100km.</t>
  </si>
  <si>
    <t>Specifikace vlastností - viz investor.</t>
  </si>
  <si>
    <t>58310001</t>
  </si>
  <si>
    <t>Kamenivo těžené frakce  0/4</t>
  </si>
  <si>
    <t>T</t>
  </si>
  <si>
    <t>Písek pro doskočiště a beach volejbal:117,789*2,0</t>
  </si>
  <si>
    <t>58341002.A</t>
  </si>
  <si>
    <t>Prosívka Želešice - hraněná drť Z fr.0 - 4 tř.B</t>
  </si>
  <si>
    <t>Prosívka z lom. kamene fr. 0-4mm:113,22*2,1</t>
  </si>
  <si>
    <t>583416004</t>
  </si>
  <si>
    <t>Kamenivo drcené frakce  11/22 B Jihomor.kraj</t>
  </si>
  <si>
    <t>40*0,30*0,40*2,00</t>
  </si>
  <si>
    <t>2</t>
  </si>
  <si>
    <t>Základy a zvláštní zakládání</t>
  </si>
  <si>
    <t>2 Základy a zvláštní zakládání</t>
  </si>
  <si>
    <t>212753113R00</t>
  </si>
  <si>
    <t xml:space="preserve">Montáž ohebné dren. trubky do rýhy DN 80, bez lože </t>
  </si>
  <si>
    <t>271532213U00</t>
  </si>
  <si>
    <t>Násyp základ kamenivo hrubé 8-16mm s utažením a zhutněním, dodávka kameniva v ceně</t>
  </si>
  <si>
    <t>(2220*1,20-(560+270))*0,05</t>
  </si>
  <si>
    <t>274351215R00</t>
  </si>
  <si>
    <t xml:space="preserve">Bednění stěn základových pasů - zřízení </t>
  </si>
  <si>
    <t>274351216R00</t>
  </si>
  <si>
    <t xml:space="preserve">Bednění stěn základových pasů - odstranění </t>
  </si>
  <si>
    <t>275313611R00</t>
  </si>
  <si>
    <t xml:space="preserve">Beton základových patek prostý C 16/20 </t>
  </si>
  <si>
    <t>5,80*0,10</t>
  </si>
  <si>
    <t>275313621R00</t>
  </si>
  <si>
    <t xml:space="preserve">Beton základových patek prostý C 20/25 </t>
  </si>
  <si>
    <t>0,6*0,6*1,6*5</t>
  </si>
  <si>
    <t>0,8*0,8*0,8*10</t>
  </si>
  <si>
    <t>1,20*1,20*1,70*2</t>
  </si>
  <si>
    <t>275321311R00</t>
  </si>
  <si>
    <t xml:space="preserve">Železobeton základových patek C 16/20 </t>
  </si>
  <si>
    <t>4,90*0,35</t>
  </si>
  <si>
    <t>275351215R00</t>
  </si>
  <si>
    <t xml:space="preserve">Bednění stěn základových patek - zřízení </t>
  </si>
  <si>
    <t>4*0,6*1,6*5</t>
  </si>
  <si>
    <t>4*0,8*0,8*10</t>
  </si>
  <si>
    <t>4*1,20*1,70*2</t>
  </si>
  <si>
    <t>4*0,45*1,0*25</t>
  </si>
  <si>
    <t>8,50*0,10+7,90*0,35+6,75*0,05</t>
  </si>
  <si>
    <t>275351216R00</t>
  </si>
  <si>
    <t xml:space="preserve">Bednění stěn základových patek - odstranění </t>
  </si>
  <si>
    <t>275362021R00</t>
  </si>
  <si>
    <t xml:space="preserve">Výztuž základových patek ze svařovaných sítí KARI </t>
  </si>
  <si>
    <t>4,90*2*5,77*0,001</t>
  </si>
  <si>
    <t>289971212R00</t>
  </si>
  <si>
    <t xml:space="preserve">Zřízení vrstvy z geotextilie sklon do 1:5 š.do 6 m </t>
  </si>
  <si>
    <t>3050*1,40+398*1,40</t>
  </si>
  <si>
    <t>40*(4*0,40)+40*0,50*2+8*10</t>
  </si>
  <si>
    <t>2-R-1</t>
  </si>
  <si>
    <t xml:space="preserve">Cementová zálivka </t>
  </si>
  <si>
    <t>2-R-2018</t>
  </si>
  <si>
    <t xml:space="preserve">D+M - záchytné a ochranné zařízení doskočiště </t>
  </si>
  <si>
    <t xml:space="preserve">D+M - odrazový práh pro skok do dálky </t>
  </si>
  <si>
    <t>2-R-9001</t>
  </si>
  <si>
    <t xml:space="preserve">D+M - kruh pro vrh koulí - pozink 2135/50 </t>
  </si>
  <si>
    <t>2-R-9002</t>
  </si>
  <si>
    <t xml:space="preserve">D+M - elastická podložka ET (CONIPUR ET) tl. 30mm </t>
  </si>
  <si>
    <t>(3050-2210)*1,05</t>
  </si>
  <si>
    <t>575*1,01</t>
  </si>
  <si>
    <t>40*1,35*1,02</t>
  </si>
  <si>
    <t>2-R-9003</t>
  </si>
  <si>
    <t>D+M - umělý povrch - tartan - atletická dráha CONIPUR SP</t>
  </si>
  <si>
    <t>((3050-2200)+(40*1,35))*1,03</t>
  </si>
  <si>
    <t>2-R-9004</t>
  </si>
  <si>
    <t>D+M - povrch z umělé trávy včetně vsypu z Si písku tl. 15mm</t>
  </si>
  <si>
    <t>(2220-(270+560))*1,03</t>
  </si>
  <si>
    <t>2-R-9005</t>
  </si>
  <si>
    <t xml:space="preserve">D+M - tartan - víceúčelové hřiště </t>
  </si>
  <si>
    <t>565*1,03</t>
  </si>
  <si>
    <t>2-R-9006</t>
  </si>
  <si>
    <t>D+M - sloupů oplocení hřiště TR 76/3mm, pozink</t>
  </si>
  <si>
    <t>2-R-9007</t>
  </si>
  <si>
    <t>D+M - vzpěra ke sloupům oplocení pozink</t>
  </si>
  <si>
    <t>2-R-9008</t>
  </si>
  <si>
    <t xml:space="preserve">D+M - pletivo oplocení hřiště </t>
  </si>
  <si>
    <t>V ceně je zakalkulována kompletní dodávka a montáž oplocení včetně napínacích a váazacích drátů a prostředků.</t>
  </si>
  <si>
    <t>71*4,0</t>
  </si>
  <si>
    <t>2-R-9009</t>
  </si>
  <si>
    <t xml:space="preserve">D+M - branka 1300/2000 </t>
  </si>
  <si>
    <t>2-R-9010</t>
  </si>
  <si>
    <t xml:space="preserve">D+M - sloupů pro herní sítě </t>
  </si>
  <si>
    <t>2-R-9011</t>
  </si>
  <si>
    <t>D+M - konstrukce koše na basketbal včetně koše s výložníkem</t>
  </si>
  <si>
    <t>Součástí je také montáž.</t>
  </si>
  <si>
    <t>2-R-9012</t>
  </si>
  <si>
    <t xml:space="preserve">D+M - brány pro kopanou malou </t>
  </si>
  <si>
    <t>2-R-9013</t>
  </si>
  <si>
    <t xml:space="preserve">D+M - síťpro hřiště, dl. 11,0m </t>
  </si>
  <si>
    <t>2-R-9014</t>
  </si>
  <si>
    <t xml:space="preserve">D+M - sloupů pro ochrannou síť </t>
  </si>
  <si>
    <t>2-R-9015</t>
  </si>
  <si>
    <t xml:space="preserve">D+M - vzpěr pro záchytné sítě </t>
  </si>
  <si>
    <t>V ceně je zakalkulována kompletní montáž celé konstrukce.</t>
  </si>
  <si>
    <t>2-R-9016</t>
  </si>
  <si>
    <t xml:space="preserve">D+M - záchranná síť </t>
  </si>
  <si>
    <t>V ceně jsou také zakalkulovány veškeré příslušenství nutné k montáži sítě.</t>
  </si>
  <si>
    <t>2-R-9017</t>
  </si>
  <si>
    <t xml:space="preserve">D+M - vodorovné značení hřiště </t>
  </si>
  <si>
    <t>260+240*2+235+190+250+115*2+276*3</t>
  </si>
  <si>
    <t>28611232</t>
  </si>
  <si>
    <t>Trubka PVC-U drenážní flexibilní d  80 mm FF-Drän</t>
  </si>
  <si>
    <t>583414034.A2</t>
  </si>
  <si>
    <t>Kamenivo drcené frakce  4/8  B Jihomor. kraj</t>
  </si>
  <si>
    <t>Kamenivo drcené fr. 4-8mm:150,96*2,0</t>
  </si>
  <si>
    <t>69370524</t>
  </si>
  <si>
    <t>Geotextilie MOKRUTEX HQ PP 600g/m2 do 6 m</t>
  </si>
  <si>
    <t>4827,20*1,05</t>
  </si>
  <si>
    <t>184*1,05</t>
  </si>
  <si>
    <t>5</t>
  </si>
  <si>
    <t>Komunikace</t>
  </si>
  <si>
    <t>5 Komunikace</t>
  </si>
  <si>
    <t>5-R-1001</t>
  </si>
  <si>
    <t xml:space="preserve">Statická zatěžovací zkouška </t>
  </si>
  <si>
    <t>564231111R00</t>
  </si>
  <si>
    <t xml:space="preserve">Podklad ze štěrkopísku po zhutnění tloušťky 10 cm </t>
  </si>
  <si>
    <t>564261111R00</t>
  </si>
  <si>
    <t xml:space="preserve">Podklad ze štěrkopísku po zhutnění tloušťky 20 cm </t>
  </si>
  <si>
    <t>1730*2</t>
  </si>
  <si>
    <t>564761111R00</t>
  </si>
  <si>
    <t xml:space="preserve">Podklad z kameniva drceného vel.32-63 mm,tl. 20 cm </t>
  </si>
  <si>
    <t>3100*1,20+(93,+60)*1,30</t>
  </si>
  <si>
    <t>564811111R00</t>
  </si>
  <si>
    <t xml:space="preserve">Podklad ze štěrkodrti po zhutnění tloušťky 5 cm </t>
  </si>
  <si>
    <t>Kamenivo fr. 0-32mm:95+(3015-2200)*1,20+275*1,20+570*1,20</t>
  </si>
  <si>
    <t>564831111R00</t>
  </si>
  <si>
    <t xml:space="preserve">Podklad ze štěrkodrti po zhutnění tloušťky 10 cm </t>
  </si>
  <si>
    <t>Kamenivo fr. 0-32mm:3050*1,20+398*1,10</t>
  </si>
  <si>
    <t>564871111R00</t>
  </si>
  <si>
    <t xml:space="preserve">Podklad ze štěrkodrti po zhutnění tloušťky 25 cm </t>
  </si>
  <si>
    <t>1900*2</t>
  </si>
  <si>
    <t>596215020R00</t>
  </si>
  <si>
    <t xml:space="preserve">Kladení zámkové dlažby tl. 6 cm do drtě tl. 3 cm </t>
  </si>
  <si>
    <t>32,0*0,70*1,02</t>
  </si>
  <si>
    <t>597101113RT1</t>
  </si>
  <si>
    <t>Montáž odvodňovacího žlabu - polymerbeton včetně beton. lože C16/20,zatížení C 250, D 400 kN</t>
  </si>
  <si>
    <t>240+3,0+11+18*2+2</t>
  </si>
  <si>
    <t>592000001</t>
  </si>
  <si>
    <t>Žlab STORA - drain SC 100</t>
  </si>
  <si>
    <t>Kompletní dodávka včetně roštů a potřebných čel - viz PD.</t>
  </si>
  <si>
    <t>292*1,02</t>
  </si>
  <si>
    <t>59245020.1A</t>
  </si>
  <si>
    <t>Dlažba zámková 20x10x6 cm přírodní</t>
  </si>
  <si>
    <t>32,0*0,70*1,02*1,02</t>
  </si>
  <si>
    <t>8</t>
  </si>
  <si>
    <t>Trubní vedení</t>
  </si>
  <si>
    <t>8 Trubní vedení</t>
  </si>
  <si>
    <t>871313121R00</t>
  </si>
  <si>
    <t xml:space="preserve">Montáž trub z plastu, gumový kroužek, DN 150 </t>
  </si>
  <si>
    <t>25*0,8</t>
  </si>
  <si>
    <t>871353121R00</t>
  </si>
  <si>
    <t xml:space="preserve">Montáž trub z plastu, gumový kroužek, DN 200 </t>
  </si>
  <si>
    <t>5*1,50+10*0,80</t>
  </si>
  <si>
    <t>28611151.A</t>
  </si>
  <si>
    <t>Trubka PVC kanalizační hladká d 160x3,6x1000 mm</t>
  </si>
  <si>
    <t>28611157.A</t>
  </si>
  <si>
    <t>Trubka PVC kanalizační hladká d 200x4,5x2000 mm</t>
  </si>
  <si>
    <t>91</t>
  </si>
  <si>
    <t>Doplňující práce na komunikaci</t>
  </si>
  <si>
    <t>91 Doplňující práce na komunikaci</t>
  </si>
  <si>
    <t>916561111R00</t>
  </si>
  <si>
    <t xml:space="preserve">Osazení záhon.obrubníků do lože z B 12,5 s opěrou </t>
  </si>
  <si>
    <t>240+295+110+35+68+100</t>
  </si>
  <si>
    <t>918101111R00</t>
  </si>
  <si>
    <t xml:space="preserve">Lože pod obrubníky nebo obruby dlažeb z B 12,5 </t>
  </si>
  <si>
    <t>848*0,025</t>
  </si>
  <si>
    <t>(240+3+11+18*2+2)*0,10</t>
  </si>
  <si>
    <t>59217330</t>
  </si>
  <si>
    <t>Obrubník záhonový  ABO 100-5/25 1000x50x250 mm</t>
  </si>
  <si>
    <t>848*1,03</t>
  </si>
  <si>
    <t>94</t>
  </si>
  <si>
    <t>Lešení a stavební výtahy</t>
  </si>
  <si>
    <t>94 Lešení a stavební výtahy</t>
  </si>
  <si>
    <t>941941051R00</t>
  </si>
  <si>
    <t xml:space="preserve">Montáž lešení leh.řad.s podlahami,š.1,5 m, H 10 m </t>
  </si>
  <si>
    <t>20*5,0+75*4,50</t>
  </si>
  <si>
    <t>941941391R00</t>
  </si>
  <si>
    <t xml:space="preserve">Příplatek za každý měsíc použití lešení k pol.1051 </t>
  </si>
  <si>
    <t>941941851R00</t>
  </si>
  <si>
    <t xml:space="preserve">Demontáž lešení leh.řad.s podlahami,š.1,5 m,H 10 m </t>
  </si>
  <si>
    <t>97</t>
  </si>
  <si>
    <t>Prorážení otvorů</t>
  </si>
  <si>
    <t>97 Prorážení otvorů</t>
  </si>
  <si>
    <t>970031130R00</t>
  </si>
  <si>
    <t xml:space="preserve">Vrtání jádrové do zdiva cihelného do D 130 mm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</si>
  <si>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</si>
  <si>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</si>
  <si>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</si>
  <si>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</si>
  <si>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</si>
  <si>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711</t>
  </si>
  <si>
    <t>Izolace proti vodě</t>
  </si>
  <si>
    <t>711 Izolace proti vodě</t>
  </si>
  <si>
    <t>711472053R00</t>
  </si>
  <si>
    <t xml:space="preserve">Izolace, tlaková voda, svislá folií PE, volně </t>
  </si>
  <si>
    <t>360*0,60*1,10</t>
  </si>
  <si>
    <t>28323111</t>
  </si>
  <si>
    <t>Fólie nopová DEKDREN S8 tl. 0,6 mm š. 2000 mm</t>
  </si>
  <si>
    <t>360*0,60*1,10*1,10</t>
  </si>
  <si>
    <t>998711101R00</t>
  </si>
  <si>
    <t xml:space="preserve">Přesun hmot pro izolace proti vodě, výšky do 6 m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</si>
  <si>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</si>
  <si>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</si>
  <si>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</si>
  <si>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</si>
  <si>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</si>
  <si>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</si>
  <si>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</si>
  <si>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979093111RT1</t>
  </si>
  <si>
    <t>Uložení suti na skládku bez zhutnění včetně poplatku za skládku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</si>
  <si>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</si>
  <si>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</si>
  <si>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</si>
  <si>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</si>
  <si>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</si>
  <si>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</si>
  <si>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</si>
  <si>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</si>
  <si>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001 Sportoviště</t>
  </si>
  <si>
    <t>SO 02</t>
  </si>
  <si>
    <t>Zpevněné plochy</t>
  </si>
  <si>
    <t>SO 02 Zpevněné plochy</t>
  </si>
  <si>
    <t>113107132R00</t>
  </si>
  <si>
    <t xml:space="preserve">Odstranění podkladu pl.200 m2, bet.prostý tl.30 cm </t>
  </si>
  <si>
    <t>122201102R00</t>
  </si>
  <si>
    <t xml:space="preserve">Odkopávky nezapažené v hor. 3 do 1000 m3 </t>
  </si>
  <si>
    <t>(59+59)*0,45*1,10</t>
  </si>
  <si>
    <t>292</t>
  </si>
  <si>
    <t>1300*0,20</t>
  </si>
  <si>
    <t>350,41</t>
  </si>
  <si>
    <t>1300*0,20*30</t>
  </si>
  <si>
    <t>350,41*10</t>
  </si>
  <si>
    <t>180402112R00</t>
  </si>
  <si>
    <t xml:space="preserve">Založení trávníku parkového výsevem svah do 1:2 </t>
  </si>
  <si>
    <t>180402113R00</t>
  </si>
  <si>
    <t xml:space="preserve">Založení trávníku parkového výsevem svah do 1:1 </t>
  </si>
  <si>
    <t>(59+59)*1,10</t>
  </si>
  <si>
    <t>182101101R00</t>
  </si>
  <si>
    <t xml:space="preserve">Svahování v zářezech v hor. 1 - 4 </t>
  </si>
  <si>
    <t>182201101R00</t>
  </si>
  <si>
    <t xml:space="preserve">Svahování násypů </t>
  </si>
  <si>
    <t xml:space="preserve">Nákup zeminy na teréní úpravy </t>
  </si>
  <si>
    <t>350,41*1,75</t>
  </si>
  <si>
    <t>1-R-3003</t>
  </si>
  <si>
    <t xml:space="preserve">Vyčištění studny </t>
  </si>
  <si>
    <t>soubor</t>
  </si>
  <si>
    <t>00572400</t>
  </si>
  <si>
    <t>Směs travní parková I. běžná zátěž PROFI</t>
  </si>
  <si>
    <t>kg</t>
  </si>
  <si>
    <t>1300*0,006</t>
  </si>
  <si>
    <t>273321321R00</t>
  </si>
  <si>
    <t xml:space="preserve">Železobeton základových desek C 20/25 </t>
  </si>
  <si>
    <t>4,10*2,10*0,30*1,10</t>
  </si>
  <si>
    <t>273362021R00</t>
  </si>
  <si>
    <t xml:space="preserve">Výztuž základových desek ze svařovaných sití KARI </t>
  </si>
  <si>
    <t>4,10*2,10*3*1,30*5,77*0,001</t>
  </si>
  <si>
    <t>1*1*0,4+1,65*1,65*0,40</t>
  </si>
  <si>
    <t>118*1,10*1,30</t>
  </si>
  <si>
    <t>2-R-8001</t>
  </si>
  <si>
    <t xml:space="preserve">D+M - podlahová vpust DN 110 </t>
  </si>
  <si>
    <t>2-R-8002</t>
  </si>
  <si>
    <t xml:space="preserve">D+M - Pítko stacionární venkovní sloupové </t>
  </si>
  <si>
    <t>2-R-8003</t>
  </si>
  <si>
    <t xml:space="preserve">D+M - Sprcha zahradní stacionární </t>
  </si>
  <si>
    <t>2-R-9020</t>
  </si>
  <si>
    <t xml:space="preserve">D+M - lavice dřevěná </t>
  </si>
  <si>
    <t>2-R-9021</t>
  </si>
  <si>
    <t xml:space="preserve">D+M - stůl dřevěný </t>
  </si>
  <si>
    <t>118*1,10*1,30*1,10</t>
  </si>
  <si>
    <t>564251111R00</t>
  </si>
  <si>
    <t xml:space="preserve">Podklad ze štěrkopísku po zhutnění tloušťky 15 cm </t>
  </si>
  <si>
    <t>118*1,20</t>
  </si>
  <si>
    <t>564731111R00</t>
  </si>
  <si>
    <t xml:space="preserve">Podklad z kameniva drceného vel.32-63 mm,tl. 10 cm </t>
  </si>
  <si>
    <t>564751111R00</t>
  </si>
  <si>
    <t xml:space="preserve">Podklad z kameniva drceného vel.32-63 mm,tl. 15 cm </t>
  </si>
  <si>
    <t>8-R-1001</t>
  </si>
  <si>
    <t>D+M - tvarovek mosazných isiflo, koleno, odbočka, t-kus, apod</t>
  </si>
  <si>
    <t>871161121R00</t>
  </si>
  <si>
    <t xml:space="preserve">Montáž trubek polyetylenových ve výkopu d 32 mm </t>
  </si>
  <si>
    <t>4,10+4,10+12+2,0</t>
  </si>
  <si>
    <t>4,0+4,0</t>
  </si>
  <si>
    <t>871393121R00</t>
  </si>
  <si>
    <t xml:space="preserve">Montáž trub z plastu, gumový kroužek, DN 400 </t>
  </si>
  <si>
    <t>877353123R00</t>
  </si>
  <si>
    <t xml:space="preserve">Montáž tvarovek jednoos. plast. gum.kroužek DN 200 </t>
  </si>
  <si>
    <t>28611167.A</t>
  </si>
  <si>
    <t>Trubka PVC kanalizační hladká d 400x9,8x2000 mm</t>
  </si>
  <si>
    <t>28613752</t>
  </si>
  <si>
    <t>Trubka tlaková PE LD (rPE) d 32 x 4,4 mm PN 10</t>
  </si>
  <si>
    <t>(4,1+4,1+12+2)*1,10</t>
  </si>
  <si>
    <t>28650650</t>
  </si>
  <si>
    <t>Koleno kanalizační PVC-U  D 110/30°</t>
  </si>
  <si>
    <t>28650651</t>
  </si>
  <si>
    <t>Koleno kanalizační PVC-U  D 110/45°</t>
  </si>
  <si>
    <t>89</t>
  </si>
  <si>
    <t>Ostatní konstrukce na trubním vedení</t>
  </si>
  <si>
    <t>89 Ostatní konstrukce na trubním vedení</t>
  </si>
  <si>
    <t>899104111R00</t>
  </si>
  <si>
    <t xml:space="preserve">Osazení poklopu s rámem nad 150 kg </t>
  </si>
  <si>
    <t>552-R-1</t>
  </si>
  <si>
    <t xml:space="preserve">D 400 BEGU-B-1 D400 </t>
  </si>
  <si>
    <t>58+22+35</t>
  </si>
  <si>
    <t>115*0,04</t>
  </si>
  <si>
    <t>28611140.A</t>
  </si>
  <si>
    <t>Trubka PVC kanalizační hladká d 110x3,0x 500 mm</t>
  </si>
  <si>
    <t>28611141.A</t>
  </si>
  <si>
    <t>Trubka PVC kanalizační hladká d 110x3,0x1000 mm</t>
  </si>
  <si>
    <t>115*1,03</t>
  </si>
  <si>
    <t>771</t>
  </si>
  <si>
    <t>Podlahy z dlaždic a obklady</t>
  </si>
  <si>
    <t>771 Podlahy z dlaždic a obklady</t>
  </si>
  <si>
    <t>771574131U00</t>
  </si>
  <si>
    <t xml:space="preserve">Mtž keram režná skluz flex lep -50 </t>
  </si>
  <si>
    <t>4,10*2,10</t>
  </si>
  <si>
    <t>771232325</t>
  </si>
  <si>
    <t>D+M - dlaždice keraamická, protiskluzová</t>
  </si>
  <si>
    <t>998771101R00</t>
  </si>
  <si>
    <t xml:space="preserve">Přesun hmot pro podlahy z dlaždic, výšky do 6 m </t>
  </si>
  <si>
    <t>001 Zpevněné plochy</t>
  </si>
  <si>
    <t>SO 03</t>
  </si>
  <si>
    <t>Rozvody užitkové vody</t>
  </si>
  <si>
    <t>SO 03 Rozvody užitkové vody</t>
  </si>
  <si>
    <t>122201101R00</t>
  </si>
  <si>
    <t xml:space="preserve">Odkopávky nezapažené v hor. 3 do 100 m3 </t>
  </si>
  <si>
    <t>8*1,20*1,20*1,15</t>
  </si>
  <si>
    <t>132201201R00</t>
  </si>
  <si>
    <t xml:space="preserve">Hloubení rýh šířky do 200 cm v hor.3 do 100 m3 </t>
  </si>
  <si>
    <t>122,70*0,80*1,35</t>
  </si>
  <si>
    <t>28,60*3*0,60*1,15</t>
  </si>
  <si>
    <t>5,0*1,35*0,80</t>
  </si>
  <si>
    <t>132201209R00</t>
  </si>
  <si>
    <t xml:space="preserve">Příplatek za lepivost - hloubení rýh 200cm v hor.3 </t>
  </si>
  <si>
    <t>151101101R00</t>
  </si>
  <si>
    <t xml:space="preserve">Pažení a rozepření stěn rýh - příložné - hl. do 2m </t>
  </si>
  <si>
    <t>122,70*1,35*2</t>
  </si>
  <si>
    <t>28,60*1,15*2*3</t>
  </si>
  <si>
    <t>1,20*4*1,35</t>
  </si>
  <si>
    <t>5,0*1,35*2</t>
  </si>
  <si>
    <t>151101111R00</t>
  </si>
  <si>
    <t xml:space="preserve">Odstranění pažení stěn rýh - příložné - hl. do 2 m </t>
  </si>
  <si>
    <t>197,118</t>
  </si>
  <si>
    <t>13,248</t>
  </si>
  <si>
    <t>210,366*10</t>
  </si>
  <si>
    <t>Obsyp drenáže</t>
  </si>
  <si>
    <t>(122,70+28,60*3+5,0)*0,80*0,10</t>
  </si>
  <si>
    <t>174101101R00</t>
  </si>
  <si>
    <t xml:space="preserve">Zásyp jam, rýh, šachet se zhutněním </t>
  </si>
  <si>
    <t>1,20*1,20*1,35*8</t>
  </si>
  <si>
    <t>(122,70+28,60*3+5,00)*1,25*0,80</t>
  </si>
  <si>
    <t>175101101R00</t>
  </si>
  <si>
    <t xml:space="preserve">Obsyp potrubí bez prohození sypaniny </t>
  </si>
  <si>
    <t>(122,70+28,60*3+5,0)*0,80*0,40</t>
  </si>
  <si>
    <t>122,70*0,80+28,60*0,60*3+5,0*0,80+1,20*1,20*8</t>
  </si>
  <si>
    <t>210,366*1,75</t>
  </si>
  <si>
    <t>583312004</t>
  </si>
  <si>
    <t>Kamenivo těžené frakce  0/4  B Jihomor. kraj</t>
  </si>
  <si>
    <t>68,32*1,75</t>
  </si>
  <si>
    <t>229,052*1,75</t>
  </si>
  <si>
    <t>17,08*2,10</t>
  </si>
  <si>
    <t>212753112R00</t>
  </si>
  <si>
    <t xml:space="preserve">Montáž ohebné dren. trubky do rýhy DN 65, bez lože </t>
  </si>
  <si>
    <t>122,70+28,60*3+5,0</t>
  </si>
  <si>
    <t>1,20*1,20*0,50*8+2,0*2,0*0,50*8</t>
  </si>
  <si>
    <t>28611231</t>
  </si>
  <si>
    <t>Trubka PVC-U drenážní flexibilní d  65 mm FF-Drän</t>
  </si>
  <si>
    <t>213,50*1,20</t>
  </si>
  <si>
    <t>4</t>
  </si>
  <si>
    <t>Vodorovné konstrukce</t>
  </si>
  <si>
    <t>4 Vodorovné konstrukce</t>
  </si>
  <si>
    <t>451572111R00</t>
  </si>
  <si>
    <t xml:space="preserve">Lože pod potrubí z kameniva těženého 0 - 4 mm </t>
  </si>
  <si>
    <t>213,50*0,80*0,10</t>
  </si>
  <si>
    <t>871211121R00</t>
  </si>
  <si>
    <t xml:space="preserve">Montáž trubek polyetylenových ve výkopu d 63 mm </t>
  </si>
  <si>
    <t>892241111R00</t>
  </si>
  <si>
    <t xml:space="preserve">Tlaková zkouška vodovodního potrubí DN 80 </t>
  </si>
  <si>
    <t>122,70+28,60*3+5,00+18</t>
  </si>
  <si>
    <t>8-R-20</t>
  </si>
  <si>
    <t xml:space="preserve">Vyčištění studny - kompletní práce </t>
  </si>
  <si>
    <t>8-R-25</t>
  </si>
  <si>
    <t xml:space="preserve">D+M - zahradní hadice - 3/4 </t>
  </si>
  <si>
    <t>8-R-5201</t>
  </si>
  <si>
    <t>D+M - čerpadlo včetně vystrojení a vybavení Včetně sacího potrubí a signalizace</t>
  </si>
  <si>
    <t>28611150.A</t>
  </si>
  <si>
    <t>Trubka PVC kanalizační hladká d 160x3,6x 500 mm</t>
  </si>
  <si>
    <t>105,80*2,5</t>
  </si>
  <si>
    <t>28613755</t>
  </si>
  <si>
    <t>Trubka tlaková PE LD (rPE) d 63 x 8,6 mm PN 10</t>
  </si>
  <si>
    <t>4,0*142,770</t>
  </si>
  <si>
    <t>89-R-1</t>
  </si>
  <si>
    <t xml:space="preserve">Výstražná folie - voda </t>
  </si>
  <si>
    <t>89-R-2</t>
  </si>
  <si>
    <t xml:space="preserve">CU vodič signalizační </t>
  </si>
  <si>
    <t>998276101R00</t>
  </si>
  <si>
    <t xml:space="preserve">Přesun hmot, trubní vedení plastová, otevř. výkop </t>
  </si>
  <si>
    <t>001 Rozvody užitkové vody</t>
  </si>
  <si>
    <t>SO 04</t>
  </si>
  <si>
    <t>Venkovní kabelové rozvody NN</t>
  </si>
  <si>
    <t>SO 04 Venkovní kabelové rozvody NN</t>
  </si>
  <si>
    <t>0</t>
  </si>
  <si>
    <t>Přípravné a pomocné práce</t>
  </si>
  <si>
    <t>0 Přípravné a pomocné práce</t>
  </si>
  <si>
    <t>0-R-1</t>
  </si>
  <si>
    <t xml:space="preserve">Kompletní práce elektro - samostaná příloha </t>
  </si>
  <si>
    <t>001 Venkovní kabelové rozvody NN</t>
  </si>
  <si>
    <t>SO 05</t>
  </si>
  <si>
    <t>Kanalizace</t>
  </si>
  <si>
    <t>SO 05 Kanalizace</t>
  </si>
  <si>
    <t>115101201R00</t>
  </si>
  <si>
    <t xml:space="preserve">Čerpání vody na výšku do 10 m, přítok do 500 l </t>
  </si>
  <si>
    <t>h</t>
  </si>
  <si>
    <t>115101301R00</t>
  </si>
  <si>
    <t xml:space="preserve">Pohotovost čerp.soupravy, výška 10 m, přítok 500 l </t>
  </si>
  <si>
    <t>den</t>
  </si>
  <si>
    <t>131201101R00</t>
  </si>
  <si>
    <t xml:space="preserve">Hloubení nezapažených jam v hor.3 do 100 m3 </t>
  </si>
  <si>
    <t>6*2,50*2,50*2,15</t>
  </si>
  <si>
    <t>131201109R00</t>
  </si>
  <si>
    <t xml:space="preserve">Příplatek za lepivost - hloubení nezap.jam v hor.3 </t>
  </si>
  <si>
    <t>80,625</t>
  </si>
  <si>
    <t>132201102R00</t>
  </si>
  <si>
    <t xml:space="preserve">Hloubení rýh šířky do 60 cm v hor.3 nad 100 m3 </t>
  </si>
  <si>
    <t>(644,15+442,10)*1,25*0,30</t>
  </si>
  <si>
    <t>132201202R00</t>
  </si>
  <si>
    <t xml:space="preserve">Hloubení rýh šířky do 200 cm v hor.3 do 1000 m3 </t>
  </si>
  <si>
    <t>106,70*1,690*1,20</t>
  </si>
  <si>
    <t>58,50*1,80*1,20</t>
  </si>
  <si>
    <t>16,40*1,80*1,0</t>
  </si>
  <si>
    <t>30*1,90*1,20</t>
  </si>
  <si>
    <t>407,3438</t>
  </si>
  <si>
    <t>440,6676</t>
  </si>
  <si>
    <t>106,70*1,90*2+58,50*1,880*2+16,40*1,8*2+20*1,9*2</t>
  </si>
  <si>
    <t>928,6364</t>
  </si>
  <si>
    <t>928,6364*10</t>
  </si>
  <si>
    <t>742*0,30*1,15</t>
  </si>
  <si>
    <t>49,56+133,56+2,76</t>
  </si>
  <si>
    <t>2,50*2,50*1,90*6*0,6</t>
  </si>
  <si>
    <t>106,70*1,20*1,70</t>
  </si>
  <si>
    <t>58,50*1,20*1,70</t>
  </si>
  <si>
    <t>16,40*1*1</t>
  </si>
  <si>
    <t>505*0,30*1,15</t>
  </si>
  <si>
    <t>928,6364*1,75</t>
  </si>
  <si>
    <t>527,633*1,75</t>
  </si>
  <si>
    <t>42,75*1,75</t>
  </si>
  <si>
    <t>185,88*2,1</t>
  </si>
  <si>
    <t>583419003</t>
  </si>
  <si>
    <t>Kamenivo drcené frakce  32/63 B Jihomoravský kraj</t>
  </si>
  <si>
    <t>255,99*2,0</t>
  </si>
  <si>
    <t>16,40+2,0</t>
  </si>
  <si>
    <t>379,80+276,20+86</t>
  </si>
  <si>
    <t>212753115R00</t>
  </si>
  <si>
    <t xml:space="preserve">Montáž ohebné dren. trubky do rýhy DN 125,bez lože </t>
  </si>
  <si>
    <t>106,70+58,50</t>
  </si>
  <si>
    <t>18,40*1,10</t>
  </si>
  <si>
    <t>742,0*1,10</t>
  </si>
  <si>
    <t>28611234</t>
  </si>
  <si>
    <t>Trubka PVC-U drenážní flexibilní d 125 mm FF-Drän</t>
  </si>
  <si>
    <t>165,20*1,20</t>
  </si>
  <si>
    <t>106,70*1,20*0,10</t>
  </si>
  <si>
    <t>58,50*1,20*0,10</t>
  </si>
  <si>
    <t>505*0,30*0,10</t>
  </si>
  <si>
    <t>16,40*1,0*0,10</t>
  </si>
  <si>
    <t>452311131R00</t>
  </si>
  <si>
    <t xml:space="preserve">Desky podkladní pod potrubí z betonu C 12/15 </t>
  </si>
  <si>
    <t>2,5*2,5*0,15*6</t>
  </si>
  <si>
    <t>452313131R00</t>
  </si>
  <si>
    <t xml:space="preserve">Bloky pro potrubí z betonu C 12/15 </t>
  </si>
  <si>
    <t>0,027*100</t>
  </si>
  <si>
    <t>871373121R00</t>
  </si>
  <si>
    <t xml:space="preserve">Montáž trub z plastu, gumový kroužek, DN 300 </t>
  </si>
  <si>
    <t>877313123R00</t>
  </si>
  <si>
    <t xml:space="preserve">Montáž tvarovek jednoos. plast. gum.kroužek DN 150 </t>
  </si>
  <si>
    <t>82</t>
  </si>
  <si>
    <t>1000</t>
  </si>
  <si>
    <t>877353121R00</t>
  </si>
  <si>
    <t xml:space="preserve">Montáž tvarovek odboč. plast. gum. kroužek DN 200 </t>
  </si>
  <si>
    <t>877373121R00</t>
  </si>
  <si>
    <t xml:space="preserve">Montáž tvarovek odboč. plast. gum. kroužek DN 300 </t>
  </si>
  <si>
    <t>877393121R00</t>
  </si>
  <si>
    <t xml:space="preserve">Montáž tvarovek odboč. plast. gum. kroužek DN 400 </t>
  </si>
  <si>
    <t>892571111R00</t>
  </si>
  <si>
    <t xml:space="preserve">Zkouška těsnosti kanalizace DN do 200, vodou </t>
  </si>
  <si>
    <t>892573111R00</t>
  </si>
  <si>
    <t xml:space="preserve">Zabezpečení konců kanal. potrubí DN do 200, vodou </t>
  </si>
  <si>
    <t>úsek</t>
  </si>
  <si>
    <t>892581111R00</t>
  </si>
  <si>
    <t xml:space="preserve">Zkouška těsnosti kanalizace DN do 300, vodou </t>
  </si>
  <si>
    <t>892583111R00</t>
  </si>
  <si>
    <t xml:space="preserve">Zabezpečení konců kanal. potrubí DN do 300, vodou </t>
  </si>
  <si>
    <t>892591111R00</t>
  </si>
  <si>
    <t xml:space="preserve">Zkouška těsnosti kanalizace DN do 400, vodou </t>
  </si>
  <si>
    <t>892593111R00</t>
  </si>
  <si>
    <t xml:space="preserve">Zabezpečení konců kanal. potrubí DN do 400, vodou </t>
  </si>
  <si>
    <t>28611143.A</t>
  </si>
  <si>
    <t>Trubka PVC kanalizační hladká d 110x3,0x3000 mm</t>
  </si>
  <si>
    <t>28611144.A</t>
  </si>
  <si>
    <t>Trubka PVC kanalizační hladká d 110x3,0x5000 mm</t>
  </si>
  <si>
    <t>28611154.A</t>
  </si>
  <si>
    <t>Trubka PVC kanalizační hladká d 160x3,6x5000 mm</t>
  </si>
  <si>
    <t>28611164.A</t>
  </si>
  <si>
    <t>Trubka PVC kanalizační hladká d 315x7,7x2000 mm</t>
  </si>
  <si>
    <t>28611165.A</t>
  </si>
  <si>
    <t>Trubka PVC kanalizační hladká d 315x7,7x5000 mm</t>
  </si>
  <si>
    <t>28650429</t>
  </si>
  <si>
    <t>Koleno odpadové PVC-U D 110/15°</t>
  </si>
  <si>
    <t>28650430</t>
  </si>
  <si>
    <t>Koleno odpadové PVC-U D 110/30°</t>
  </si>
  <si>
    <t>28650431</t>
  </si>
  <si>
    <t>Koleno odpadové PVC-U D 110/45°</t>
  </si>
  <si>
    <t>28650433</t>
  </si>
  <si>
    <t>Koleno odpadové PVC-U D 110/87°</t>
  </si>
  <si>
    <t>28650701</t>
  </si>
  <si>
    <t>Odbočka kanalizační PVC-U  D 110/110 mm/60°</t>
  </si>
  <si>
    <t>28650704</t>
  </si>
  <si>
    <t>Odbočka kanalizační PVC-U  D 160/110 mm/60°</t>
  </si>
  <si>
    <t>28650781</t>
  </si>
  <si>
    <t>Odbočka kanalizační PVC-U  D 315/160 mm 60°</t>
  </si>
  <si>
    <t>28650783</t>
  </si>
  <si>
    <t>Odbočka kanalizační PVC-U D 400/160 mm 60°</t>
  </si>
  <si>
    <t>28651691.A</t>
  </si>
  <si>
    <t>Redukce kanalizační KGR 160/ 110 PVC</t>
  </si>
  <si>
    <t>894403011R00</t>
  </si>
  <si>
    <t xml:space="preserve">Osazení betonových stropních dílců jakýchkoliv </t>
  </si>
  <si>
    <t>894421111RT1</t>
  </si>
  <si>
    <t>Osazení betonových dílců šachet skruže rovné, na kroužek, do 0,5 t</t>
  </si>
  <si>
    <t>10</t>
  </si>
  <si>
    <t>894421112RT1</t>
  </si>
  <si>
    <t>Osazení betonových dílců šachet dle DIN 4034 skruže rovné, na kroužek, do 1,4 t</t>
  </si>
  <si>
    <t>894423112RT1</t>
  </si>
  <si>
    <t>Osazení betonových dílců šachet dle DIN 4034 šachtová dna, na kroužek, do 3,0 t</t>
  </si>
  <si>
    <t>894432111R00</t>
  </si>
  <si>
    <t xml:space="preserve">Osazení plastové šachty revizní prům.315 mm, Wavin </t>
  </si>
  <si>
    <t>596-R-1</t>
  </si>
  <si>
    <t xml:space="preserve">Poklop studniční dvoudílný </t>
  </si>
  <si>
    <t>28697000.A1</t>
  </si>
  <si>
    <t>Dno šachtové DN 300, DN 400</t>
  </si>
  <si>
    <t>28697051.A11A</t>
  </si>
  <si>
    <t>Dno šachtové DN 315 RML DN 250 - 3x vtok 1x výtok</t>
  </si>
  <si>
    <t>28697066.A</t>
  </si>
  <si>
    <t>Kus prodlužovací DN 315 délka 2000 mm</t>
  </si>
  <si>
    <t>28697081.A</t>
  </si>
  <si>
    <t>Poklop teleskopický DN 315 D 400 G + klip</t>
  </si>
  <si>
    <t>59224347.A</t>
  </si>
  <si>
    <t>Prstenec vyrovn šachetní TBW-Q.1 63/6</t>
  </si>
  <si>
    <t>59224348.A</t>
  </si>
  <si>
    <t>Prstenec vyrovn šachetní TBW-Q.1 63/8</t>
  </si>
  <si>
    <t>59224358.A</t>
  </si>
  <si>
    <t>Skruž šachetní TBS-Q.1 100/25 PS</t>
  </si>
  <si>
    <t>59224361.A</t>
  </si>
  <si>
    <t>Skruž šachetní TBS-Q.1 100/50 PS</t>
  </si>
  <si>
    <t>59224373.A</t>
  </si>
  <si>
    <t>Těsnění elastom pro šach díly EMT 100/1.7 - DN1000</t>
  </si>
  <si>
    <t>286-R-1</t>
  </si>
  <si>
    <t xml:space="preserve">Konus betonový Du565 </t>
  </si>
  <si>
    <t>592-R-3</t>
  </si>
  <si>
    <t xml:space="preserve">Deska zákrytová TZK-Q.1 100-63/17 </t>
  </si>
  <si>
    <t>96</t>
  </si>
  <si>
    <t>Bourání konstrukcí</t>
  </si>
  <si>
    <t>96 Bourání konstrukcí</t>
  </si>
  <si>
    <t>96-R-1</t>
  </si>
  <si>
    <t>Bourání zdiva železobetonového nadzákladového úprava stávající šachty</t>
  </si>
  <si>
    <t>970031300RT1</t>
  </si>
  <si>
    <t xml:space="preserve">Vrtání jádrové do zdiva cihelného do D 400 mm </t>
  </si>
  <si>
    <t>001 Kanalizace</t>
  </si>
  <si>
    <t>Slepý rozpočet stavby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</si>
</sst>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7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3" fontId="16" fillId="0" borderId="0" xfId="1" applyNumberFormat="1" applyFont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89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746</v>
      </c>
      <c r="E2" s="5"/>
      <c r="F2" s="4"/>
      <c r="G2" s="6"/>
      <c r="H2" s="7" t="s">
        <v>0</v>
      </c>
      <c r="I2" s="8">
        <f ca="1">TODAY()</f>
        <v>42254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103</v>
      </c>
      <c r="E5" s="13" t="s">
        <v>104</v>
      </c>
      <c r="F5" s="14"/>
      <c r="G5" s="15"/>
      <c r="H5" s="14"/>
      <c r="I5" s="15"/>
      <c r="O5" s="8"/>
    </row>
    <row r="7" spans="2:15">
      <c r="C7" s="16" t="s">
        <v>3</v>
      </c>
      <c r="D7" s="17"/>
      <c r="H7" s="18" t="s">
        <v>4</v>
      </c>
      <c r="J7" s="17"/>
      <c r="K7" s="17"/>
    </row>
    <row r="8" spans="2:15">
      <c r="D8" s="17"/>
      <c r="H8" s="18" t="s">
        <v>5</v>
      </c>
      <c r="J8" s="17"/>
      <c r="K8" s="17"/>
    </row>
    <row r="9" spans="2:15">
      <c r="C9" s="18"/>
      <c r="D9" s="17"/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ROUND(G35,0)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ROUND(H35,0)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106</v>
      </c>
      <c r="C30" s="61" t="s">
        <v>107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4" si="0">(G30*SazbaDPH1)/100+(H30*SazbaDPH2)/100</f>
        <v>0</v>
      </c>
      <c r="J30" s="67" t="str">
        <f t="shared" ref="J30:J34" si="1">IF(CelkemObjekty=0,"",F30/CelkemObjekty*100)</f>
        <v/>
      </c>
    </row>
    <row r="31" spans="2:12">
      <c r="B31" s="68" t="s">
        <v>400</v>
      </c>
      <c r="C31" s="69" t="s">
        <v>401</v>
      </c>
      <c r="D31" s="70"/>
      <c r="E31" s="71"/>
      <c r="F31" s="72">
        <f t="shared" ref="F31:F34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501</v>
      </c>
      <c r="C32" s="69" t="s">
        <v>502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578</v>
      </c>
      <c r="C33" s="69" t="s">
        <v>579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>
      <c r="B34" s="68" t="s">
        <v>587</v>
      </c>
      <c r="C34" s="69" t="s">
        <v>588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 ht="17.25" customHeight="1">
      <c r="B35" s="75" t="s">
        <v>19</v>
      </c>
      <c r="C35" s="76"/>
      <c r="D35" s="77"/>
      <c r="E35" s="78"/>
      <c r="F35" s="79">
        <f>SUM(F30:F34)</f>
        <v>0</v>
      </c>
      <c r="G35" s="79">
        <f>SUM(G30:G34)</f>
        <v>0</v>
      </c>
      <c r="H35" s="79">
        <f>SUM(H30:H34)</f>
        <v>0</v>
      </c>
      <c r="I35" s="79">
        <f>SUM(I30:I34)</f>
        <v>0</v>
      </c>
      <c r="J35" s="80" t="str">
        <f t="shared" ref="J35" si="3">IF(CelkemObjekty=0,"",F35/CelkemObjekty*100)</f>
        <v/>
      </c>
    </row>
    <row r="36" spans="2:1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9.75" customHeight="1"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2:11" ht="7.5" customHeight="1">
      <c r="B38" s="81"/>
      <c r="C38" s="81"/>
      <c r="D38" s="81"/>
      <c r="E38" s="81"/>
      <c r="F38" s="81"/>
      <c r="G38" s="81"/>
      <c r="H38" s="81"/>
      <c r="I38" s="81"/>
      <c r="J38" s="81"/>
      <c r="K38" s="81"/>
    </row>
    <row r="39" spans="2:11" ht="18">
      <c r="B39" s="13" t="s">
        <v>20</v>
      </c>
      <c r="C39" s="53"/>
      <c r="D39" s="53"/>
      <c r="E39" s="53"/>
      <c r="F39" s="53"/>
      <c r="G39" s="53"/>
      <c r="H39" s="53"/>
      <c r="I39" s="53"/>
      <c r="J39" s="53"/>
      <c r="K39" s="81"/>
    </row>
    <row r="40" spans="2:11">
      <c r="K40" s="81"/>
    </row>
    <row r="41" spans="2:11" ht="25.5">
      <c r="B41" s="82" t="s">
        <v>21</v>
      </c>
      <c r="C41" s="83" t="s">
        <v>22</v>
      </c>
      <c r="D41" s="56"/>
      <c r="E41" s="57"/>
      <c r="F41" s="58" t="s">
        <v>17</v>
      </c>
      <c r="G41" s="59" t="str">
        <f>CONCATENATE("Základ DPH ",SazbaDPH1," %")</f>
        <v>Základ DPH 15 %</v>
      </c>
      <c r="H41" s="58" t="str">
        <f>CONCATENATE("Základ DPH ",SazbaDPH2," %")</f>
        <v>Základ DPH 21 %</v>
      </c>
      <c r="I41" s="59" t="s">
        <v>18</v>
      </c>
      <c r="J41" s="58" t="s">
        <v>12</v>
      </c>
    </row>
    <row r="42" spans="2:11">
      <c r="B42" s="84" t="s">
        <v>106</v>
      </c>
      <c r="C42" s="85" t="s">
        <v>399</v>
      </c>
      <c r="D42" s="62"/>
      <c r="E42" s="63"/>
      <c r="F42" s="64">
        <f>G42+H42+I42</f>
        <v>0</v>
      </c>
      <c r="G42" s="65">
        <v>0</v>
      </c>
      <c r="H42" s="66">
        <v>0</v>
      </c>
      <c r="I42" s="73">
        <f t="shared" ref="I42:I46" si="4">(G42*SazbaDPH1)/100+(H42*SazbaDPH2)/100</f>
        <v>0</v>
      </c>
      <c r="J42" s="67" t="str">
        <f t="shared" ref="J42:J46" si="5">IF(CelkemObjekty=0,"",F42/CelkemObjekty*100)</f>
        <v/>
      </c>
    </row>
    <row r="43" spans="2:11">
      <c r="B43" s="86" t="s">
        <v>400</v>
      </c>
      <c r="C43" s="87" t="s">
        <v>500</v>
      </c>
      <c r="D43" s="70"/>
      <c r="E43" s="71"/>
      <c r="F43" s="72">
        <f t="shared" ref="F43:F46" si="6">G43+H43+I43</f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6" t="s">
        <v>501</v>
      </c>
      <c r="C44" s="87" t="s">
        <v>577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86" t="s">
        <v>578</v>
      </c>
      <c r="C45" s="87" t="s">
        <v>586</v>
      </c>
      <c r="D45" s="70"/>
      <c r="E45" s="71"/>
      <c r="F45" s="72">
        <f t="shared" si="6"/>
        <v>0</v>
      </c>
      <c r="G45" s="73">
        <v>0</v>
      </c>
      <c r="H45" s="74">
        <v>0</v>
      </c>
      <c r="I45" s="73">
        <f t="shared" si="4"/>
        <v>0</v>
      </c>
      <c r="J45" s="67" t="str">
        <f t="shared" si="5"/>
        <v/>
      </c>
    </row>
    <row r="46" spans="2:11">
      <c r="B46" s="86" t="s">
        <v>587</v>
      </c>
      <c r="C46" s="87" t="s">
        <v>745</v>
      </c>
      <c r="D46" s="70"/>
      <c r="E46" s="71"/>
      <c r="F46" s="72">
        <f t="shared" si="6"/>
        <v>0</v>
      </c>
      <c r="G46" s="73">
        <v>0</v>
      </c>
      <c r="H46" s="74">
        <v>0</v>
      </c>
      <c r="I46" s="73">
        <f t="shared" si="4"/>
        <v>0</v>
      </c>
      <c r="J46" s="67" t="str">
        <f t="shared" si="5"/>
        <v/>
      </c>
    </row>
    <row r="47" spans="2:11">
      <c r="B47" s="75" t="s">
        <v>19</v>
      </c>
      <c r="C47" s="76"/>
      <c r="D47" s="77"/>
      <c r="E47" s="78"/>
      <c r="F47" s="79">
        <f>SUM(F42:F46)</f>
        <v>0</v>
      </c>
      <c r="G47" s="88">
        <f>SUM(G42:G46)</f>
        <v>0</v>
      </c>
      <c r="H47" s="79">
        <f>SUM(H42:H46)</f>
        <v>0</v>
      </c>
      <c r="I47" s="88">
        <f>SUM(I42:I46)</f>
        <v>0</v>
      </c>
      <c r="J47" s="80" t="str">
        <f t="shared" ref="J47" si="7">IF(CelkemObjekty=0,"",F47/CelkemObjekty*100)</f>
        <v/>
      </c>
    </row>
    <row r="48" spans="2:11" ht="9" customHeight="1"/>
    <row r="49" spans="2:10" ht="6" customHeight="1"/>
    <row r="50" spans="2:10" ht="3" customHeight="1"/>
    <row r="51" spans="2:10" ht="6.75" customHeight="1"/>
    <row r="52" spans="2:10" ht="20.25" customHeight="1">
      <c r="B52" s="13" t="s">
        <v>23</v>
      </c>
      <c r="C52" s="53"/>
      <c r="D52" s="53"/>
      <c r="E52" s="53"/>
      <c r="F52" s="53"/>
      <c r="G52" s="53"/>
      <c r="H52" s="53"/>
      <c r="I52" s="53"/>
      <c r="J52" s="53"/>
    </row>
    <row r="53" spans="2:10" ht="9" customHeight="1"/>
    <row r="54" spans="2:10">
      <c r="B54" s="55" t="s">
        <v>24</v>
      </c>
      <c r="C54" s="56"/>
      <c r="D54" s="56"/>
      <c r="E54" s="58" t="s">
        <v>12</v>
      </c>
      <c r="F54" s="58" t="s">
        <v>25</v>
      </c>
      <c r="G54" s="59" t="s">
        <v>26</v>
      </c>
      <c r="H54" s="58" t="s">
        <v>27</v>
      </c>
      <c r="I54" s="59" t="s">
        <v>28</v>
      </c>
      <c r="J54" s="89" t="s">
        <v>29</v>
      </c>
    </row>
    <row r="55" spans="2:10">
      <c r="B55" s="60" t="s">
        <v>581</v>
      </c>
      <c r="C55" s="61" t="s">
        <v>582</v>
      </c>
      <c r="D55" s="62"/>
      <c r="E55" s="90" t="str">
        <f>IF(SUM(SoucetDilu)=0,"",SUM(F55:J55)/SUM(SoucetDilu)*100)</f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8" t="s">
        <v>98</v>
      </c>
      <c r="C56" s="69" t="s">
        <v>99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191</v>
      </c>
      <c r="C57" s="69" t="s">
        <v>192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548</v>
      </c>
      <c r="C58" s="69" t="s">
        <v>549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290</v>
      </c>
      <c r="C59" s="69" t="s">
        <v>291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371</v>
      </c>
      <c r="C60" s="69" t="s">
        <v>372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490</v>
      </c>
      <c r="C61" s="69" t="s">
        <v>491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325</v>
      </c>
      <c r="C62" s="69" t="s">
        <v>326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476</v>
      </c>
      <c r="C63" s="69" t="s">
        <v>477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338</v>
      </c>
      <c r="C64" s="69" t="s">
        <v>339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351</v>
      </c>
      <c r="C65" s="69" t="s">
        <v>352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738</v>
      </c>
      <c r="C66" s="69" t="s">
        <v>739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361</v>
      </c>
      <c r="C67" s="69" t="s">
        <v>362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366</v>
      </c>
      <c r="C68" s="69" t="s">
        <v>367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382</v>
      </c>
      <c r="C69" s="69" t="s">
        <v>383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75" t="s">
        <v>19</v>
      </c>
      <c r="C70" s="76"/>
      <c r="D70" s="77"/>
      <c r="E70" s="92" t="str">
        <f>IF(SUM(SoucetDilu)=0,"",SUM(F70:J70)/SUM(SoucetDilu)*100)</f>
        <v/>
      </c>
      <c r="F70" s="79">
        <f>SUM(F55:F69)</f>
        <v>0</v>
      </c>
      <c r="G70" s="88">
        <f>SUM(G55:G69)</f>
        <v>0</v>
      </c>
      <c r="H70" s="79">
        <f>SUM(H55:H69)</f>
        <v>0</v>
      </c>
      <c r="I70" s="88">
        <f>SUM(I55:I69)</f>
        <v>0</v>
      </c>
      <c r="J70" s="79">
        <f>SUM(J55:J69)</f>
        <v>0</v>
      </c>
    </row>
    <row r="72" spans="2:10" ht="2.25" customHeight="1"/>
    <row r="73" spans="2:10" ht="1.5" customHeight="1"/>
    <row r="74" spans="2:10" ht="0.75" customHeight="1"/>
    <row r="75" spans="2:10" ht="0.75" customHeight="1"/>
    <row r="76" spans="2:10" ht="0.75" customHeight="1"/>
    <row r="77" spans="2:10" ht="18">
      <c r="B77" s="13" t="s">
        <v>30</v>
      </c>
      <c r="C77" s="53"/>
      <c r="D77" s="53"/>
      <c r="E77" s="53"/>
      <c r="F77" s="53"/>
      <c r="G77" s="53"/>
      <c r="H77" s="53"/>
      <c r="I77" s="53"/>
      <c r="J77" s="53"/>
    </row>
    <row r="79" spans="2:10">
      <c r="B79" s="55" t="s">
        <v>31</v>
      </c>
      <c r="C79" s="56"/>
      <c r="D79" s="56"/>
      <c r="E79" s="93"/>
      <c r="F79" s="94"/>
      <c r="G79" s="59"/>
      <c r="H79" s="58" t="s">
        <v>17</v>
      </c>
      <c r="I79" s="1"/>
      <c r="J79" s="1"/>
    </row>
    <row r="80" spans="2:10">
      <c r="B80" s="60" t="s">
        <v>391</v>
      </c>
      <c r="C80" s="61"/>
      <c r="D80" s="62"/>
      <c r="E80" s="95"/>
      <c r="F80" s="96"/>
      <c r="G80" s="65"/>
      <c r="H80" s="66">
        <v>0</v>
      </c>
      <c r="I80" s="1"/>
      <c r="J80" s="1"/>
    </row>
    <row r="81" spans="2:10">
      <c r="B81" s="68" t="s">
        <v>392</v>
      </c>
      <c r="C81" s="69"/>
      <c r="D81" s="70"/>
      <c r="E81" s="97"/>
      <c r="F81" s="98"/>
      <c r="G81" s="73"/>
      <c r="H81" s="74">
        <v>0</v>
      </c>
      <c r="I81" s="1"/>
      <c r="J81" s="1"/>
    </row>
    <row r="82" spans="2:10">
      <c r="B82" s="68" t="s">
        <v>393</v>
      </c>
      <c r="C82" s="69"/>
      <c r="D82" s="70"/>
      <c r="E82" s="97"/>
      <c r="F82" s="98"/>
      <c r="G82" s="73"/>
      <c r="H82" s="74">
        <v>0</v>
      </c>
      <c r="I82" s="1"/>
      <c r="J82" s="1"/>
    </row>
    <row r="83" spans="2:10">
      <c r="B83" s="68" t="s">
        <v>394</v>
      </c>
      <c r="C83" s="69"/>
      <c r="D83" s="70"/>
      <c r="E83" s="97"/>
      <c r="F83" s="98"/>
      <c r="G83" s="73"/>
      <c r="H83" s="74">
        <v>0</v>
      </c>
      <c r="I83" s="1"/>
      <c r="J83" s="1"/>
    </row>
    <row r="84" spans="2:10">
      <c r="B84" s="68" t="s">
        <v>395</v>
      </c>
      <c r="C84" s="69"/>
      <c r="D84" s="70"/>
      <c r="E84" s="97"/>
      <c r="F84" s="98"/>
      <c r="G84" s="73"/>
      <c r="H84" s="74">
        <v>0</v>
      </c>
      <c r="I84" s="1"/>
      <c r="J84" s="1"/>
    </row>
    <row r="85" spans="2:10">
      <c r="B85" s="68" t="s">
        <v>396</v>
      </c>
      <c r="C85" s="69"/>
      <c r="D85" s="70"/>
      <c r="E85" s="97"/>
      <c r="F85" s="98"/>
      <c r="G85" s="73"/>
      <c r="H85" s="74">
        <v>0</v>
      </c>
      <c r="I85" s="1"/>
      <c r="J85" s="1"/>
    </row>
    <row r="86" spans="2:10">
      <c r="B86" s="68" t="s">
        <v>397</v>
      </c>
      <c r="C86" s="69"/>
      <c r="D86" s="70"/>
      <c r="E86" s="97"/>
      <c r="F86" s="98"/>
      <c r="G86" s="73"/>
      <c r="H86" s="74">
        <v>0</v>
      </c>
      <c r="I86" s="1"/>
      <c r="J86" s="1"/>
    </row>
    <row r="87" spans="2:10">
      <c r="B87" s="68" t="s">
        <v>398</v>
      </c>
      <c r="C87" s="69"/>
      <c r="D87" s="70"/>
      <c r="E87" s="97"/>
      <c r="F87" s="98"/>
      <c r="G87" s="73"/>
      <c r="H87" s="74">
        <v>0</v>
      </c>
      <c r="I87" s="1"/>
      <c r="J87" s="1"/>
    </row>
    <row r="88" spans="2:10">
      <c r="B88" s="75" t="s">
        <v>19</v>
      </c>
      <c r="C88" s="76"/>
      <c r="D88" s="77"/>
      <c r="E88" s="99"/>
      <c r="F88" s="100"/>
      <c r="G88" s="88"/>
      <c r="H88" s="79">
        <f>SUM(H80:H87)</f>
        <v>0</v>
      </c>
      <c r="I88" s="1"/>
      <c r="J88" s="1"/>
    </row>
    <row r="89" spans="2:10">
      <c r="I89" s="1"/>
      <c r="J89" s="1"/>
    </row>
  </sheetData>
  <sortState ref="B831:K845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157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03 001 Rek'!H1</f>
        <v>001</v>
      </c>
      <c r="G3" s="268"/>
    </row>
    <row r="4" spans="1:80" ht="13.5" thickBot="1">
      <c r="A4" s="269" t="s">
        <v>76</v>
      </c>
      <c r="B4" s="214"/>
      <c r="C4" s="215" t="s">
        <v>503</v>
      </c>
      <c r="D4" s="270"/>
      <c r="E4" s="271" t="str">
        <f>'SO 03 001 Rek'!G2</f>
        <v>Rozvody užitkové vody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504</v>
      </c>
      <c r="C8" s="295" t="s">
        <v>505</v>
      </c>
      <c r="D8" s="296" t="s">
        <v>122</v>
      </c>
      <c r="E8" s="297">
        <v>13.247999999999999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506</v>
      </c>
      <c r="D9" s="310"/>
      <c r="E9" s="311">
        <v>13.247999999999999</v>
      </c>
      <c r="F9" s="312"/>
      <c r="G9" s="313"/>
      <c r="H9" s="314"/>
      <c r="I9" s="306"/>
      <c r="J9" s="315"/>
      <c r="K9" s="306"/>
      <c r="M9" s="307" t="s">
        <v>506</v>
      </c>
      <c r="O9" s="292"/>
    </row>
    <row r="10" spans="1:80">
      <c r="A10" s="293">
        <v>2</v>
      </c>
      <c r="B10" s="294" t="s">
        <v>129</v>
      </c>
      <c r="C10" s="295" t="s">
        <v>130</v>
      </c>
      <c r="D10" s="296" t="s">
        <v>122</v>
      </c>
      <c r="E10" s="297">
        <v>13.247999999999999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507</v>
      </c>
      <c r="C11" s="295" t="s">
        <v>508</v>
      </c>
      <c r="D11" s="296" t="s">
        <v>122</v>
      </c>
      <c r="E11" s="297">
        <v>197.11799999999999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509</v>
      </c>
      <c r="D12" s="310"/>
      <c r="E12" s="311">
        <v>132.51599999999999</v>
      </c>
      <c r="F12" s="312"/>
      <c r="G12" s="313"/>
      <c r="H12" s="314"/>
      <c r="I12" s="306"/>
      <c r="J12" s="315"/>
      <c r="K12" s="306"/>
      <c r="M12" s="307" t="s">
        <v>509</v>
      </c>
      <c r="O12" s="292"/>
    </row>
    <row r="13" spans="1:80">
      <c r="A13" s="301"/>
      <c r="B13" s="308"/>
      <c r="C13" s="309" t="s">
        <v>510</v>
      </c>
      <c r="D13" s="310"/>
      <c r="E13" s="311">
        <v>59.201999999999998</v>
      </c>
      <c r="F13" s="312"/>
      <c r="G13" s="313"/>
      <c r="H13" s="314"/>
      <c r="I13" s="306"/>
      <c r="J13" s="315"/>
      <c r="K13" s="306"/>
      <c r="M13" s="307" t="s">
        <v>510</v>
      </c>
      <c r="O13" s="292"/>
    </row>
    <row r="14" spans="1:80">
      <c r="A14" s="301"/>
      <c r="B14" s="308"/>
      <c r="C14" s="309" t="s">
        <v>511</v>
      </c>
      <c r="D14" s="310"/>
      <c r="E14" s="311">
        <v>5.4</v>
      </c>
      <c r="F14" s="312"/>
      <c r="G14" s="313"/>
      <c r="H14" s="314"/>
      <c r="I14" s="306"/>
      <c r="J14" s="315"/>
      <c r="K14" s="306"/>
      <c r="M14" s="307" t="s">
        <v>511</v>
      </c>
      <c r="O14" s="292"/>
    </row>
    <row r="15" spans="1:80">
      <c r="A15" s="293">
        <v>4</v>
      </c>
      <c r="B15" s="294" t="s">
        <v>512</v>
      </c>
      <c r="C15" s="295" t="s">
        <v>513</v>
      </c>
      <c r="D15" s="296" t="s">
        <v>122</v>
      </c>
      <c r="E15" s="297">
        <v>197.11799999999999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5</v>
      </c>
      <c r="B16" s="294" t="s">
        <v>514</v>
      </c>
      <c r="C16" s="295" t="s">
        <v>515</v>
      </c>
      <c r="D16" s="296" t="s">
        <v>165</v>
      </c>
      <c r="E16" s="297">
        <v>548.61</v>
      </c>
      <c r="F16" s="297">
        <v>0</v>
      </c>
      <c r="G16" s="298">
        <f>E16*F16</f>
        <v>0</v>
      </c>
      <c r="H16" s="299">
        <v>9.8999999999999999E-4</v>
      </c>
      <c r="I16" s="300">
        <f>E16*H16</f>
        <v>0.54312389999999999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516</v>
      </c>
      <c r="D17" s="310"/>
      <c r="E17" s="311">
        <v>331.29</v>
      </c>
      <c r="F17" s="312"/>
      <c r="G17" s="313"/>
      <c r="H17" s="314"/>
      <c r="I17" s="306"/>
      <c r="J17" s="315"/>
      <c r="K17" s="306"/>
      <c r="M17" s="307" t="s">
        <v>516</v>
      </c>
      <c r="O17" s="292"/>
    </row>
    <row r="18" spans="1:80">
      <c r="A18" s="301"/>
      <c r="B18" s="308"/>
      <c r="C18" s="309" t="s">
        <v>517</v>
      </c>
      <c r="D18" s="310"/>
      <c r="E18" s="311">
        <v>197.34</v>
      </c>
      <c r="F18" s="312"/>
      <c r="G18" s="313"/>
      <c r="H18" s="314"/>
      <c r="I18" s="306"/>
      <c r="J18" s="315"/>
      <c r="K18" s="306"/>
      <c r="M18" s="307" t="s">
        <v>517</v>
      </c>
      <c r="O18" s="292"/>
    </row>
    <row r="19" spans="1:80">
      <c r="A19" s="301"/>
      <c r="B19" s="308"/>
      <c r="C19" s="309" t="s">
        <v>518</v>
      </c>
      <c r="D19" s="310"/>
      <c r="E19" s="311">
        <v>6.48</v>
      </c>
      <c r="F19" s="312"/>
      <c r="G19" s="313"/>
      <c r="H19" s="314"/>
      <c r="I19" s="306"/>
      <c r="J19" s="315"/>
      <c r="K19" s="306"/>
      <c r="M19" s="307" t="s">
        <v>518</v>
      </c>
      <c r="O19" s="292"/>
    </row>
    <row r="20" spans="1:80">
      <c r="A20" s="301"/>
      <c r="B20" s="308"/>
      <c r="C20" s="309" t="s">
        <v>519</v>
      </c>
      <c r="D20" s="310"/>
      <c r="E20" s="311">
        <v>13.5</v>
      </c>
      <c r="F20" s="312"/>
      <c r="G20" s="313"/>
      <c r="H20" s="314"/>
      <c r="I20" s="306"/>
      <c r="J20" s="315"/>
      <c r="K20" s="306"/>
      <c r="M20" s="307" t="s">
        <v>519</v>
      </c>
      <c r="O20" s="292"/>
    </row>
    <row r="21" spans="1:80">
      <c r="A21" s="293">
        <v>6</v>
      </c>
      <c r="B21" s="294" t="s">
        <v>520</v>
      </c>
      <c r="C21" s="295" t="s">
        <v>521</v>
      </c>
      <c r="D21" s="296" t="s">
        <v>165</v>
      </c>
      <c r="E21" s="297">
        <v>548.61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7</v>
      </c>
      <c r="B22" s="294" t="s">
        <v>141</v>
      </c>
      <c r="C22" s="295" t="s">
        <v>142</v>
      </c>
      <c r="D22" s="296" t="s">
        <v>122</v>
      </c>
      <c r="E22" s="297">
        <v>210.36600000000001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522</v>
      </c>
      <c r="D23" s="310"/>
      <c r="E23" s="311">
        <v>197.11799999999999</v>
      </c>
      <c r="F23" s="312"/>
      <c r="G23" s="313"/>
      <c r="H23" s="314"/>
      <c r="I23" s="306"/>
      <c r="J23" s="315"/>
      <c r="K23" s="306"/>
      <c r="M23" s="336">
        <v>197118</v>
      </c>
      <c r="O23" s="292"/>
    </row>
    <row r="24" spans="1:80">
      <c r="A24" s="301"/>
      <c r="B24" s="308"/>
      <c r="C24" s="309" t="s">
        <v>523</v>
      </c>
      <c r="D24" s="310"/>
      <c r="E24" s="311">
        <v>13.247999999999999</v>
      </c>
      <c r="F24" s="312"/>
      <c r="G24" s="313"/>
      <c r="H24" s="314"/>
      <c r="I24" s="306"/>
      <c r="J24" s="315"/>
      <c r="K24" s="306"/>
      <c r="M24" s="336">
        <v>13248</v>
      </c>
      <c r="O24" s="292"/>
    </row>
    <row r="25" spans="1:80">
      <c r="A25" s="293">
        <v>8</v>
      </c>
      <c r="B25" s="294" t="s">
        <v>145</v>
      </c>
      <c r="C25" s="295" t="s">
        <v>146</v>
      </c>
      <c r="D25" s="296" t="s">
        <v>122</v>
      </c>
      <c r="E25" s="297">
        <v>210.36600000000001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9</v>
      </c>
      <c r="B26" s="294" t="s">
        <v>148</v>
      </c>
      <c r="C26" s="295" t="s">
        <v>149</v>
      </c>
      <c r="D26" s="296" t="s">
        <v>122</v>
      </c>
      <c r="E26" s="297">
        <v>2103.66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524</v>
      </c>
      <c r="D27" s="310"/>
      <c r="E27" s="311">
        <v>2103.66</v>
      </c>
      <c r="F27" s="312"/>
      <c r="G27" s="313"/>
      <c r="H27" s="314"/>
      <c r="I27" s="306"/>
      <c r="J27" s="315"/>
      <c r="K27" s="306"/>
      <c r="M27" s="307" t="s">
        <v>524</v>
      </c>
      <c r="O27" s="292"/>
    </row>
    <row r="28" spans="1:80">
      <c r="A28" s="293">
        <v>10</v>
      </c>
      <c r="B28" s="294" t="s">
        <v>159</v>
      </c>
      <c r="C28" s="295" t="s">
        <v>160</v>
      </c>
      <c r="D28" s="296" t="s">
        <v>122</v>
      </c>
      <c r="E28" s="297">
        <v>17.079999999999998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525</v>
      </c>
      <c r="D29" s="304"/>
      <c r="E29" s="304"/>
      <c r="F29" s="304"/>
      <c r="G29" s="305"/>
      <c r="I29" s="306"/>
      <c r="K29" s="306"/>
      <c r="L29" s="307" t="s">
        <v>525</v>
      </c>
      <c r="O29" s="292">
        <v>3</v>
      </c>
    </row>
    <row r="30" spans="1:80">
      <c r="A30" s="301"/>
      <c r="B30" s="308"/>
      <c r="C30" s="309" t="s">
        <v>526</v>
      </c>
      <c r="D30" s="310"/>
      <c r="E30" s="311">
        <v>17.079999999999998</v>
      </c>
      <c r="F30" s="312"/>
      <c r="G30" s="313"/>
      <c r="H30" s="314"/>
      <c r="I30" s="306"/>
      <c r="J30" s="315"/>
      <c r="K30" s="306"/>
      <c r="M30" s="307" t="s">
        <v>526</v>
      </c>
      <c r="O30" s="292"/>
    </row>
    <row r="31" spans="1:80">
      <c r="A31" s="293">
        <v>11</v>
      </c>
      <c r="B31" s="294" t="s">
        <v>527</v>
      </c>
      <c r="C31" s="295" t="s">
        <v>528</v>
      </c>
      <c r="D31" s="296" t="s">
        <v>122</v>
      </c>
      <c r="E31" s="297">
        <v>229.05199999999999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529</v>
      </c>
      <c r="D32" s="310"/>
      <c r="E32" s="311">
        <v>15.552</v>
      </c>
      <c r="F32" s="312"/>
      <c r="G32" s="313"/>
      <c r="H32" s="314"/>
      <c r="I32" s="306"/>
      <c r="J32" s="315"/>
      <c r="K32" s="306"/>
      <c r="M32" s="307" t="s">
        <v>529</v>
      </c>
      <c r="O32" s="292"/>
    </row>
    <row r="33" spans="1:80">
      <c r="A33" s="301"/>
      <c r="B33" s="308"/>
      <c r="C33" s="309" t="s">
        <v>530</v>
      </c>
      <c r="D33" s="310"/>
      <c r="E33" s="311">
        <v>213.5</v>
      </c>
      <c r="F33" s="312"/>
      <c r="G33" s="313"/>
      <c r="H33" s="314"/>
      <c r="I33" s="306"/>
      <c r="J33" s="315"/>
      <c r="K33" s="306"/>
      <c r="M33" s="307" t="s">
        <v>530</v>
      </c>
      <c r="O33" s="292"/>
    </row>
    <row r="34" spans="1:80">
      <c r="A34" s="293">
        <v>12</v>
      </c>
      <c r="B34" s="294" t="s">
        <v>531</v>
      </c>
      <c r="C34" s="295" t="s">
        <v>532</v>
      </c>
      <c r="D34" s="296" t="s">
        <v>122</v>
      </c>
      <c r="E34" s="297">
        <v>68.319999999999993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533</v>
      </c>
      <c r="D35" s="310"/>
      <c r="E35" s="311">
        <v>68.319999999999993</v>
      </c>
      <c r="F35" s="312"/>
      <c r="G35" s="313"/>
      <c r="H35" s="314"/>
      <c r="I35" s="306"/>
      <c r="J35" s="315"/>
      <c r="K35" s="306"/>
      <c r="M35" s="307" t="s">
        <v>533</v>
      </c>
      <c r="O35" s="292"/>
    </row>
    <row r="36" spans="1:80">
      <c r="A36" s="293">
        <v>13</v>
      </c>
      <c r="B36" s="294" t="s">
        <v>163</v>
      </c>
      <c r="C36" s="295" t="s">
        <v>164</v>
      </c>
      <c r="D36" s="296" t="s">
        <v>165</v>
      </c>
      <c r="E36" s="297">
        <v>165.16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8"/>
      <c r="C37" s="309" t="s">
        <v>534</v>
      </c>
      <c r="D37" s="310"/>
      <c r="E37" s="311">
        <v>165.16</v>
      </c>
      <c r="F37" s="312"/>
      <c r="G37" s="313"/>
      <c r="H37" s="314"/>
      <c r="I37" s="306"/>
      <c r="J37" s="315"/>
      <c r="K37" s="306"/>
      <c r="M37" s="307" t="s">
        <v>534</v>
      </c>
      <c r="O37" s="292"/>
    </row>
    <row r="38" spans="1:80">
      <c r="A38" s="293">
        <v>14</v>
      </c>
      <c r="B38" s="294" t="s">
        <v>170</v>
      </c>
      <c r="C38" s="295" t="s">
        <v>171</v>
      </c>
      <c r="D38" s="296" t="s">
        <v>172</v>
      </c>
      <c r="E38" s="297">
        <v>368.14049999999997</v>
      </c>
      <c r="F38" s="297">
        <v>0</v>
      </c>
      <c r="G38" s="298">
        <f>E38*F38</f>
        <v>0</v>
      </c>
      <c r="H38" s="299">
        <v>1</v>
      </c>
      <c r="I38" s="300">
        <f>E38*H38</f>
        <v>368.14049999999997</v>
      </c>
      <c r="J38" s="299"/>
      <c r="K38" s="300">
        <f>E38*J38</f>
        <v>0</v>
      </c>
      <c r="O38" s="292">
        <v>2</v>
      </c>
      <c r="AA38" s="261">
        <v>12</v>
      </c>
      <c r="AB38" s="261">
        <v>0</v>
      </c>
      <c r="AC38" s="261">
        <v>36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12</v>
      </c>
      <c r="CB38" s="292">
        <v>0</v>
      </c>
    </row>
    <row r="39" spans="1:80">
      <c r="A39" s="301"/>
      <c r="B39" s="308"/>
      <c r="C39" s="309" t="s">
        <v>535</v>
      </c>
      <c r="D39" s="310"/>
      <c r="E39" s="311">
        <v>368.14049999999997</v>
      </c>
      <c r="F39" s="312"/>
      <c r="G39" s="313"/>
      <c r="H39" s="314"/>
      <c r="I39" s="306"/>
      <c r="J39" s="315"/>
      <c r="K39" s="306"/>
      <c r="M39" s="307" t="s">
        <v>535</v>
      </c>
      <c r="O39" s="292"/>
    </row>
    <row r="40" spans="1:80">
      <c r="A40" s="293">
        <v>15</v>
      </c>
      <c r="B40" s="294" t="s">
        <v>536</v>
      </c>
      <c r="C40" s="295" t="s">
        <v>537</v>
      </c>
      <c r="D40" s="296" t="s">
        <v>183</v>
      </c>
      <c r="E40" s="297">
        <v>520.40099999999995</v>
      </c>
      <c r="F40" s="297">
        <v>0</v>
      </c>
      <c r="G40" s="298">
        <f>E40*F40</f>
        <v>0</v>
      </c>
      <c r="H40" s="299">
        <v>1</v>
      </c>
      <c r="I40" s="300">
        <f>E40*H40</f>
        <v>520.40099999999995</v>
      </c>
      <c r="J40" s="299"/>
      <c r="K40" s="300">
        <f>E40*J40</f>
        <v>0</v>
      </c>
      <c r="O40" s="292">
        <v>2</v>
      </c>
      <c r="AA40" s="261">
        <v>3</v>
      </c>
      <c r="AB40" s="261">
        <v>1</v>
      </c>
      <c r="AC40" s="261">
        <v>583312004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3</v>
      </c>
      <c r="CB40" s="292">
        <v>1</v>
      </c>
    </row>
    <row r="41" spans="1:80">
      <c r="A41" s="301"/>
      <c r="B41" s="308"/>
      <c r="C41" s="309" t="s">
        <v>538</v>
      </c>
      <c r="D41" s="310"/>
      <c r="E41" s="311">
        <v>119.56</v>
      </c>
      <c r="F41" s="312"/>
      <c r="G41" s="313"/>
      <c r="H41" s="314"/>
      <c r="I41" s="306"/>
      <c r="J41" s="315"/>
      <c r="K41" s="306"/>
      <c r="M41" s="307" t="s">
        <v>538</v>
      </c>
      <c r="O41" s="292"/>
    </row>
    <row r="42" spans="1:80">
      <c r="A42" s="301"/>
      <c r="B42" s="308"/>
      <c r="C42" s="309" t="s">
        <v>539</v>
      </c>
      <c r="D42" s="310"/>
      <c r="E42" s="311">
        <v>400.84100000000001</v>
      </c>
      <c r="F42" s="312"/>
      <c r="G42" s="313"/>
      <c r="H42" s="314"/>
      <c r="I42" s="306"/>
      <c r="J42" s="315"/>
      <c r="K42" s="306"/>
      <c r="M42" s="307" t="s">
        <v>539</v>
      </c>
      <c r="O42" s="292"/>
    </row>
    <row r="43" spans="1:80">
      <c r="A43" s="293">
        <v>16</v>
      </c>
      <c r="B43" s="294" t="s">
        <v>188</v>
      </c>
      <c r="C43" s="295" t="s">
        <v>189</v>
      </c>
      <c r="D43" s="296" t="s">
        <v>183</v>
      </c>
      <c r="E43" s="297">
        <v>35.868000000000002</v>
      </c>
      <c r="F43" s="297">
        <v>0</v>
      </c>
      <c r="G43" s="298">
        <f>E43*F43</f>
        <v>0</v>
      </c>
      <c r="H43" s="299">
        <v>1</v>
      </c>
      <c r="I43" s="300">
        <f>E43*H43</f>
        <v>35.868000000000002</v>
      </c>
      <c r="J43" s="299"/>
      <c r="K43" s="300">
        <f>E43*J43</f>
        <v>0</v>
      </c>
      <c r="O43" s="292">
        <v>2</v>
      </c>
      <c r="AA43" s="261">
        <v>3</v>
      </c>
      <c r="AB43" s="261">
        <v>1</v>
      </c>
      <c r="AC43" s="261">
        <v>583416004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3</v>
      </c>
      <c r="CB43" s="292">
        <v>1</v>
      </c>
    </row>
    <row r="44" spans="1:80">
      <c r="A44" s="301"/>
      <c r="B44" s="308"/>
      <c r="C44" s="309" t="s">
        <v>540</v>
      </c>
      <c r="D44" s="310"/>
      <c r="E44" s="311">
        <v>35.868000000000002</v>
      </c>
      <c r="F44" s="312"/>
      <c r="G44" s="313"/>
      <c r="H44" s="314"/>
      <c r="I44" s="306"/>
      <c r="J44" s="315"/>
      <c r="K44" s="306"/>
      <c r="M44" s="307" t="s">
        <v>540</v>
      </c>
      <c r="O44" s="292"/>
    </row>
    <row r="45" spans="1:80">
      <c r="A45" s="316"/>
      <c r="B45" s="317" t="s">
        <v>100</v>
      </c>
      <c r="C45" s="318" t="s">
        <v>110</v>
      </c>
      <c r="D45" s="319"/>
      <c r="E45" s="320"/>
      <c r="F45" s="321"/>
      <c r="G45" s="322">
        <f>SUM(G7:G44)</f>
        <v>0</v>
      </c>
      <c r="H45" s="323"/>
      <c r="I45" s="324">
        <f>SUM(I7:I44)</f>
        <v>924.95262390000005</v>
      </c>
      <c r="J45" s="323"/>
      <c r="K45" s="324">
        <f>SUM(K7:K44)</f>
        <v>0</v>
      </c>
      <c r="O45" s="292">
        <v>4</v>
      </c>
      <c r="BA45" s="325">
        <f>SUM(BA7:BA44)</f>
        <v>0</v>
      </c>
      <c r="BB45" s="325">
        <f>SUM(BB7:BB44)</f>
        <v>0</v>
      </c>
      <c r="BC45" s="325">
        <f>SUM(BC7:BC44)</f>
        <v>0</v>
      </c>
      <c r="BD45" s="325">
        <f>SUM(BD7:BD44)</f>
        <v>0</v>
      </c>
      <c r="BE45" s="325">
        <f>SUM(BE7:BE44)</f>
        <v>0</v>
      </c>
    </row>
    <row r="46" spans="1:80">
      <c r="A46" s="282" t="s">
        <v>97</v>
      </c>
      <c r="B46" s="283" t="s">
        <v>191</v>
      </c>
      <c r="C46" s="284" t="s">
        <v>192</v>
      </c>
      <c r="D46" s="285"/>
      <c r="E46" s="286"/>
      <c r="F46" s="286"/>
      <c r="G46" s="287"/>
      <c r="H46" s="288"/>
      <c r="I46" s="289"/>
      <c r="J46" s="290"/>
      <c r="K46" s="291"/>
      <c r="O46" s="292">
        <v>1</v>
      </c>
    </row>
    <row r="47" spans="1:80">
      <c r="A47" s="293">
        <v>17</v>
      </c>
      <c r="B47" s="294" t="s">
        <v>541</v>
      </c>
      <c r="C47" s="295" t="s">
        <v>542</v>
      </c>
      <c r="D47" s="296" t="s">
        <v>113</v>
      </c>
      <c r="E47" s="297">
        <v>213.5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8"/>
      <c r="C48" s="309" t="s">
        <v>543</v>
      </c>
      <c r="D48" s="310"/>
      <c r="E48" s="311">
        <v>213.5</v>
      </c>
      <c r="F48" s="312"/>
      <c r="G48" s="313"/>
      <c r="H48" s="314"/>
      <c r="I48" s="306"/>
      <c r="J48" s="315"/>
      <c r="K48" s="306"/>
      <c r="M48" s="307" t="s">
        <v>543</v>
      </c>
      <c r="O48" s="292"/>
    </row>
    <row r="49" spans="1:80">
      <c r="A49" s="293">
        <v>18</v>
      </c>
      <c r="B49" s="294" t="s">
        <v>203</v>
      </c>
      <c r="C49" s="295" t="s">
        <v>204</v>
      </c>
      <c r="D49" s="296" t="s">
        <v>122</v>
      </c>
      <c r="E49" s="297">
        <v>21.76</v>
      </c>
      <c r="F49" s="297">
        <v>0</v>
      </c>
      <c r="G49" s="298">
        <f>E49*F49</f>
        <v>0</v>
      </c>
      <c r="H49" s="299">
        <v>2.5249999999999999</v>
      </c>
      <c r="I49" s="300">
        <f>E49*H49</f>
        <v>54.944000000000003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8"/>
      <c r="C50" s="309" t="s">
        <v>544</v>
      </c>
      <c r="D50" s="310"/>
      <c r="E50" s="311">
        <v>21.76</v>
      </c>
      <c r="F50" s="312"/>
      <c r="G50" s="313"/>
      <c r="H50" s="314"/>
      <c r="I50" s="306"/>
      <c r="J50" s="315"/>
      <c r="K50" s="306"/>
      <c r="M50" s="307" t="s">
        <v>544</v>
      </c>
      <c r="O50" s="292"/>
    </row>
    <row r="51" spans="1:80">
      <c r="A51" s="293">
        <v>19</v>
      </c>
      <c r="B51" s="294" t="s">
        <v>545</v>
      </c>
      <c r="C51" s="295" t="s">
        <v>546</v>
      </c>
      <c r="D51" s="296" t="s">
        <v>113</v>
      </c>
      <c r="E51" s="297">
        <v>256.2</v>
      </c>
      <c r="F51" s="297">
        <v>0</v>
      </c>
      <c r="G51" s="298">
        <f>E51*F51</f>
        <v>0</v>
      </c>
      <c r="H51" s="299">
        <v>2.2000000000000001E-4</v>
      </c>
      <c r="I51" s="300">
        <f>E51*H51</f>
        <v>5.6363999999999997E-2</v>
      </c>
      <c r="J51" s="299"/>
      <c r="K51" s="300">
        <f>E51*J51</f>
        <v>0</v>
      </c>
      <c r="O51" s="292">
        <v>2</v>
      </c>
      <c r="AA51" s="261">
        <v>3</v>
      </c>
      <c r="AB51" s="261">
        <v>1</v>
      </c>
      <c r="AC51" s="261">
        <v>28611231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3</v>
      </c>
      <c r="CB51" s="292">
        <v>1</v>
      </c>
    </row>
    <row r="52" spans="1:80">
      <c r="A52" s="301"/>
      <c r="B52" s="308"/>
      <c r="C52" s="309" t="s">
        <v>547</v>
      </c>
      <c r="D52" s="310"/>
      <c r="E52" s="311">
        <v>256.2</v>
      </c>
      <c r="F52" s="312"/>
      <c r="G52" s="313"/>
      <c r="H52" s="314"/>
      <c r="I52" s="306"/>
      <c r="J52" s="315"/>
      <c r="K52" s="306"/>
      <c r="M52" s="307" t="s">
        <v>547</v>
      </c>
      <c r="O52" s="292"/>
    </row>
    <row r="53" spans="1:80">
      <c r="A53" s="316"/>
      <c r="B53" s="317" t="s">
        <v>100</v>
      </c>
      <c r="C53" s="318" t="s">
        <v>193</v>
      </c>
      <c r="D53" s="319"/>
      <c r="E53" s="320"/>
      <c r="F53" s="321"/>
      <c r="G53" s="322">
        <f>SUM(G46:G52)</f>
        <v>0</v>
      </c>
      <c r="H53" s="323"/>
      <c r="I53" s="324">
        <f>SUM(I46:I52)</f>
        <v>55.000364000000005</v>
      </c>
      <c r="J53" s="323"/>
      <c r="K53" s="324">
        <f>SUM(K46:K52)</f>
        <v>0</v>
      </c>
      <c r="O53" s="292">
        <v>4</v>
      </c>
      <c r="BA53" s="325">
        <f>SUM(BA46:BA52)</f>
        <v>0</v>
      </c>
      <c r="BB53" s="325">
        <f>SUM(BB46:BB52)</f>
        <v>0</v>
      </c>
      <c r="BC53" s="325">
        <f>SUM(BC46:BC52)</f>
        <v>0</v>
      </c>
      <c r="BD53" s="325">
        <f>SUM(BD46:BD52)</f>
        <v>0</v>
      </c>
      <c r="BE53" s="325">
        <f>SUM(BE46:BE52)</f>
        <v>0</v>
      </c>
    </row>
    <row r="54" spans="1:80">
      <c r="A54" s="282" t="s">
        <v>97</v>
      </c>
      <c r="B54" s="283" t="s">
        <v>548</v>
      </c>
      <c r="C54" s="284" t="s">
        <v>549</v>
      </c>
      <c r="D54" s="285"/>
      <c r="E54" s="286"/>
      <c r="F54" s="286"/>
      <c r="G54" s="287"/>
      <c r="H54" s="288"/>
      <c r="I54" s="289"/>
      <c r="J54" s="290"/>
      <c r="K54" s="291"/>
      <c r="O54" s="292">
        <v>1</v>
      </c>
    </row>
    <row r="55" spans="1:80">
      <c r="A55" s="293">
        <v>20</v>
      </c>
      <c r="B55" s="294" t="s">
        <v>551</v>
      </c>
      <c r="C55" s="295" t="s">
        <v>552</v>
      </c>
      <c r="D55" s="296" t="s">
        <v>122</v>
      </c>
      <c r="E55" s="297">
        <v>17.079999999999998</v>
      </c>
      <c r="F55" s="297">
        <v>0</v>
      </c>
      <c r="G55" s="298">
        <f>E55*F55</f>
        <v>0</v>
      </c>
      <c r="H55" s="299">
        <v>1.1322000000000001</v>
      </c>
      <c r="I55" s="300">
        <f>E55*H55</f>
        <v>19.337976000000001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01"/>
      <c r="B56" s="308"/>
      <c r="C56" s="309" t="s">
        <v>553</v>
      </c>
      <c r="D56" s="310"/>
      <c r="E56" s="311">
        <v>17.079999999999998</v>
      </c>
      <c r="F56" s="312"/>
      <c r="G56" s="313"/>
      <c r="H56" s="314"/>
      <c r="I56" s="306"/>
      <c r="J56" s="315"/>
      <c r="K56" s="306"/>
      <c r="M56" s="307" t="s">
        <v>553</v>
      </c>
      <c r="O56" s="292"/>
    </row>
    <row r="57" spans="1:80">
      <c r="A57" s="316"/>
      <c r="B57" s="317" t="s">
        <v>100</v>
      </c>
      <c r="C57" s="318" t="s">
        <v>550</v>
      </c>
      <c r="D57" s="319"/>
      <c r="E57" s="320"/>
      <c r="F57" s="321"/>
      <c r="G57" s="322">
        <f>SUM(G54:G56)</f>
        <v>0</v>
      </c>
      <c r="H57" s="323"/>
      <c r="I57" s="324">
        <f>SUM(I54:I56)</f>
        <v>19.337976000000001</v>
      </c>
      <c r="J57" s="323"/>
      <c r="K57" s="324">
        <f>SUM(K54:K56)</f>
        <v>0</v>
      </c>
      <c r="O57" s="292">
        <v>4</v>
      </c>
      <c r="BA57" s="325">
        <f>SUM(BA54:BA56)</f>
        <v>0</v>
      </c>
      <c r="BB57" s="325">
        <f>SUM(BB54:BB56)</f>
        <v>0</v>
      </c>
      <c r="BC57" s="325">
        <f>SUM(BC54:BC56)</f>
        <v>0</v>
      </c>
      <c r="BD57" s="325">
        <f>SUM(BD54:BD56)</f>
        <v>0</v>
      </c>
      <c r="BE57" s="325">
        <f>SUM(BE54:BE56)</f>
        <v>0</v>
      </c>
    </row>
    <row r="58" spans="1:80">
      <c r="A58" s="282" t="s">
        <v>97</v>
      </c>
      <c r="B58" s="283" t="s">
        <v>325</v>
      </c>
      <c r="C58" s="284" t="s">
        <v>326</v>
      </c>
      <c r="D58" s="285"/>
      <c r="E58" s="286"/>
      <c r="F58" s="286"/>
      <c r="G58" s="287"/>
      <c r="H58" s="288"/>
      <c r="I58" s="289"/>
      <c r="J58" s="290"/>
      <c r="K58" s="291"/>
      <c r="O58" s="292">
        <v>1</v>
      </c>
    </row>
    <row r="59" spans="1:80" ht="22.5">
      <c r="A59" s="293">
        <v>21</v>
      </c>
      <c r="B59" s="294" t="s">
        <v>457</v>
      </c>
      <c r="C59" s="295" t="s">
        <v>458</v>
      </c>
      <c r="D59" s="296" t="s">
        <v>426</v>
      </c>
      <c r="E59" s="297">
        <v>1</v>
      </c>
      <c r="F59" s="297">
        <v>0</v>
      </c>
      <c r="G59" s="298">
        <f>E59*F59</f>
        <v>0</v>
      </c>
      <c r="H59" s="299">
        <v>0.1</v>
      </c>
      <c r="I59" s="300">
        <f>E59*H59</f>
        <v>0.1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293">
        <v>22</v>
      </c>
      <c r="B60" s="294" t="s">
        <v>459</v>
      </c>
      <c r="C60" s="295" t="s">
        <v>460</v>
      </c>
      <c r="D60" s="296" t="s">
        <v>113</v>
      </c>
      <c r="E60" s="297">
        <v>105.8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293">
        <v>23</v>
      </c>
      <c r="B61" s="294" t="s">
        <v>554</v>
      </c>
      <c r="C61" s="295" t="s">
        <v>555</v>
      </c>
      <c r="D61" s="296" t="s">
        <v>113</v>
      </c>
      <c r="E61" s="297">
        <v>142.69999999999999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293">
        <v>24</v>
      </c>
      <c r="B62" s="294" t="s">
        <v>328</v>
      </c>
      <c r="C62" s="295" t="s">
        <v>329</v>
      </c>
      <c r="D62" s="296" t="s">
        <v>113</v>
      </c>
      <c r="E62" s="297">
        <v>4</v>
      </c>
      <c r="F62" s="297">
        <v>0</v>
      </c>
      <c r="G62" s="298">
        <f>E62*F62</f>
        <v>0</v>
      </c>
      <c r="H62" s="299">
        <v>0</v>
      </c>
      <c r="I62" s="300">
        <f>E62*H62</f>
        <v>0</v>
      </c>
      <c r="J62" s="299">
        <v>0</v>
      </c>
      <c r="K62" s="300">
        <f>E62*J62</f>
        <v>0</v>
      </c>
      <c r="O62" s="292">
        <v>2</v>
      </c>
      <c r="AA62" s="261">
        <v>1</v>
      </c>
      <c r="AB62" s="261">
        <v>1</v>
      </c>
      <c r="AC62" s="261">
        <v>1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1</v>
      </c>
      <c r="CB62" s="292">
        <v>1</v>
      </c>
    </row>
    <row r="63" spans="1:80">
      <c r="A63" s="293">
        <v>25</v>
      </c>
      <c r="B63" s="294" t="s">
        <v>463</v>
      </c>
      <c r="C63" s="295" t="s">
        <v>464</v>
      </c>
      <c r="D63" s="296" t="s">
        <v>113</v>
      </c>
      <c r="E63" s="297">
        <v>16</v>
      </c>
      <c r="F63" s="297">
        <v>0</v>
      </c>
      <c r="G63" s="298">
        <f>E63*F63</f>
        <v>0</v>
      </c>
      <c r="H63" s="299">
        <v>1.0000000000000001E-5</v>
      </c>
      <c r="I63" s="300">
        <f>E63*H63</f>
        <v>1.6000000000000001E-4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293">
        <v>26</v>
      </c>
      <c r="B64" s="294" t="s">
        <v>556</v>
      </c>
      <c r="C64" s="295" t="s">
        <v>557</v>
      </c>
      <c r="D64" s="296" t="s">
        <v>113</v>
      </c>
      <c r="E64" s="297">
        <v>231.5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>
      <c r="A65" s="301"/>
      <c r="B65" s="308"/>
      <c r="C65" s="309" t="s">
        <v>558</v>
      </c>
      <c r="D65" s="310"/>
      <c r="E65" s="311">
        <v>231.5</v>
      </c>
      <c r="F65" s="312"/>
      <c r="G65" s="313"/>
      <c r="H65" s="314"/>
      <c r="I65" s="306"/>
      <c r="J65" s="315"/>
      <c r="K65" s="306"/>
      <c r="M65" s="307" t="s">
        <v>558</v>
      </c>
      <c r="O65" s="292"/>
    </row>
    <row r="66" spans="1:80">
      <c r="A66" s="293">
        <v>27</v>
      </c>
      <c r="B66" s="294" t="s">
        <v>559</v>
      </c>
      <c r="C66" s="295" t="s">
        <v>560</v>
      </c>
      <c r="D66" s="296" t="s">
        <v>426</v>
      </c>
      <c r="E66" s="297">
        <v>1</v>
      </c>
      <c r="F66" s="297">
        <v>0</v>
      </c>
      <c r="G66" s="298">
        <f>E66*F66</f>
        <v>0</v>
      </c>
      <c r="H66" s="299">
        <v>0.2</v>
      </c>
      <c r="I66" s="300">
        <f>E66*H66</f>
        <v>0.2</v>
      </c>
      <c r="J66" s="299"/>
      <c r="K66" s="300">
        <f>E66*J66</f>
        <v>0</v>
      </c>
      <c r="O66" s="292">
        <v>2</v>
      </c>
      <c r="AA66" s="261">
        <v>12</v>
      </c>
      <c r="AB66" s="261">
        <v>0</v>
      </c>
      <c r="AC66" s="261">
        <v>35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12</v>
      </c>
      <c r="CB66" s="292">
        <v>0</v>
      </c>
    </row>
    <row r="67" spans="1:80">
      <c r="A67" s="293">
        <v>28</v>
      </c>
      <c r="B67" s="294" t="s">
        <v>561</v>
      </c>
      <c r="C67" s="295" t="s">
        <v>562</v>
      </c>
      <c r="D67" s="296" t="s">
        <v>426</v>
      </c>
      <c r="E67" s="297">
        <v>1</v>
      </c>
      <c r="F67" s="297">
        <v>0</v>
      </c>
      <c r="G67" s="298">
        <f>E67*F67</f>
        <v>0</v>
      </c>
      <c r="H67" s="299">
        <v>0.01</v>
      </c>
      <c r="I67" s="300">
        <f>E67*H67</f>
        <v>0.01</v>
      </c>
      <c r="J67" s="299"/>
      <c r="K67" s="300">
        <f>E67*J67</f>
        <v>0</v>
      </c>
      <c r="O67" s="292">
        <v>2</v>
      </c>
      <c r="AA67" s="261">
        <v>12</v>
      </c>
      <c r="AB67" s="261">
        <v>0</v>
      </c>
      <c r="AC67" s="261">
        <v>21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12</v>
      </c>
      <c r="CB67" s="292">
        <v>0</v>
      </c>
    </row>
    <row r="68" spans="1:80" ht="22.5">
      <c r="A68" s="293">
        <v>29</v>
      </c>
      <c r="B68" s="294" t="s">
        <v>563</v>
      </c>
      <c r="C68" s="295" t="s">
        <v>564</v>
      </c>
      <c r="D68" s="296" t="s">
        <v>426</v>
      </c>
      <c r="E68" s="297">
        <v>1</v>
      </c>
      <c r="F68" s="297">
        <v>0</v>
      </c>
      <c r="G68" s="298">
        <f>E68*F68</f>
        <v>0</v>
      </c>
      <c r="H68" s="299">
        <v>0.02</v>
      </c>
      <c r="I68" s="300">
        <f>E68*H68</f>
        <v>0.02</v>
      </c>
      <c r="J68" s="299"/>
      <c r="K68" s="300">
        <f>E68*J68</f>
        <v>0</v>
      </c>
      <c r="O68" s="292">
        <v>2</v>
      </c>
      <c r="AA68" s="261">
        <v>12</v>
      </c>
      <c r="AB68" s="261">
        <v>0</v>
      </c>
      <c r="AC68" s="261">
        <v>30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12</v>
      </c>
      <c r="CB68" s="292">
        <v>0</v>
      </c>
    </row>
    <row r="69" spans="1:80">
      <c r="A69" s="293">
        <v>30</v>
      </c>
      <c r="B69" s="294" t="s">
        <v>565</v>
      </c>
      <c r="C69" s="295" t="s">
        <v>566</v>
      </c>
      <c r="D69" s="296" t="s">
        <v>176</v>
      </c>
      <c r="E69" s="297">
        <v>8</v>
      </c>
      <c r="F69" s="297">
        <v>0</v>
      </c>
      <c r="G69" s="298">
        <f>E69*F69</f>
        <v>0</v>
      </c>
      <c r="H69" s="299">
        <v>1.2999999999999999E-3</v>
      </c>
      <c r="I69" s="300">
        <f>E69*H69</f>
        <v>1.04E-2</v>
      </c>
      <c r="J69" s="299"/>
      <c r="K69" s="300">
        <f>E69*J69</f>
        <v>0</v>
      </c>
      <c r="O69" s="292">
        <v>2</v>
      </c>
      <c r="AA69" s="261">
        <v>3</v>
      </c>
      <c r="AB69" s="261">
        <v>1</v>
      </c>
      <c r="AC69" s="261" t="s">
        <v>565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3</v>
      </c>
      <c r="CB69" s="292">
        <v>1</v>
      </c>
    </row>
    <row r="70" spans="1:80">
      <c r="A70" s="293">
        <v>31</v>
      </c>
      <c r="B70" s="294" t="s">
        <v>467</v>
      </c>
      <c r="C70" s="295" t="s">
        <v>468</v>
      </c>
      <c r="D70" s="296" t="s">
        <v>176</v>
      </c>
      <c r="E70" s="297">
        <v>8</v>
      </c>
      <c r="F70" s="297">
        <v>0</v>
      </c>
      <c r="G70" s="298">
        <f>E70*F70</f>
        <v>0</v>
      </c>
      <c r="H70" s="299">
        <v>3.56E-2</v>
      </c>
      <c r="I70" s="300">
        <f>E70*H70</f>
        <v>0.2848</v>
      </c>
      <c r="J70" s="299"/>
      <c r="K70" s="300">
        <f>E70*J70</f>
        <v>0</v>
      </c>
      <c r="O70" s="292">
        <v>2</v>
      </c>
      <c r="AA70" s="261">
        <v>3</v>
      </c>
      <c r="AB70" s="261">
        <v>1</v>
      </c>
      <c r="AC70" s="261" t="s">
        <v>467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3</v>
      </c>
      <c r="CB70" s="292">
        <v>1</v>
      </c>
    </row>
    <row r="71" spans="1:80">
      <c r="A71" s="293">
        <v>32</v>
      </c>
      <c r="B71" s="294" t="s">
        <v>469</v>
      </c>
      <c r="C71" s="295" t="s">
        <v>470</v>
      </c>
      <c r="D71" s="296" t="s">
        <v>429</v>
      </c>
      <c r="E71" s="297">
        <v>264.5</v>
      </c>
      <c r="F71" s="297">
        <v>0</v>
      </c>
      <c r="G71" s="298">
        <f>E71*F71</f>
        <v>0</v>
      </c>
      <c r="H71" s="299">
        <v>1E-3</v>
      </c>
      <c r="I71" s="300">
        <f>E71*H71</f>
        <v>0.26450000000000001</v>
      </c>
      <c r="J71" s="299"/>
      <c r="K71" s="300">
        <f>E71*J71</f>
        <v>0</v>
      </c>
      <c r="O71" s="292">
        <v>2</v>
      </c>
      <c r="AA71" s="261">
        <v>3</v>
      </c>
      <c r="AB71" s="261">
        <v>1</v>
      </c>
      <c r="AC71" s="261">
        <v>28613752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3</v>
      </c>
      <c r="CB71" s="292">
        <v>1</v>
      </c>
    </row>
    <row r="72" spans="1:80">
      <c r="A72" s="301"/>
      <c r="B72" s="308"/>
      <c r="C72" s="309" t="s">
        <v>567</v>
      </c>
      <c r="D72" s="310"/>
      <c r="E72" s="311">
        <v>264.5</v>
      </c>
      <c r="F72" s="312"/>
      <c r="G72" s="313"/>
      <c r="H72" s="314"/>
      <c r="I72" s="306"/>
      <c r="J72" s="315"/>
      <c r="K72" s="306"/>
      <c r="M72" s="307" t="s">
        <v>567</v>
      </c>
      <c r="O72" s="292"/>
    </row>
    <row r="73" spans="1:80">
      <c r="A73" s="293">
        <v>33</v>
      </c>
      <c r="B73" s="294" t="s">
        <v>568</v>
      </c>
      <c r="C73" s="295" t="s">
        <v>569</v>
      </c>
      <c r="D73" s="296" t="s">
        <v>429</v>
      </c>
      <c r="E73" s="297">
        <v>571.08000000000004</v>
      </c>
      <c r="F73" s="297">
        <v>0</v>
      </c>
      <c r="G73" s="298">
        <f>E73*F73</f>
        <v>0</v>
      </c>
      <c r="H73" s="299">
        <v>1E-3</v>
      </c>
      <c r="I73" s="300">
        <f>E73*H73</f>
        <v>0.57108000000000003</v>
      </c>
      <c r="J73" s="299"/>
      <c r="K73" s="300">
        <f>E73*J73</f>
        <v>0</v>
      </c>
      <c r="O73" s="292">
        <v>2</v>
      </c>
      <c r="AA73" s="261">
        <v>3</v>
      </c>
      <c r="AB73" s="261">
        <v>1</v>
      </c>
      <c r="AC73" s="261">
        <v>28613755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3</v>
      </c>
      <c r="CB73" s="292">
        <v>1</v>
      </c>
    </row>
    <row r="74" spans="1:80">
      <c r="A74" s="301"/>
      <c r="B74" s="308"/>
      <c r="C74" s="309" t="s">
        <v>570</v>
      </c>
      <c r="D74" s="310"/>
      <c r="E74" s="311">
        <v>571.08000000000004</v>
      </c>
      <c r="F74" s="312"/>
      <c r="G74" s="313"/>
      <c r="H74" s="314"/>
      <c r="I74" s="306"/>
      <c r="J74" s="315"/>
      <c r="K74" s="306"/>
      <c r="M74" s="307" t="s">
        <v>570</v>
      </c>
      <c r="O74" s="292"/>
    </row>
    <row r="75" spans="1:80">
      <c r="A75" s="316"/>
      <c r="B75" s="317" t="s">
        <v>100</v>
      </c>
      <c r="C75" s="318" t="s">
        <v>327</v>
      </c>
      <c r="D75" s="319"/>
      <c r="E75" s="320"/>
      <c r="F75" s="321"/>
      <c r="G75" s="322">
        <f>SUM(G58:G74)</f>
        <v>0</v>
      </c>
      <c r="H75" s="323"/>
      <c r="I75" s="324">
        <f>SUM(I58:I74)</f>
        <v>1.4609400000000001</v>
      </c>
      <c r="J75" s="323"/>
      <c r="K75" s="324">
        <f>SUM(K58:K74)</f>
        <v>0</v>
      </c>
      <c r="O75" s="292">
        <v>4</v>
      </c>
      <c r="BA75" s="325">
        <f>SUM(BA58:BA74)</f>
        <v>0</v>
      </c>
      <c r="BB75" s="325">
        <f>SUM(BB58:BB74)</f>
        <v>0</v>
      </c>
      <c r="BC75" s="325">
        <f>SUM(BC58:BC74)</f>
        <v>0</v>
      </c>
      <c r="BD75" s="325">
        <f>SUM(BD58:BD74)</f>
        <v>0</v>
      </c>
      <c r="BE75" s="325">
        <f>SUM(BE58:BE74)</f>
        <v>0</v>
      </c>
    </row>
    <row r="76" spans="1:80">
      <c r="A76" s="282" t="s">
        <v>97</v>
      </c>
      <c r="B76" s="283" t="s">
        <v>476</v>
      </c>
      <c r="C76" s="284" t="s">
        <v>477</v>
      </c>
      <c r="D76" s="285"/>
      <c r="E76" s="286"/>
      <c r="F76" s="286"/>
      <c r="G76" s="287"/>
      <c r="H76" s="288"/>
      <c r="I76" s="289"/>
      <c r="J76" s="290"/>
      <c r="K76" s="291"/>
      <c r="O76" s="292">
        <v>1</v>
      </c>
    </row>
    <row r="77" spans="1:80">
      <c r="A77" s="293">
        <v>34</v>
      </c>
      <c r="B77" s="294" t="s">
        <v>479</v>
      </c>
      <c r="C77" s="295" t="s">
        <v>480</v>
      </c>
      <c r="D77" s="296" t="s">
        <v>176</v>
      </c>
      <c r="E77" s="297">
        <v>8</v>
      </c>
      <c r="F77" s="297">
        <v>0</v>
      </c>
      <c r="G77" s="298">
        <f>E77*F77</f>
        <v>0</v>
      </c>
      <c r="H77" s="299">
        <v>7.0000000000000001E-3</v>
      </c>
      <c r="I77" s="300">
        <f>E77*H77</f>
        <v>5.6000000000000001E-2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293">
        <v>35</v>
      </c>
      <c r="B78" s="294" t="s">
        <v>571</v>
      </c>
      <c r="C78" s="295" t="s">
        <v>572</v>
      </c>
      <c r="D78" s="296" t="s">
        <v>113</v>
      </c>
      <c r="E78" s="297">
        <v>231.5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/>
      <c r="K78" s="300">
        <f>E78*J78</f>
        <v>0</v>
      </c>
      <c r="O78" s="292">
        <v>2</v>
      </c>
      <c r="AA78" s="261">
        <v>12</v>
      </c>
      <c r="AB78" s="261">
        <v>0</v>
      </c>
      <c r="AC78" s="261">
        <v>31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12</v>
      </c>
      <c r="CB78" s="292">
        <v>0</v>
      </c>
    </row>
    <row r="79" spans="1:80">
      <c r="A79" s="293">
        <v>36</v>
      </c>
      <c r="B79" s="294" t="s">
        <v>573</v>
      </c>
      <c r="C79" s="295" t="s">
        <v>574</v>
      </c>
      <c r="D79" s="296" t="s">
        <v>113</v>
      </c>
      <c r="E79" s="297">
        <v>231.5</v>
      </c>
      <c r="F79" s="297">
        <v>0</v>
      </c>
      <c r="G79" s="298">
        <f>E79*F79</f>
        <v>0</v>
      </c>
      <c r="H79" s="299">
        <v>0</v>
      </c>
      <c r="I79" s="300">
        <f>E79*H79</f>
        <v>0</v>
      </c>
      <c r="J79" s="299"/>
      <c r="K79" s="300">
        <f>E79*J79</f>
        <v>0</v>
      </c>
      <c r="O79" s="292">
        <v>2</v>
      </c>
      <c r="AA79" s="261">
        <v>12</v>
      </c>
      <c r="AB79" s="261">
        <v>0</v>
      </c>
      <c r="AC79" s="261">
        <v>32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12</v>
      </c>
      <c r="CB79" s="292">
        <v>0</v>
      </c>
    </row>
    <row r="80" spans="1:80">
      <c r="A80" s="293">
        <v>37</v>
      </c>
      <c r="B80" s="294" t="s">
        <v>481</v>
      </c>
      <c r="C80" s="295" t="s">
        <v>482</v>
      </c>
      <c r="D80" s="296" t="s">
        <v>176</v>
      </c>
      <c r="E80" s="297">
        <v>8</v>
      </c>
      <c r="F80" s="297">
        <v>0</v>
      </c>
      <c r="G80" s="298">
        <f>E80*F80</f>
        <v>0</v>
      </c>
      <c r="H80" s="299">
        <v>0.158</v>
      </c>
      <c r="I80" s="300">
        <f>E80*H80</f>
        <v>1.264</v>
      </c>
      <c r="J80" s="299"/>
      <c r="K80" s="300">
        <f>E80*J80</f>
        <v>0</v>
      </c>
      <c r="O80" s="292">
        <v>2</v>
      </c>
      <c r="AA80" s="261">
        <v>12</v>
      </c>
      <c r="AB80" s="261">
        <v>1</v>
      </c>
      <c r="AC80" s="261">
        <v>22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12</v>
      </c>
      <c r="CB80" s="292">
        <v>1</v>
      </c>
    </row>
    <row r="81" spans="1:80">
      <c r="A81" s="316"/>
      <c r="B81" s="317" t="s">
        <v>100</v>
      </c>
      <c r="C81" s="318" t="s">
        <v>478</v>
      </c>
      <c r="D81" s="319"/>
      <c r="E81" s="320"/>
      <c r="F81" s="321"/>
      <c r="G81" s="322">
        <f>SUM(G76:G80)</f>
        <v>0</v>
      </c>
      <c r="H81" s="323"/>
      <c r="I81" s="324">
        <f>SUM(I76:I80)</f>
        <v>1.32</v>
      </c>
      <c r="J81" s="323"/>
      <c r="K81" s="324">
        <f>SUM(K76:K80)</f>
        <v>0</v>
      </c>
      <c r="O81" s="292">
        <v>4</v>
      </c>
      <c r="BA81" s="325">
        <f>SUM(BA76:BA80)</f>
        <v>0</v>
      </c>
      <c r="BB81" s="325">
        <f>SUM(BB76:BB80)</f>
        <v>0</v>
      </c>
      <c r="BC81" s="325">
        <f>SUM(BC76:BC80)</f>
        <v>0</v>
      </c>
      <c r="BD81" s="325">
        <f>SUM(BD76:BD80)</f>
        <v>0</v>
      </c>
      <c r="BE81" s="325">
        <f>SUM(BE76:BE80)</f>
        <v>0</v>
      </c>
    </row>
    <row r="82" spans="1:80">
      <c r="A82" s="282" t="s">
        <v>97</v>
      </c>
      <c r="B82" s="283" t="s">
        <v>366</v>
      </c>
      <c r="C82" s="284" t="s">
        <v>367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>
      <c r="A83" s="293">
        <v>38</v>
      </c>
      <c r="B83" s="294" t="s">
        <v>575</v>
      </c>
      <c r="C83" s="295" t="s">
        <v>576</v>
      </c>
      <c r="D83" s="296" t="s">
        <v>172</v>
      </c>
      <c r="E83" s="297">
        <v>1002.0719039000001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/>
      <c r="K83" s="300">
        <f>E83*J83</f>
        <v>0</v>
      </c>
      <c r="O83" s="292">
        <v>2</v>
      </c>
      <c r="AA83" s="261">
        <v>7</v>
      </c>
      <c r="AB83" s="261">
        <v>1</v>
      </c>
      <c r="AC83" s="261">
        <v>2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7</v>
      </c>
      <c r="CB83" s="292">
        <v>1</v>
      </c>
    </row>
    <row r="84" spans="1:80">
      <c r="A84" s="316"/>
      <c r="B84" s="317" t="s">
        <v>100</v>
      </c>
      <c r="C84" s="318" t="s">
        <v>368</v>
      </c>
      <c r="D84" s="319"/>
      <c r="E84" s="320"/>
      <c r="F84" s="321"/>
      <c r="G84" s="322">
        <f>SUM(G82:G83)</f>
        <v>0</v>
      </c>
      <c r="H84" s="323"/>
      <c r="I84" s="324">
        <f>SUM(I82:I83)</f>
        <v>0</v>
      </c>
      <c r="J84" s="323"/>
      <c r="K84" s="324">
        <f>SUM(K82:K83)</f>
        <v>0</v>
      </c>
      <c r="O84" s="292">
        <v>4</v>
      </c>
      <c r="BA84" s="325">
        <f>SUM(BA82:BA83)</f>
        <v>0</v>
      </c>
      <c r="BB84" s="325">
        <f>SUM(BB82:BB83)</f>
        <v>0</v>
      </c>
      <c r="BC84" s="325">
        <f>SUM(BC82:BC83)</f>
        <v>0</v>
      </c>
      <c r="BD84" s="325">
        <f>SUM(BD82:BD83)</f>
        <v>0</v>
      </c>
      <c r="BE84" s="325">
        <f>SUM(BE82:BE83)</f>
        <v>0</v>
      </c>
    </row>
    <row r="85" spans="1:80">
      <c r="E85" s="261"/>
    </row>
    <row r="86" spans="1:80">
      <c r="E86" s="261"/>
    </row>
    <row r="87" spans="1:80">
      <c r="E87" s="261"/>
    </row>
    <row r="88" spans="1:80">
      <c r="E88" s="261"/>
    </row>
    <row r="89" spans="1:80">
      <c r="E89" s="261"/>
    </row>
    <row r="90" spans="1:80">
      <c r="E90" s="261"/>
    </row>
    <row r="91" spans="1:80">
      <c r="E91" s="261"/>
    </row>
    <row r="92" spans="1:80">
      <c r="E92" s="261"/>
    </row>
    <row r="93" spans="1:80">
      <c r="E93" s="261"/>
    </row>
    <row r="94" spans="1:80">
      <c r="E94" s="261"/>
    </row>
    <row r="95" spans="1:80">
      <c r="E95" s="261"/>
    </row>
    <row r="96" spans="1:80">
      <c r="E96" s="261"/>
    </row>
    <row r="97" spans="1:7">
      <c r="E97" s="261"/>
    </row>
    <row r="98" spans="1:7">
      <c r="E98" s="261"/>
    </row>
    <row r="99" spans="1:7">
      <c r="E99" s="261"/>
    </row>
    <row r="100" spans="1:7">
      <c r="E100" s="261"/>
    </row>
    <row r="101" spans="1:7">
      <c r="E101" s="261"/>
    </row>
    <row r="102" spans="1:7">
      <c r="E102" s="261"/>
    </row>
    <row r="103" spans="1:7">
      <c r="E103" s="261"/>
    </row>
    <row r="104" spans="1:7">
      <c r="E104" s="261"/>
    </row>
    <row r="105" spans="1:7">
      <c r="E105" s="261"/>
    </row>
    <row r="106" spans="1:7">
      <c r="E106" s="261"/>
    </row>
    <row r="107" spans="1:7">
      <c r="E107" s="261"/>
    </row>
    <row r="108" spans="1:7">
      <c r="A108" s="315"/>
      <c r="B108" s="315"/>
      <c r="C108" s="315"/>
      <c r="D108" s="315"/>
      <c r="E108" s="315"/>
      <c r="F108" s="315"/>
      <c r="G108" s="315"/>
    </row>
    <row r="109" spans="1:7">
      <c r="A109" s="315"/>
      <c r="B109" s="315"/>
      <c r="C109" s="315"/>
      <c r="D109" s="315"/>
      <c r="E109" s="315"/>
      <c r="F109" s="315"/>
      <c r="G109" s="315"/>
    </row>
    <row r="110" spans="1:7">
      <c r="A110" s="315"/>
      <c r="B110" s="315"/>
      <c r="C110" s="315"/>
      <c r="D110" s="315"/>
      <c r="E110" s="315"/>
      <c r="F110" s="315"/>
      <c r="G110" s="315"/>
    </row>
    <row r="111" spans="1:7">
      <c r="A111" s="315"/>
      <c r="B111" s="315"/>
      <c r="C111" s="315"/>
      <c r="D111" s="315"/>
      <c r="E111" s="315"/>
      <c r="F111" s="315"/>
      <c r="G111" s="315"/>
    </row>
    <row r="112" spans="1:7">
      <c r="E112" s="261"/>
    </row>
    <row r="113" spans="5:5">
      <c r="E113" s="261"/>
    </row>
    <row r="114" spans="5:5">
      <c r="E114" s="261"/>
    </row>
    <row r="115" spans="5:5">
      <c r="E115" s="261"/>
    </row>
    <row r="116" spans="5:5">
      <c r="E116" s="261"/>
    </row>
    <row r="117" spans="5:5">
      <c r="E117" s="261"/>
    </row>
    <row r="118" spans="5:5">
      <c r="E118" s="261"/>
    </row>
    <row r="119" spans="5:5">
      <c r="E119" s="261"/>
    </row>
    <row r="120" spans="5:5">
      <c r="E120" s="261"/>
    </row>
    <row r="121" spans="5:5">
      <c r="E121" s="261"/>
    </row>
    <row r="122" spans="5:5">
      <c r="E122" s="261"/>
    </row>
    <row r="123" spans="5:5">
      <c r="E123" s="261"/>
    </row>
    <row r="124" spans="5:5">
      <c r="E124" s="261"/>
    </row>
    <row r="125" spans="5:5">
      <c r="E125" s="261"/>
    </row>
    <row r="126" spans="5:5">
      <c r="E126" s="261"/>
    </row>
    <row r="127" spans="5:5">
      <c r="E127" s="261"/>
    </row>
    <row r="128" spans="5:5">
      <c r="E128" s="261"/>
    </row>
    <row r="129" spans="1:7">
      <c r="E129" s="261"/>
    </row>
    <row r="130" spans="1:7">
      <c r="E130" s="261"/>
    </row>
    <row r="131" spans="1:7">
      <c r="E131" s="261"/>
    </row>
    <row r="132" spans="1:7">
      <c r="E132" s="261"/>
    </row>
    <row r="133" spans="1:7">
      <c r="E133" s="261"/>
    </row>
    <row r="134" spans="1:7">
      <c r="E134" s="261"/>
    </row>
    <row r="135" spans="1:7">
      <c r="E135" s="261"/>
    </row>
    <row r="136" spans="1:7">
      <c r="E136" s="261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E141" s="261"/>
    </row>
    <row r="142" spans="1:7">
      <c r="E142" s="261"/>
    </row>
    <row r="143" spans="1:7">
      <c r="A143" s="326"/>
      <c r="B143" s="326"/>
    </row>
    <row r="144" spans="1:7">
      <c r="A144" s="315"/>
      <c r="B144" s="315"/>
      <c r="C144" s="327"/>
      <c r="D144" s="327"/>
      <c r="E144" s="328"/>
      <c r="F144" s="327"/>
      <c r="G144" s="329"/>
    </row>
    <row r="145" spans="1:7">
      <c r="A145" s="330"/>
      <c r="B145" s="330"/>
      <c r="C145" s="315"/>
      <c r="D145" s="315"/>
      <c r="E145" s="331"/>
      <c r="F145" s="315"/>
      <c r="G145" s="315"/>
    </row>
    <row r="146" spans="1:7">
      <c r="A146" s="315"/>
      <c r="B146" s="315"/>
      <c r="C146" s="315"/>
      <c r="D146" s="315"/>
      <c r="E146" s="331"/>
      <c r="F146" s="315"/>
      <c r="G146" s="315"/>
    </row>
    <row r="147" spans="1:7">
      <c r="A147" s="315"/>
      <c r="B147" s="315"/>
      <c r="C147" s="315"/>
      <c r="D147" s="315"/>
      <c r="E147" s="331"/>
      <c r="F147" s="315"/>
      <c r="G147" s="315"/>
    </row>
    <row r="148" spans="1:7">
      <c r="A148" s="315"/>
      <c r="B148" s="315"/>
      <c r="C148" s="315"/>
      <c r="D148" s="315"/>
      <c r="E148" s="331"/>
      <c r="F148" s="315"/>
      <c r="G148" s="315"/>
    </row>
    <row r="149" spans="1:7">
      <c r="A149" s="315"/>
      <c r="B149" s="315"/>
      <c r="C149" s="315"/>
      <c r="D149" s="315"/>
      <c r="E149" s="331"/>
      <c r="F149" s="315"/>
      <c r="G149" s="315"/>
    </row>
    <row r="150" spans="1:7">
      <c r="A150" s="315"/>
      <c r="B150" s="315"/>
      <c r="C150" s="315"/>
      <c r="D150" s="315"/>
      <c r="E150" s="331"/>
      <c r="F150" s="315"/>
      <c r="G150" s="315"/>
    </row>
    <row r="151" spans="1:7">
      <c r="A151" s="315"/>
      <c r="B151" s="315"/>
      <c r="C151" s="315"/>
      <c r="D151" s="315"/>
      <c r="E151" s="331"/>
      <c r="F151" s="315"/>
      <c r="G151" s="315"/>
    </row>
    <row r="152" spans="1:7">
      <c r="A152" s="315"/>
      <c r="B152" s="315"/>
      <c r="C152" s="315"/>
      <c r="D152" s="315"/>
      <c r="E152" s="331"/>
      <c r="F152" s="315"/>
      <c r="G152" s="315"/>
    </row>
    <row r="153" spans="1:7">
      <c r="A153" s="315"/>
      <c r="B153" s="315"/>
      <c r="C153" s="315"/>
      <c r="D153" s="315"/>
      <c r="E153" s="331"/>
      <c r="F153" s="315"/>
      <c r="G153" s="315"/>
    </row>
    <row r="154" spans="1:7">
      <c r="A154" s="315"/>
      <c r="B154" s="315"/>
      <c r="C154" s="315"/>
      <c r="D154" s="315"/>
      <c r="E154" s="331"/>
      <c r="F154" s="315"/>
      <c r="G154" s="315"/>
    </row>
    <row r="155" spans="1:7">
      <c r="A155" s="315"/>
      <c r="B155" s="315"/>
      <c r="C155" s="315"/>
      <c r="D155" s="315"/>
      <c r="E155" s="331"/>
      <c r="F155" s="315"/>
      <c r="G155" s="315"/>
    </row>
    <row r="156" spans="1:7">
      <c r="A156" s="315"/>
      <c r="B156" s="315"/>
      <c r="C156" s="315"/>
      <c r="D156" s="315"/>
      <c r="E156" s="331"/>
      <c r="F156" s="315"/>
      <c r="G156" s="315"/>
    </row>
    <row r="157" spans="1:7">
      <c r="A157" s="315"/>
      <c r="B157" s="315"/>
      <c r="C157" s="315"/>
      <c r="D157" s="315"/>
      <c r="E157" s="331"/>
      <c r="F157" s="315"/>
      <c r="G157" s="315"/>
    </row>
  </sheetData>
  <mergeCells count="32">
    <mergeCell ref="C65:D65"/>
    <mergeCell ref="C72:D72"/>
    <mergeCell ref="C74:D74"/>
    <mergeCell ref="C48:D48"/>
    <mergeCell ref="C50:D50"/>
    <mergeCell ref="C52:D52"/>
    <mergeCell ref="C56:D56"/>
    <mergeCell ref="C37:D37"/>
    <mergeCell ref="C39:D39"/>
    <mergeCell ref="C41:D41"/>
    <mergeCell ref="C42:D42"/>
    <mergeCell ref="C44:D44"/>
    <mergeCell ref="C27:D27"/>
    <mergeCell ref="C29:G29"/>
    <mergeCell ref="C30:D30"/>
    <mergeCell ref="C32:D32"/>
    <mergeCell ref="C33:D33"/>
    <mergeCell ref="C35:D35"/>
    <mergeCell ref="C17:D17"/>
    <mergeCell ref="C18:D18"/>
    <mergeCell ref="C19:D19"/>
    <mergeCell ref="C20:D20"/>
    <mergeCell ref="C23:D23"/>
    <mergeCell ref="C24:D24"/>
    <mergeCell ref="A1:G1"/>
    <mergeCell ref="A3:B3"/>
    <mergeCell ref="A4:B4"/>
    <mergeCell ref="E4:G4"/>
    <mergeCell ref="C9:D9"/>
    <mergeCell ref="C12:D12"/>
    <mergeCell ref="C13:D13"/>
    <mergeCell ref="C14:D1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579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578</v>
      </c>
      <c r="B5" s="118"/>
      <c r="C5" s="119" t="s">
        <v>579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04 001 Rek'!E8</f>
        <v>0</v>
      </c>
      <c r="D15" s="160" t="str">
        <f>'SO 04 001 Rek'!A13</f>
        <v>Ztížené výrobní podmínky</v>
      </c>
      <c r="E15" s="161"/>
      <c r="F15" s="162"/>
      <c r="G15" s="159">
        <f>'SO 04 001 Rek'!I13</f>
        <v>0</v>
      </c>
    </row>
    <row r="16" spans="1:57" ht="15.95" customHeight="1">
      <c r="A16" s="157" t="s">
        <v>52</v>
      </c>
      <c r="B16" s="158" t="s">
        <v>53</v>
      </c>
      <c r="C16" s="159">
        <f>'SO 04 001 Rek'!F8</f>
        <v>0</v>
      </c>
      <c r="D16" s="109" t="str">
        <f>'SO 04 001 Rek'!A14</f>
        <v>Oborová přirážka</v>
      </c>
      <c r="E16" s="163"/>
      <c r="F16" s="164"/>
      <c r="G16" s="159">
        <f>'SO 04 001 Rek'!I14</f>
        <v>0</v>
      </c>
    </row>
    <row r="17" spans="1:7" ht="15.95" customHeight="1">
      <c r="A17" s="157" t="s">
        <v>54</v>
      </c>
      <c r="B17" s="158" t="s">
        <v>55</v>
      </c>
      <c r="C17" s="159">
        <f>'SO 04 001 Rek'!H8</f>
        <v>0</v>
      </c>
      <c r="D17" s="109" t="str">
        <f>'SO 04 001 Rek'!A15</f>
        <v>Přesun stavebních kapacit</v>
      </c>
      <c r="E17" s="163"/>
      <c r="F17" s="164"/>
      <c r="G17" s="159">
        <f>'SO 04 001 Rek'!I15</f>
        <v>0</v>
      </c>
    </row>
    <row r="18" spans="1:7" ht="15.95" customHeight="1">
      <c r="A18" s="165" t="s">
        <v>56</v>
      </c>
      <c r="B18" s="166" t="s">
        <v>57</v>
      </c>
      <c r="C18" s="159">
        <f>'SO 04 001 Rek'!G8</f>
        <v>0</v>
      </c>
      <c r="D18" s="109" t="str">
        <f>'SO 04 001 Rek'!A16</f>
        <v>Mimostaveništní doprava</v>
      </c>
      <c r="E18" s="163"/>
      <c r="F18" s="164"/>
      <c r="G18" s="159">
        <f>'SO 04 001 Rek'!I16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04 001 Rek'!A17</f>
        <v>Zařízení staveniště</v>
      </c>
      <c r="E19" s="163"/>
      <c r="F19" s="164"/>
      <c r="G19" s="159">
        <f>'SO 04 001 Rek'!I17</f>
        <v>0</v>
      </c>
    </row>
    <row r="20" spans="1:7" ht="15.95" customHeight="1">
      <c r="A20" s="167"/>
      <c r="B20" s="158"/>
      <c r="C20" s="159"/>
      <c r="D20" s="109" t="str">
        <f>'SO 04 001 Rek'!A18</f>
        <v>Provoz investora</v>
      </c>
      <c r="E20" s="163"/>
      <c r="F20" s="164"/>
      <c r="G20" s="159">
        <f>'SO 04 001 Rek'!I18</f>
        <v>0</v>
      </c>
    </row>
    <row r="21" spans="1:7" ht="15.95" customHeight="1">
      <c r="A21" s="167" t="s">
        <v>29</v>
      </c>
      <c r="B21" s="158"/>
      <c r="C21" s="159">
        <f>'SO 04 001 Rek'!I8</f>
        <v>0</v>
      </c>
      <c r="D21" s="109" t="str">
        <f>'SO 04 001 Rek'!A19</f>
        <v>Kompletační činnost (IČD)</v>
      </c>
      <c r="E21" s="163"/>
      <c r="F21" s="164"/>
      <c r="G21" s="159">
        <f>'SO 04 001 Rek'!I19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04 001 Rek'!H21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7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580</v>
      </c>
      <c r="D2" s="216"/>
      <c r="E2" s="217"/>
      <c r="F2" s="216"/>
      <c r="G2" s="218" t="s">
        <v>579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 ht="13.5" thickBot="1">
      <c r="A7" s="332" t="str">
        <f>'SO 04 001 Pol'!B7</f>
        <v>0</v>
      </c>
      <c r="B7" s="70" t="str">
        <f>'SO 04 001 Pol'!C7</f>
        <v>Přípravné a pomocné práce</v>
      </c>
      <c r="D7" s="230"/>
      <c r="E7" s="333">
        <f>'SO 04 001 Pol'!BA9</f>
        <v>0</v>
      </c>
      <c r="F7" s="334">
        <f>'SO 04 001 Pol'!BB9</f>
        <v>0</v>
      </c>
      <c r="G7" s="334">
        <f>'SO 04 001 Pol'!BC9</f>
        <v>0</v>
      </c>
      <c r="H7" s="334">
        <f>'SO 04 001 Pol'!BD9</f>
        <v>0</v>
      </c>
      <c r="I7" s="335">
        <f>'SO 04 001 Pol'!BE9</f>
        <v>0</v>
      </c>
    </row>
    <row r="8" spans="1:57" s="14" customFormat="1" ht="13.5" thickBot="1">
      <c r="A8" s="231"/>
      <c r="B8" s="232" t="s">
        <v>79</v>
      </c>
      <c r="C8" s="232"/>
      <c r="D8" s="233"/>
      <c r="E8" s="234">
        <f>SUM(E7:E7)</f>
        <v>0</v>
      </c>
      <c r="F8" s="235">
        <f>SUM(F7:F7)</f>
        <v>0</v>
      </c>
      <c r="G8" s="235">
        <f>SUM(G7:G7)</f>
        <v>0</v>
      </c>
      <c r="H8" s="235">
        <f>SUM(H7:H7)</f>
        <v>0</v>
      </c>
      <c r="I8" s="236">
        <f>SUM(I7:I7)</f>
        <v>0</v>
      </c>
    </row>
    <row r="9" spans="1:57">
      <c r="A9" s="137"/>
      <c r="B9" s="137"/>
      <c r="C9" s="137"/>
      <c r="D9" s="137"/>
      <c r="E9" s="137"/>
      <c r="F9" s="137"/>
      <c r="G9" s="137"/>
      <c r="H9" s="137"/>
      <c r="I9" s="137"/>
    </row>
    <row r="10" spans="1:57" ht="19.5" customHeight="1">
      <c r="A10" s="222" t="s">
        <v>80</v>
      </c>
      <c r="B10" s="222"/>
      <c r="C10" s="222"/>
      <c r="D10" s="222"/>
      <c r="E10" s="222"/>
      <c r="F10" s="222"/>
      <c r="G10" s="237"/>
      <c r="H10" s="222"/>
      <c r="I10" s="222"/>
      <c r="BA10" s="143"/>
      <c r="BB10" s="143"/>
      <c r="BC10" s="143"/>
      <c r="BD10" s="143"/>
      <c r="BE10" s="143"/>
    </row>
    <row r="11" spans="1:57" ht="13.5" thickBot="1"/>
    <row r="12" spans="1:57">
      <c r="A12" s="175" t="s">
        <v>81</v>
      </c>
      <c r="B12" s="176"/>
      <c r="C12" s="176"/>
      <c r="D12" s="238"/>
      <c r="E12" s="239" t="s">
        <v>82</v>
      </c>
      <c r="F12" s="240" t="s">
        <v>12</v>
      </c>
      <c r="G12" s="241" t="s">
        <v>83</v>
      </c>
      <c r="H12" s="242"/>
      <c r="I12" s="243" t="s">
        <v>82</v>
      </c>
    </row>
    <row r="13" spans="1:57">
      <c r="A13" s="167" t="s">
        <v>391</v>
      </c>
      <c r="B13" s="158"/>
      <c r="C13" s="158"/>
      <c r="D13" s="244"/>
      <c r="E13" s="245"/>
      <c r="F13" s="246"/>
      <c r="G13" s="247">
        <v>0</v>
      </c>
      <c r="H13" s="248"/>
      <c r="I13" s="249">
        <f>E13+F13*G13/100</f>
        <v>0</v>
      </c>
      <c r="BA13" s="1">
        <v>0</v>
      </c>
    </row>
    <row r="14" spans="1:57">
      <c r="A14" s="167" t="s">
        <v>392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393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394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395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1</v>
      </c>
    </row>
    <row r="18" spans="1:53">
      <c r="A18" s="167" t="s">
        <v>396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397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2</v>
      </c>
    </row>
    <row r="20" spans="1:53">
      <c r="A20" s="167" t="s">
        <v>398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 ht="13.5" thickBot="1">
      <c r="A21" s="250"/>
      <c r="B21" s="251" t="s">
        <v>84</v>
      </c>
      <c r="C21" s="252"/>
      <c r="D21" s="253"/>
      <c r="E21" s="254"/>
      <c r="F21" s="255"/>
      <c r="G21" s="255"/>
      <c r="H21" s="256">
        <f>SUM(I13:I20)</f>
        <v>0</v>
      </c>
      <c r="I21" s="257"/>
    </row>
    <row r="23" spans="1:53">
      <c r="B23" s="14"/>
      <c r="F23" s="258"/>
      <c r="G23" s="259"/>
      <c r="H23" s="259"/>
      <c r="I23" s="54"/>
    </row>
    <row r="24" spans="1:53"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82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04 001 Rek'!H1</f>
        <v>001</v>
      </c>
      <c r="G3" s="268"/>
    </row>
    <row r="4" spans="1:80" ht="13.5" thickBot="1">
      <c r="A4" s="269" t="s">
        <v>76</v>
      </c>
      <c r="B4" s="214"/>
      <c r="C4" s="215" t="s">
        <v>580</v>
      </c>
      <c r="D4" s="270"/>
      <c r="E4" s="271" t="str">
        <f>'SO 04 001 Rek'!G2</f>
        <v>Venkovní kabelové rozvody NN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581</v>
      </c>
      <c r="C7" s="284" t="s">
        <v>582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584</v>
      </c>
      <c r="C8" s="295" t="s">
        <v>585</v>
      </c>
      <c r="D8" s="296" t="s">
        <v>426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/>
      <c r="K8" s="300">
        <f>E8*J8</f>
        <v>0</v>
      </c>
      <c r="O8" s="292">
        <v>2</v>
      </c>
      <c r="AA8" s="261">
        <v>12</v>
      </c>
      <c r="AB8" s="261">
        <v>0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12</v>
      </c>
      <c r="CB8" s="292">
        <v>0</v>
      </c>
    </row>
    <row r="9" spans="1:80">
      <c r="A9" s="316"/>
      <c r="B9" s="317" t="s">
        <v>100</v>
      </c>
      <c r="C9" s="318" t="s">
        <v>583</v>
      </c>
      <c r="D9" s="319"/>
      <c r="E9" s="320"/>
      <c r="F9" s="321"/>
      <c r="G9" s="322">
        <f>SUM(G7:G8)</f>
        <v>0</v>
      </c>
      <c r="H9" s="323"/>
      <c r="I9" s="324">
        <f>SUM(I7:I8)</f>
        <v>0</v>
      </c>
      <c r="J9" s="323"/>
      <c r="K9" s="324">
        <f>SUM(K7:K8)</f>
        <v>0</v>
      </c>
      <c r="O9" s="292">
        <v>4</v>
      </c>
      <c r="BA9" s="325">
        <f>SUM(BA7:BA8)</f>
        <v>0</v>
      </c>
      <c r="BB9" s="325">
        <f>SUM(BB7:BB8)</f>
        <v>0</v>
      </c>
      <c r="BC9" s="325">
        <f>SUM(BC7:BC8)</f>
        <v>0</v>
      </c>
      <c r="BD9" s="325">
        <f>SUM(BD7:BD8)</f>
        <v>0</v>
      </c>
      <c r="BE9" s="325">
        <f>SUM(BE7:BE8)</f>
        <v>0</v>
      </c>
    </row>
    <row r="10" spans="1:80">
      <c r="E10" s="261"/>
    </row>
    <row r="11" spans="1:80">
      <c r="E11" s="261"/>
    </row>
    <row r="12" spans="1:80">
      <c r="E12" s="261"/>
    </row>
    <row r="13" spans="1:80">
      <c r="E13" s="261"/>
    </row>
    <row r="14" spans="1:80">
      <c r="E14" s="261"/>
    </row>
    <row r="15" spans="1:80">
      <c r="E15" s="261"/>
    </row>
    <row r="16" spans="1:80">
      <c r="E16" s="261"/>
    </row>
    <row r="17" spans="5:5">
      <c r="E17" s="261"/>
    </row>
    <row r="18" spans="5:5">
      <c r="E18" s="261"/>
    </row>
    <row r="19" spans="5:5">
      <c r="E19" s="261"/>
    </row>
    <row r="20" spans="5:5">
      <c r="E20" s="261"/>
    </row>
    <row r="21" spans="5:5">
      <c r="E21" s="261"/>
    </row>
    <row r="22" spans="5:5">
      <c r="E22" s="261"/>
    </row>
    <row r="23" spans="5:5">
      <c r="E23" s="261"/>
    </row>
    <row r="24" spans="5:5">
      <c r="E24" s="261"/>
    </row>
    <row r="25" spans="5:5">
      <c r="E25" s="261"/>
    </row>
    <row r="26" spans="5:5">
      <c r="E26" s="261"/>
    </row>
    <row r="27" spans="5:5">
      <c r="E27" s="261"/>
    </row>
    <row r="28" spans="5:5">
      <c r="E28" s="261"/>
    </row>
    <row r="29" spans="5:5">
      <c r="E29" s="261"/>
    </row>
    <row r="30" spans="5:5">
      <c r="E30" s="261"/>
    </row>
    <row r="31" spans="5:5">
      <c r="E31" s="261"/>
    </row>
    <row r="32" spans="5:5">
      <c r="E32" s="261"/>
    </row>
    <row r="33" spans="1:7">
      <c r="A33" s="315"/>
      <c r="B33" s="315"/>
      <c r="C33" s="315"/>
      <c r="D33" s="315"/>
      <c r="E33" s="315"/>
      <c r="F33" s="315"/>
      <c r="G33" s="315"/>
    </row>
    <row r="34" spans="1:7">
      <c r="A34" s="315"/>
      <c r="B34" s="315"/>
      <c r="C34" s="315"/>
      <c r="D34" s="315"/>
      <c r="E34" s="315"/>
      <c r="F34" s="315"/>
      <c r="G34" s="315"/>
    </row>
    <row r="35" spans="1:7">
      <c r="A35" s="315"/>
      <c r="B35" s="315"/>
      <c r="C35" s="315"/>
      <c r="D35" s="315"/>
      <c r="E35" s="315"/>
      <c r="F35" s="315"/>
      <c r="G35" s="315"/>
    </row>
    <row r="36" spans="1:7">
      <c r="A36" s="315"/>
      <c r="B36" s="315"/>
      <c r="C36" s="315"/>
      <c r="D36" s="315"/>
      <c r="E36" s="315"/>
      <c r="F36" s="315"/>
      <c r="G36" s="315"/>
    </row>
    <row r="37" spans="1:7">
      <c r="E37" s="261"/>
    </row>
    <row r="38" spans="1:7">
      <c r="E38" s="261"/>
    </row>
    <row r="39" spans="1:7">
      <c r="E39" s="261"/>
    </row>
    <row r="40" spans="1:7">
      <c r="E40" s="261"/>
    </row>
    <row r="41" spans="1:7">
      <c r="E41" s="261"/>
    </row>
    <row r="42" spans="1:7">
      <c r="E42" s="261"/>
    </row>
    <row r="43" spans="1:7">
      <c r="E43" s="261"/>
    </row>
    <row r="44" spans="1:7">
      <c r="E44" s="261"/>
    </row>
    <row r="45" spans="1:7">
      <c r="E45" s="261"/>
    </row>
    <row r="46" spans="1:7">
      <c r="E46" s="261"/>
    </row>
    <row r="47" spans="1:7">
      <c r="E47" s="261"/>
    </row>
    <row r="48" spans="1:7">
      <c r="E48" s="261"/>
    </row>
    <row r="49" spans="5:5">
      <c r="E49" s="261"/>
    </row>
    <row r="50" spans="5:5">
      <c r="E50" s="261"/>
    </row>
    <row r="51" spans="5:5">
      <c r="E51" s="261"/>
    </row>
    <row r="52" spans="5:5">
      <c r="E52" s="261"/>
    </row>
    <row r="53" spans="5:5">
      <c r="E53" s="261"/>
    </row>
    <row r="54" spans="5:5">
      <c r="E54" s="261"/>
    </row>
    <row r="55" spans="5:5">
      <c r="E55" s="261"/>
    </row>
    <row r="56" spans="5:5">
      <c r="E56" s="261"/>
    </row>
    <row r="57" spans="5:5">
      <c r="E57" s="261"/>
    </row>
    <row r="58" spans="5:5">
      <c r="E58" s="261"/>
    </row>
    <row r="59" spans="5:5">
      <c r="E59" s="261"/>
    </row>
    <row r="60" spans="5:5">
      <c r="E60" s="261"/>
    </row>
    <row r="61" spans="5:5">
      <c r="E61" s="261"/>
    </row>
    <row r="62" spans="5:5">
      <c r="E62" s="261"/>
    </row>
    <row r="63" spans="5:5">
      <c r="E63" s="261"/>
    </row>
    <row r="64" spans="5:5">
      <c r="E64" s="261"/>
    </row>
    <row r="65" spans="1:7">
      <c r="E65" s="261"/>
    </row>
    <row r="66" spans="1:7">
      <c r="E66" s="261"/>
    </row>
    <row r="67" spans="1:7">
      <c r="E67" s="261"/>
    </row>
    <row r="68" spans="1:7">
      <c r="A68" s="326"/>
      <c r="B68" s="326"/>
    </row>
    <row r="69" spans="1:7">
      <c r="A69" s="315"/>
      <c r="B69" s="315"/>
      <c r="C69" s="327"/>
      <c r="D69" s="327"/>
      <c r="E69" s="328"/>
      <c r="F69" s="327"/>
      <c r="G69" s="329"/>
    </row>
    <row r="70" spans="1:7">
      <c r="A70" s="330"/>
      <c r="B70" s="330"/>
      <c r="C70" s="315"/>
      <c r="D70" s="315"/>
      <c r="E70" s="331"/>
      <c r="F70" s="315"/>
      <c r="G70" s="315"/>
    </row>
    <row r="71" spans="1:7">
      <c r="A71" s="315"/>
      <c r="B71" s="315"/>
      <c r="C71" s="315"/>
      <c r="D71" s="315"/>
      <c r="E71" s="331"/>
      <c r="F71" s="315"/>
      <c r="G71" s="315"/>
    </row>
    <row r="72" spans="1:7">
      <c r="A72" s="315"/>
      <c r="B72" s="315"/>
      <c r="C72" s="315"/>
      <c r="D72" s="315"/>
      <c r="E72" s="331"/>
      <c r="F72" s="315"/>
      <c r="G72" s="315"/>
    </row>
    <row r="73" spans="1:7">
      <c r="A73" s="315"/>
      <c r="B73" s="315"/>
      <c r="C73" s="315"/>
      <c r="D73" s="315"/>
      <c r="E73" s="331"/>
      <c r="F73" s="315"/>
      <c r="G73" s="315"/>
    </row>
    <row r="74" spans="1:7">
      <c r="A74" s="315"/>
      <c r="B74" s="315"/>
      <c r="C74" s="315"/>
      <c r="D74" s="315"/>
      <c r="E74" s="331"/>
      <c r="F74" s="315"/>
      <c r="G74" s="315"/>
    </row>
    <row r="75" spans="1:7">
      <c r="A75" s="315"/>
      <c r="B75" s="315"/>
      <c r="C75" s="315"/>
      <c r="D75" s="315"/>
      <c r="E75" s="331"/>
      <c r="F75" s="315"/>
      <c r="G75" s="315"/>
    </row>
    <row r="76" spans="1:7">
      <c r="A76" s="315"/>
      <c r="B76" s="315"/>
      <c r="C76" s="315"/>
      <c r="D76" s="315"/>
      <c r="E76" s="331"/>
      <c r="F76" s="315"/>
      <c r="G76" s="315"/>
    </row>
    <row r="77" spans="1:7">
      <c r="A77" s="315"/>
      <c r="B77" s="315"/>
      <c r="C77" s="315"/>
      <c r="D77" s="315"/>
      <c r="E77" s="331"/>
      <c r="F77" s="315"/>
      <c r="G77" s="315"/>
    </row>
    <row r="78" spans="1:7">
      <c r="A78" s="315"/>
      <c r="B78" s="315"/>
      <c r="C78" s="315"/>
      <c r="D78" s="315"/>
      <c r="E78" s="331"/>
      <c r="F78" s="315"/>
      <c r="G78" s="315"/>
    </row>
    <row r="79" spans="1:7">
      <c r="A79" s="315"/>
      <c r="B79" s="315"/>
      <c r="C79" s="315"/>
      <c r="D79" s="315"/>
      <c r="E79" s="331"/>
      <c r="F79" s="315"/>
      <c r="G79" s="315"/>
    </row>
    <row r="80" spans="1:7">
      <c r="A80" s="315"/>
      <c r="B80" s="315"/>
      <c r="C80" s="315"/>
      <c r="D80" s="315"/>
      <c r="E80" s="331"/>
      <c r="F80" s="315"/>
      <c r="G80" s="315"/>
    </row>
    <row r="81" spans="1:7">
      <c r="A81" s="315"/>
      <c r="B81" s="315"/>
      <c r="C81" s="315"/>
      <c r="D81" s="315"/>
      <c r="E81" s="331"/>
      <c r="F81" s="315"/>
      <c r="G81" s="315"/>
    </row>
    <row r="82" spans="1:7">
      <c r="A82" s="315"/>
      <c r="B82" s="315"/>
      <c r="C82" s="315"/>
      <c r="D82" s="315"/>
      <c r="E82" s="331"/>
      <c r="F82" s="315"/>
      <c r="G82" s="315"/>
    </row>
  </sheetData>
  <mergeCells count="4">
    <mergeCell ref="A1:G1"/>
    <mergeCell ref="A3:B3"/>
    <mergeCell ref="A4:B4"/>
    <mergeCell ref="E4:G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588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587</v>
      </c>
      <c r="B5" s="118"/>
      <c r="C5" s="119" t="s">
        <v>588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05 001 Rek'!E16</f>
        <v>0</v>
      </c>
      <c r="D15" s="160" t="str">
        <f>'SO 05 001 Rek'!A21</f>
        <v>Ztížené výrobní podmínky</v>
      </c>
      <c r="E15" s="161"/>
      <c r="F15" s="162"/>
      <c r="G15" s="159">
        <f>'SO 05 001 Rek'!I21</f>
        <v>0</v>
      </c>
    </row>
    <row r="16" spans="1:57" ht="15.95" customHeight="1">
      <c r="A16" s="157" t="s">
        <v>52</v>
      </c>
      <c r="B16" s="158" t="s">
        <v>53</v>
      </c>
      <c r="C16" s="159">
        <f>'SO 05 001 Rek'!F16</f>
        <v>0</v>
      </c>
      <c r="D16" s="109" t="str">
        <f>'SO 05 001 Rek'!A22</f>
        <v>Oborová přirážka</v>
      </c>
      <c r="E16" s="163"/>
      <c r="F16" s="164"/>
      <c r="G16" s="159">
        <f>'SO 05 001 Rek'!I22</f>
        <v>0</v>
      </c>
    </row>
    <row r="17" spans="1:7" ht="15.95" customHeight="1">
      <c r="A17" s="157" t="s">
        <v>54</v>
      </c>
      <c r="B17" s="158" t="s">
        <v>55</v>
      </c>
      <c r="C17" s="159">
        <f>'SO 05 001 Rek'!H16</f>
        <v>0</v>
      </c>
      <c r="D17" s="109" t="str">
        <f>'SO 05 001 Rek'!A23</f>
        <v>Přesun stavebních kapacit</v>
      </c>
      <c r="E17" s="163"/>
      <c r="F17" s="164"/>
      <c r="G17" s="159">
        <f>'SO 05 001 Rek'!I23</f>
        <v>0</v>
      </c>
    </row>
    <row r="18" spans="1:7" ht="15.95" customHeight="1">
      <c r="A18" s="165" t="s">
        <v>56</v>
      </c>
      <c r="B18" s="166" t="s">
        <v>57</v>
      </c>
      <c r="C18" s="159">
        <f>'SO 05 001 Rek'!G16</f>
        <v>0</v>
      </c>
      <c r="D18" s="109" t="str">
        <f>'SO 05 001 Rek'!A24</f>
        <v>Mimostaveništní doprava</v>
      </c>
      <c r="E18" s="163"/>
      <c r="F18" s="164"/>
      <c r="G18" s="159">
        <f>'SO 05 001 Rek'!I24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05 001 Rek'!A25</f>
        <v>Zařízení staveniště</v>
      </c>
      <c r="E19" s="163"/>
      <c r="F19" s="164"/>
      <c r="G19" s="159">
        <f>'SO 05 001 Rek'!I25</f>
        <v>0</v>
      </c>
    </row>
    <row r="20" spans="1:7" ht="15.95" customHeight="1">
      <c r="A20" s="167"/>
      <c r="B20" s="158"/>
      <c r="C20" s="159"/>
      <c r="D20" s="109" t="str">
        <f>'SO 05 001 Rek'!A26</f>
        <v>Provoz investora</v>
      </c>
      <c r="E20" s="163"/>
      <c r="F20" s="164"/>
      <c r="G20" s="159">
        <f>'SO 05 001 Rek'!I26</f>
        <v>0</v>
      </c>
    </row>
    <row r="21" spans="1:7" ht="15.95" customHeight="1">
      <c r="A21" s="167" t="s">
        <v>29</v>
      </c>
      <c r="B21" s="158"/>
      <c r="C21" s="159">
        <f>'SO 05 001 Rek'!I16</f>
        <v>0</v>
      </c>
      <c r="D21" s="109" t="str">
        <f>'SO 05 001 Rek'!A27</f>
        <v>Kompletační činnost (IČD)</v>
      </c>
      <c r="E21" s="163"/>
      <c r="F21" s="164"/>
      <c r="G21" s="159">
        <f>'SO 05 001 Rek'!I27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05 001 Rek'!H29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8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9" ht="13.5" thickBot="1">
      <c r="A2" s="213" t="s">
        <v>76</v>
      </c>
      <c r="B2" s="214"/>
      <c r="C2" s="215" t="s">
        <v>589</v>
      </c>
      <c r="D2" s="216"/>
      <c r="E2" s="217"/>
      <c r="F2" s="216"/>
      <c r="G2" s="218" t="s">
        <v>588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05 001 Pol'!B7</f>
        <v>1</v>
      </c>
      <c r="B7" s="70" t="str">
        <f>'SO 05 001 Pol'!C7</f>
        <v>Zemní práce</v>
      </c>
      <c r="D7" s="230"/>
      <c r="E7" s="333">
        <f>'SO 05 001 Pol'!BA57</f>
        <v>0</v>
      </c>
      <c r="F7" s="334">
        <f>'SO 05 001 Pol'!BB57</f>
        <v>0</v>
      </c>
      <c r="G7" s="334">
        <f>'SO 05 001 Pol'!BC57</f>
        <v>0</v>
      </c>
      <c r="H7" s="334">
        <f>'SO 05 001 Pol'!BD57</f>
        <v>0</v>
      </c>
      <c r="I7" s="335">
        <f>'SO 05 001 Pol'!BE57</f>
        <v>0</v>
      </c>
    </row>
    <row r="8" spans="1:9" s="137" customFormat="1">
      <c r="A8" s="332" t="str">
        <f>'SO 05 001 Pol'!B58</f>
        <v>2</v>
      </c>
      <c r="B8" s="70" t="str">
        <f>'SO 05 001 Pol'!C58</f>
        <v>Základy a zvláštní zakládání</v>
      </c>
      <c r="D8" s="230"/>
      <c r="E8" s="333">
        <f>'SO 05 001 Pol'!BA71</f>
        <v>0</v>
      </c>
      <c r="F8" s="334">
        <f>'SO 05 001 Pol'!BB71</f>
        <v>0</v>
      </c>
      <c r="G8" s="334">
        <f>'SO 05 001 Pol'!BC71</f>
        <v>0</v>
      </c>
      <c r="H8" s="334">
        <f>'SO 05 001 Pol'!BD71</f>
        <v>0</v>
      </c>
      <c r="I8" s="335">
        <f>'SO 05 001 Pol'!BE71</f>
        <v>0</v>
      </c>
    </row>
    <row r="9" spans="1:9" s="137" customFormat="1">
      <c r="A9" s="332" t="str">
        <f>'SO 05 001 Pol'!B72</f>
        <v>4</v>
      </c>
      <c r="B9" s="70" t="str">
        <f>'SO 05 001 Pol'!C72</f>
        <v>Vodorovné konstrukce</v>
      </c>
      <c r="D9" s="230"/>
      <c r="E9" s="333">
        <f>'SO 05 001 Pol'!BA82</f>
        <v>0</v>
      </c>
      <c r="F9" s="334">
        <f>'SO 05 001 Pol'!BB82</f>
        <v>0</v>
      </c>
      <c r="G9" s="334">
        <f>'SO 05 001 Pol'!BC82</f>
        <v>0</v>
      </c>
      <c r="H9" s="334">
        <f>'SO 05 001 Pol'!BD82</f>
        <v>0</v>
      </c>
      <c r="I9" s="335">
        <f>'SO 05 001 Pol'!BE82</f>
        <v>0</v>
      </c>
    </row>
    <row r="10" spans="1:9" s="137" customFormat="1">
      <c r="A10" s="332" t="str">
        <f>'SO 05 001 Pol'!B83</f>
        <v>8</v>
      </c>
      <c r="B10" s="70" t="str">
        <f>'SO 05 001 Pol'!C83</f>
        <v>Trubní vedení</v>
      </c>
      <c r="D10" s="230"/>
      <c r="E10" s="333">
        <f>'SO 05 001 Pol'!BA114</f>
        <v>0</v>
      </c>
      <c r="F10" s="334">
        <f>'SO 05 001 Pol'!BB114</f>
        <v>0</v>
      </c>
      <c r="G10" s="334">
        <f>'SO 05 001 Pol'!BC114</f>
        <v>0</v>
      </c>
      <c r="H10" s="334">
        <f>'SO 05 001 Pol'!BD114</f>
        <v>0</v>
      </c>
      <c r="I10" s="335">
        <f>'SO 05 001 Pol'!BE114</f>
        <v>0</v>
      </c>
    </row>
    <row r="11" spans="1:9" s="137" customFormat="1">
      <c r="A11" s="332" t="str">
        <f>'SO 05 001 Pol'!B115</f>
        <v>89</v>
      </c>
      <c r="B11" s="70" t="str">
        <f>'SO 05 001 Pol'!C115</f>
        <v>Ostatní konstrukce na trubním vedení</v>
      </c>
      <c r="D11" s="230"/>
      <c r="E11" s="333">
        <f>'SO 05 001 Pol'!BA138</f>
        <v>0</v>
      </c>
      <c r="F11" s="334">
        <f>'SO 05 001 Pol'!BB138</f>
        <v>0</v>
      </c>
      <c r="G11" s="334">
        <f>'SO 05 001 Pol'!BC138</f>
        <v>0</v>
      </c>
      <c r="H11" s="334">
        <f>'SO 05 001 Pol'!BD138</f>
        <v>0</v>
      </c>
      <c r="I11" s="335">
        <f>'SO 05 001 Pol'!BE138</f>
        <v>0</v>
      </c>
    </row>
    <row r="12" spans="1:9" s="137" customFormat="1">
      <c r="A12" s="332" t="str">
        <f>'SO 05 001 Pol'!B139</f>
        <v>96</v>
      </c>
      <c r="B12" s="70" t="str">
        <f>'SO 05 001 Pol'!C139</f>
        <v>Bourání konstrukcí</v>
      </c>
      <c r="D12" s="230"/>
      <c r="E12" s="333">
        <f>'SO 05 001 Pol'!BA141</f>
        <v>0</v>
      </c>
      <c r="F12" s="334">
        <f>'SO 05 001 Pol'!BB141</f>
        <v>0</v>
      </c>
      <c r="G12" s="334">
        <f>'SO 05 001 Pol'!BC141</f>
        <v>0</v>
      </c>
      <c r="H12" s="334">
        <f>'SO 05 001 Pol'!BD141</f>
        <v>0</v>
      </c>
      <c r="I12" s="335">
        <f>'SO 05 001 Pol'!BE141</f>
        <v>0</v>
      </c>
    </row>
    <row r="13" spans="1:9" s="137" customFormat="1">
      <c r="A13" s="332" t="str">
        <f>'SO 05 001 Pol'!B142</f>
        <v>97</v>
      </c>
      <c r="B13" s="70" t="str">
        <f>'SO 05 001 Pol'!C142</f>
        <v>Prorážení otvorů</v>
      </c>
      <c r="D13" s="230"/>
      <c r="E13" s="333">
        <f>'SO 05 001 Pol'!BA145</f>
        <v>0</v>
      </c>
      <c r="F13" s="334">
        <f>'SO 05 001 Pol'!BB145</f>
        <v>0</v>
      </c>
      <c r="G13" s="334">
        <f>'SO 05 001 Pol'!BC145</f>
        <v>0</v>
      </c>
      <c r="H13" s="334">
        <f>'SO 05 001 Pol'!BD145</f>
        <v>0</v>
      </c>
      <c r="I13" s="335">
        <f>'SO 05 001 Pol'!BE145</f>
        <v>0</v>
      </c>
    </row>
    <row r="14" spans="1:9" s="137" customFormat="1">
      <c r="A14" s="332" t="str">
        <f>'SO 05 001 Pol'!B146</f>
        <v>99</v>
      </c>
      <c r="B14" s="70" t="str">
        <f>'SO 05 001 Pol'!C146</f>
        <v>Staveništní přesun hmot</v>
      </c>
      <c r="D14" s="230"/>
      <c r="E14" s="333">
        <f>'SO 05 001 Pol'!BA148</f>
        <v>0</v>
      </c>
      <c r="F14" s="334">
        <f>'SO 05 001 Pol'!BB148</f>
        <v>0</v>
      </c>
      <c r="G14" s="334">
        <f>'SO 05 001 Pol'!BC148</f>
        <v>0</v>
      </c>
      <c r="H14" s="334">
        <f>'SO 05 001 Pol'!BD148</f>
        <v>0</v>
      </c>
      <c r="I14" s="335">
        <f>'SO 05 001 Pol'!BE148</f>
        <v>0</v>
      </c>
    </row>
    <row r="15" spans="1:9" s="137" customFormat="1" ht="13.5" thickBot="1">
      <c r="A15" s="332" t="str">
        <f>'SO 05 001 Pol'!B149</f>
        <v>D96</v>
      </c>
      <c r="B15" s="70" t="str">
        <f>'SO 05 001 Pol'!C149</f>
        <v>Přesuny suti a vybouraných hmot</v>
      </c>
      <c r="D15" s="230"/>
      <c r="E15" s="333">
        <f>'SO 05 001 Pol'!BA153</f>
        <v>0</v>
      </c>
      <c r="F15" s="334">
        <f>'SO 05 001 Pol'!BB153</f>
        <v>0</v>
      </c>
      <c r="G15" s="334">
        <f>'SO 05 001 Pol'!BC153</f>
        <v>0</v>
      </c>
      <c r="H15" s="334">
        <f>'SO 05 001 Pol'!BD153</f>
        <v>0</v>
      </c>
      <c r="I15" s="335">
        <f>'SO 05 001 Pol'!BE153</f>
        <v>0</v>
      </c>
    </row>
    <row r="16" spans="1:9" s="14" customFormat="1" ht="13.5" thickBot="1">
      <c r="A16" s="231"/>
      <c r="B16" s="232" t="s">
        <v>79</v>
      </c>
      <c r="C16" s="232"/>
      <c r="D16" s="233"/>
      <c r="E16" s="234">
        <f>SUM(E7:E15)</f>
        <v>0</v>
      </c>
      <c r="F16" s="235">
        <f>SUM(F7:F15)</f>
        <v>0</v>
      </c>
      <c r="G16" s="235">
        <f>SUM(G7:G15)</f>
        <v>0</v>
      </c>
      <c r="H16" s="235">
        <f>SUM(H7:H15)</f>
        <v>0</v>
      </c>
      <c r="I16" s="236">
        <f>SUM(I7:I15)</f>
        <v>0</v>
      </c>
    </row>
    <row r="17" spans="1:57">
      <c r="A17" s="137"/>
      <c r="B17" s="137"/>
      <c r="C17" s="137"/>
      <c r="D17" s="137"/>
      <c r="E17" s="137"/>
      <c r="F17" s="137"/>
      <c r="G17" s="137"/>
      <c r="H17" s="137"/>
      <c r="I17" s="137"/>
    </row>
    <row r="18" spans="1:57" ht="19.5" customHeight="1">
      <c r="A18" s="222" t="s">
        <v>80</v>
      </c>
      <c r="B18" s="222"/>
      <c r="C18" s="222"/>
      <c r="D18" s="222"/>
      <c r="E18" s="222"/>
      <c r="F18" s="222"/>
      <c r="G18" s="237"/>
      <c r="H18" s="222"/>
      <c r="I18" s="222"/>
      <c r="BA18" s="143"/>
      <c r="BB18" s="143"/>
      <c r="BC18" s="143"/>
      <c r="BD18" s="143"/>
      <c r="BE18" s="143"/>
    </row>
    <row r="19" spans="1:57" ht="13.5" thickBot="1"/>
    <row r="20" spans="1:57">
      <c r="A20" s="175" t="s">
        <v>81</v>
      </c>
      <c r="B20" s="176"/>
      <c r="C20" s="176"/>
      <c r="D20" s="238"/>
      <c r="E20" s="239" t="s">
        <v>82</v>
      </c>
      <c r="F20" s="240" t="s">
        <v>12</v>
      </c>
      <c r="G20" s="241" t="s">
        <v>83</v>
      </c>
      <c r="H20" s="242"/>
      <c r="I20" s="243" t="s">
        <v>82</v>
      </c>
    </row>
    <row r="21" spans="1:57">
      <c r="A21" s="167" t="s">
        <v>391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7">
      <c r="A22" s="167" t="s">
        <v>392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7">
      <c r="A23" s="167" t="s">
        <v>393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>
      <c r="A24" s="167" t="s">
        <v>394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0</v>
      </c>
    </row>
    <row r="25" spans="1:57">
      <c r="A25" s="167" t="s">
        <v>395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1</v>
      </c>
    </row>
    <row r="26" spans="1:57">
      <c r="A26" s="167" t="s">
        <v>396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1</v>
      </c>
    </row>
    <row r="27" spans="1:57">
      <c r="A27" s="167" t="s">
        <v>397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2</v>
      </c>
    </row>
    <row r="28" spans="1:57">
      <c r="A28" s="167" t="s">
        <v>398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2</v>
      </c>
    </row>
    <row r="29" spans="1:57" ht="13.5" thickBot="1">
      <c r="A29" s="250"/>
      <c r="B29" s="251" t="s">
        <v>84</v>
      </c>
      <c r="C29" s="252"/>
      <c r="D29" s="253"/>
      <c r="E29" s="254"/>
      <c r="F29" s="255"/>
      <c r="G29" s="255"/>
      <c r="H29" s="256">
        <f>SUM(I21:I28)</f>
        <v>0</v>
      </c>
      <c r="I29" s="257"/>
    </row>
    <row r="31" spans="1:57">
      <c r="B31" s="14"/>
      <c r="F31" s="258"/>
      <c r="G31" s="259"/>
      <c r="H31" s="259"/>
      <c r="I31" s="54"/>
    </row>
    <row r="32" spans="1:57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226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05 001 Rek'!H1</f>
        <v>001</v>
      </c>
      <c r="G3" s="268"/>
    </row>
    <row r="4" spans="1:80" ht="13.5" thickBot="1">
      <c r="A4" s="269" t="s">
        <v>76</v>
      </c>
      <c r="B4" s="214"/>
      <c r="C4" s="215" t="s">
        <v>589</v>
      </c>
      <c r="D4" s="270"/>
      <c r="E4" s="271" t="str">
        <f>'SO 05 001 Rek'!G2</f>
        <v>Kanalizace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590</v>
      </c>
      <c r="C8" s="295" t="s">
        <v>591</v>
      </c>
      <c r="D8" s="296" t="s">
        <v>592</v>
      </c>
      <c r="E8" s="297">
        <v>160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593</v>
      </c>
      <c r="C9" s="295" t="s">
        <v>594</v>
      </c>
      <c r="D9" s="296" t="s">
        <v>595</v>
      </c>
      <c r="E9" s="297">
        <v>20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596</v>
      </c>
      <c r="C10" s="295" t="s">
        <v>597</v>
      </c>
      <c r="D10" s="296" t="s">
        <v>122</v>
      </c>
      <c r="E10" s="297">
        <v>80.625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598</v>
      </c>
      <c r="D11" s="310"/>
      <c r="E11" s="311">
        <v>80.625</v>
      </c>
      <c r="F11" s="312"/>
      <c r="G11" s="313"/>
      <c r="H11" s="314"/>
      <c r="I11" s="306"/>
      <c r="J11" s="315"/>
      <c r="K11" s="306"/>
      <c r="M11" s="307" t="s">
        <v>598</v>
      </c>
      <c r="O11" s="292"/>
    </row>
    <row r="12" spans="1:80">
      <c r="A12" s="293">
        <v>4</v>
      </c>
      <c r="B12" s="294" t="s">
        <v>599</v>
      </c>
      <c r="C12" s="295" t="s">
        <v>600</v>
      </c>
      <c r="D12" s="296" t="s">
        <v>122</v>
      </c>
      <c r="E12" s="297">
        <v>80.625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601</v>
      </c>
      <c r="D13" s="310"/>
      <c r="E13" s="311">
        <v>80.625</v>
      </c>
      <c r="F13" s="312"/>
      <c r="G13" s="313"/>
      <c r="H13" s="314"/>
      <c r="I13" s="306"/>
      <c r="J13" s="315"/>
      <c r="K13" s="306"/>
      <c r="M13" s="336">
        <v>80625</v>
      </c>
      <c r="O13" s="292"/>
    </row>
    <row r="14" spans="1:80">
      <c r="A14" s="293">
        <v>5</v>
      </c>
      <c r="B14" s="294" t="s">
        <v>602</v>
      </c>
      <c r="C14" s="295" t="s">
        <v>603</v>
      </c>
      <c r="D14" s="296" t="s">
        <v>122</v>
      </c>
      <c r="E14" s="297">
        <v>407.34379999999999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604</v>
      </c>
      <c r="D15" s="310"/>
      <c r="E15" s="311">
        <v>407.34379999999999</v>
      </c>
      <c r="F15" s="312"/>
      <c r="G15" s="313"/>
      <c r="H15" s="314"/>
      <c r="I15" s="306"/>
      <c r="J15" s="315"/>
      <c r="K15" s="306"/>
      <c r="M15" s="307" t="s">
        <v>604</v>
      </c>
      <c r="O15" s="292"/>
    </row>
    <row r="16" spans="1:80">
      <c r="A16" s="293">
        <v>6</v>
      </c>
      <c r="B16" s="294" t="s">
        <v>605</v>
      </c>
      <c r="C16" s="295" t="s">
        <v>606</v>
      </c>
      <c r="D16" s="296" t="s">
        <v>122</v>
      </c>
      <c r="E16" s="297">
        <v>440.66759999999999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607</v>
      </c>
      <c r="D17" s="310"/>
      <c r="E17" s="311">
        <v>216.38759999999999</v>
      </c>
      <c r="F17" s="312"/>
      <c r="G17" s="313"/>
      <c r="H17" s="314"/>
      <c r="I17" s="306"/>
      <c r="J17" s="315"/>
      <c r="K17" s="306"/>
      <c r="M17" s="307" t="s">
        <v>607</v>
      </c>
      <c r="O17" s="292"/>
    </row>
    <row r="18" spans="1:80">
      <c r="A18" s="301"/>
      <c r="B18" s="308"/>
      <c r="C18" s="309" t="s">
        <v>608</v>
      </c>
      <c r="D18" s="310"/>
      <c r="E18" s="311">
        <v>126.36</v>
      </c>
      <c r="F18" s="312"/>
      <c r="G18" s="313"/>
      <c r="H18" s="314"/>
      <c r="I18" s="306"/>
      <c r="J18" s="315"/>
      <c r="K18" s="306"/>
      <c r="M18" s="307" t="s">
        <v>608</v>
      </c>
      <c r="O18" s="292"/>
    </row>
    <row r="19" spans="1:80">
      <c r="A19" s="301"/>
      <c r="B19" s="308"/>
      <c r="C19" s="309" t="s">
        <v>609</v>
      </c>
      <c r="D19" s="310"/>
      <c r="E19" s="311">
        <v>29.52</v>
      </c>
      <c r="F19" s="312"/>
      <c r="G19" s="313"/>
      <c r="H19" s="314"/>
      <c r="I19" s="306"/>
      <c r="J19" s="315"/>
      <c r="K19" s="306"/>
      <c r="M19" s="307" t="s">
        <v>609</v>
      </c>
      <c r="O19" s="292"/>
    </row>
    <row r="20" spans="1:80">
      <c r="A20" s="301"/>
      <c r="B20" s="308"/>
      <c r="C20" s="309" t="s">
        <v>610</v>
      </c>
      <c r="D20" s="310"/>
      <c r="E20" s="311">
        <v>68.400000000000006</v>
      </c>
      <c r="F20" s="312"/>
      <c r="G20" s="313"/>
      <c r="H20" s="314"/>
      <c r="I20" s="306"/>
      <c r="J20" s="315"/>
      <c r="K20" s="306"/>
      <c r="M20" s="307" t="s">
        <v>610</v>
      </c>
      <c r="O20" s="292"/>
    </row>
    <row r="21" spans="1:80">
      <c r="A21" s="293">
        <v>7</v>
      </c>
      <c r="B21" s="294" t="s">
        <v>512</v>
      </c>
      <c r="C21" s="295" t="s">
        <v>513</v>
      </c>
      <c r="D21" s="296" t="s">
        <v>122</v>
      </c>
      <c r="E21" s="297">
        <v>407.34379999999999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8"/>
      <c r="C22" s="309" t="s">
        <v>611</v>
      </c>
      <c r="D22" s="310"/>
      <c r="E22" s="311">
        <v>407.34379999999999</v>
      </c>
      <c r="F22" s="312"/>
      <c r="G22" s="313"/>
      <c r="H22" s="314"/>
      <c r="I22" s="306"/>
      <c r="J22" s="315"/>
      <c r="K22" s="306"/>
      <c r="M22" s="336">
        <v>4073438</v>
      </c>
      <c r="O22" s="292"/>
    </row>
    <row r="23" spans="1:80">
      <c r="A23" s="293">
        <v>8</v>
      </c>
      <c r="B23" s="294" t="s">
        <v>512</v>
      </c>
      <c r="C23" s="295" t="s">
        <v>513</v>
      </c>
      <c r="D23" s="296" t="s">
        <v>122</v>
      </c>
      <c r="E23" s="297">
        <v>440.66759999999999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8"/>
      <c r="C24" s="309" t="s">
        <v>612</v>
      </c>
      <c r="D24" s="310"/>
      <c r="E24" s="311">
        <v>440.66759999999999</v>
      </c>
      <c r="F24" s="312"/>
      <c r="G24" s="313"/>
      <c r="H24" s="314"/>
      <c r="I24" s="306"/>
      <c r="J24" s="315"/>
      <c r="K24" s="306"/>
      <c r="M24" s="336">
        <v>4406676</v>
      </c>
      <c r="O24" s="292"/>
    </row>
    <row r="25" spans="1:80">
      <c r="A25" s="293">
        <v>9</v>
      </c>
      <c r="B25" s="294" t="s">
        <v>514</v>
      </c>
      <c r="C25" s="295" t="s">
        <v>515</v>
      </c>
      <c r="D25" s="296" t="s">
        <v>165</v>
      </c>
      <c r="E25" s="297">
        <v>760.46</v>
      </c>
      <c r="F25" s="297">
        <v>0</v>
      </c>
      <c r="G25" s="298">
        <f>E25*F25</f>
        <v>0</v>
      </c>
      <c r="H25" s="299">
        <v>9.8999999999999999E-4</v>
      </c>
      <c r="I25" s="300">
        <f>E25*H25</f>
        <v>0.75285540000000006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613</v>
      </c>
      <c r="D26" s="310"/>
      <c r="E26" s="311">
        <v>760.46</v>
      </c>
      <c r="F26" s="312"/>
      <c r="G26" s="313"/>
      <c r="H26" s="314"/>
      <c r="I26" s="306"/>
      <c r="J26" s="315"/>
      <c r="K26" s="306"/>
      <c r="M26" s="307" t="s">
        <v>613</v>
      </c>
      <c r="O26" s="292"/>
    </row>
    <row r="27" spans="1:80">
      <c r="A27" s="293">
        <v>10</v>
      </c>
      <c r="B27" s="294" t="s">
        <v>520</v>
      </c>
      <c r="C27" s="295" t="s">
        <v>521</v>
      </c>
      <c r="D27" s="296" t="s">
        <v>165</v>
      </c>
      <c r="E27" s="297">
        <v>760.46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293">
        <v>11</v>
      </c>
      <c r="B28" s="294" t="s">
        <v>141</v>
      </c>
      <c r="C28" s="295" t="s">
        <v>142</v>
      </c>
      <c r="D28" s="296" t="s">
        <v>122</v>
      </c>
      <c r="E28" s="297">
        <v>928.63639999999998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8"/>
      <c r="C29" s="309" t="s">
        <v>612</v>
      </c>
      <c r="D29" s="310"/>
      <c r="E29" s="311">
        <v>440.66759999999999</v>
      </c>
      <c r="F29" s="312"/>
      <c r="G29" s="313"/>
      <c r="H29" s="314"/>
      <c r="I29" s="306"/>
      <c r="J29" s="315"/>
      <c r="K29" s="306"/>
      <c r="M29" s="336">
        <v>4406676</v>
      </c>
      <c r="O29" s="292"/>
    </row>
    <row r="30" spans="1:80">
      <c r="A30" s="301"/>
      <c r="B30" s="308"/>
      <c r="C30" s="309" t="s">
        <v>611</v>
      </c>
      <c r="D30" s="310"/>
      <c r="E30" s="311">
        <v>407.34379999999999</v>
      </c>
      <c r="F30" s="312"/>
      <c r="G30" s="313"/>
      <c r="H30" s="314"/>
      <c r="I30" s="306"/>
      <c r="J30" s="315"/>
      <c r="K30" s="306"/>
      <c r="M30" s="336">
        <v>4073438</v>
      </c>
      <c r="O30" s="292"/>
    </row>
    <row r="31" spans="1:80">
      <c r="A31" s="301"/>
      <c r="B31" s="308"/>
      <c r="C31" s="309" t="s">
        <v>601</v>
      </c>
      <c r="D31" s="310"/>
      <c r="E31" s="311">
        <v>80.625</v>
      </c>
      <c r="F31" s="312"/>
      <c r="G31" s="313"/>
      <c r="H31" s="314"/>
      <c r="I31" s="306"/>
      <c r="J31" s="315"/>
      <c r="K31" s="306"/>
      <c r="M31" s="336">
        <v>80625</v>
      </c>
      <c r="O31" s="292"/>
    </row>
    <row r="32" spans="1:80">
      <c r="A32" s="293">
        <v>12</v>
      </c>
      <c r="B32" s="294" t="s">
        <v>145</v>
      </c>
      <c r="C32" s="295" t="s">
        <v>146</v>
      </c>
      <c r="D32" s="296" t="s">
        <v>122</v>
      </c>
      <c r="E32" s="297">
        <v>928.63639999999998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8"/>
      <c r="C33" s="309" t="s">
        <v>614</v>
      </c>
      <c r="D33" s="310"/>
      <c r="E33" s="311">
        <v>928.63639999999998</v>
      </c>
      <c r="F33" s="312"/>
      <c r="G33" s="313"/>
      <c r="H33" s="314"/>
      <c r="I33" s="306"/>
      <c r="J33" s="315"/>
      <c r="K33" s="306"/>
      <c r="M33" s="336">
        <v>9286364</v>
      </c>
      <c r="O33" s="292"/>
    </row>
    <row r="34" spans="1:80">
      <c r="A34" s="293">
        <v>13</v>
      </c>
      <c r="B34" s="294" t="s">
        <v>148</v>
      </c>
      <c r="C34" s="295" t="s">
        <v>149</v>
      </c>
      <c r="D34" s="296" t="s">
        <v>122</v>
      </c>
      <c r="E34" s="297">
        <v>9286.3639999999996</v>
      </c>
      <c r="F34" s="297">
        <v>0</v>
      </c>
      <c r="G34" s="298">
        <f>E34*F34</f>
        <v>0</v>
      </c>
      <c r="H34" s="299">
        <v>0</v>
      </c>
      <c r="I34" s="300">
        <f>E34*H34</f>
        <v>0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615</v>
      </c>
      <c r="D35" s="310"/>
      <c r="E35" s="311">
        <v>9286.3639999999996</v>
      </c>
      <c r="F35" s="312"/>
      <c r="G35" s="313"/>
      <c r="H35" s="314"/>
      <c r="I35" s="306"/>
      <c r="J35" s="315"/>
      <c r="K35" s="306"/>
      <c r="M35" s="307" t="s">
        <v>615</v>
      </c>
      <c r="O35" s="292"/>
    </row>
    <row r="36" spans="1:80">
      <c r="A36" s="293">
        <v>14</v>
      </c>
      <c r="B36" s="294" t="s">
        <v>159</v>
      </c>
      <c r="C36" s="295" t="s">
        <v>160</v>
      </c>
      <c r="D36" s="296" t="s">
        <v>122</v>
      </c>
      <c r="E36" s="297">
        <v>255.99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8"/>
      <c r="C37" s="309" t="s">
        <v>616</v>
      </c>
      <c r="D37" s="310"/>
      <c r="E37" s="311">
        <v>255.99</v>
      </c>
      <c r="F37" s="312"/>
      <c r="G37" s="313"/>
      <c r="H37" s="314"/>
      <c r="I37" s="306"/>
      <c r="J37" s="315"/>
      <c r="K37" s="306"/>
      <c r="M37" s="307" t="s">
        <v>616</v>
      </c>
      <c r="O37" s="292"/>
    </row>
    <row r="38" spans="1:80">
      <c r="A38" s="293">
        <v>15</v>
      </c>
      <c r="B38" s="294" t="s">
        <v>159</v>
      </c>
      <c r="C38" s="295" t="s">
        <v>160</v>
      </c>
      <c r="D38" s="296" t="s">
        <v>122</v>
      </c>
      <c r="E38" s="297">
        <v>185.88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2"/>
      <c r="C39" s="303" t="s">
        <v>525</v>
      </c>
      <c r="D39" s="304"/>
      <c r="E39" s="304"/>
      <c r="F39" s="304"/>
      <c r="G39" s="305"/>
      <c r="I39" s="306"/>
      <c r="K39" s="306"/>
      <c r="L39" s="307" t="s">
        <v>525</v>
      </c>
      <c r="O39" s="292">
        <v>3</v>
      </c>
    </row>
    <row r="40" spans="1:80">
      <c r="A40" s="301"/>
      <c r="B40" s="308"/>
      <c r="C40" s="309" t="s">
        <v>617</v>
      </c>
      <c r="D40" s="310"/>
      <c r="E40" s="311">
        <v>185.88</v>
      </c>
      <c r="F40" s="312"/>
      <c r="G40" s="313"/>
      <c r="H40" s="314"/>
      <c r="I40" s="306"/>
      <c r="J40" s="315"/>
      <c r="K40" s="306"/>
      <c r="M40" s="307" t="s">
        <v>617</v>
      </c>
      <c r="O40" s="292"/>
    </row>
    <row r="41" spans="1:80">
      <c r="A41" s="293">
        <v>16</v>
      </c>
      <c r="B41" s="294" t="s">
        <v>527</v>
      </c>
      <c r="C41" s="295" t="s">
        <v>528</v>
      </c>
      <c r="D41" s="296" t="s">
        <v>122</v>
      </c>
      <c r="E41" s="297">
        <v>42.75</v>
      </c>
      <c r="F41" s="297">
        <v>0</v>
      </c>
      <c r="G41" s="298">
        <f>E41*F41</f>
        <v>0</v>
      </c>
      <c r="H41" s="299">
        <v>0</v>
      </c>
      <c r="I41" s="300">
        <f>E41*H41</f>
        <v>0</v>
      </c>
      <c r="J41" s="299">
        <v>0</v>
      </c>
      <c r="K41" s="300">
        <f>E41*J41</f>
        <v>0</v>
      </c>
      <c r="O41" s="292">
        <v>2</v>
      </c>
      <c r="AA41" s="261">
        <v>1</v>
      </c>
      <c r="AB41" s="261">
        <v>1</v>
      </c>
      <c r="AC41" s="261">
        <v>1</v>
      </c>
      <c r="AZ41" s="261">
        <v>1</v>
      </c>
      <c r="BA41" s="261">
        <f>IF(AZ41=1,G41,0)</f>
        <v>0</v>
      </c>
      <c r="BB41" s="261">
        <f>IF(AZ41=2,G41,0)</f>
        <v>0</v>
      </c>
      <c r="BC41" s="261">
        <f>IF(AZ41=3,G41,0)</f>
        <v>0</v>
      </c>
      <c r="BD41" s="261">
        <f>IF(AZ41=4,G41,0)</f>
        <v>0</v>
      </c>
      <c r="BE41" s="261">
        <f>IF(AZ41=5,G41,0)</f>
        <v>0</v>
      </c>
      <c r="CA41" s="292">
        <v>1</v>
      </c>
      <c r="CB41" s="292">
        <v>1</v>
      </c>
    </row>
    <row r="42" spans="1:80">
      <c r="A42" s="301"/>
      <c r="B42" s="308"/>
      <c r="C42" s="309" t="s">
        <v>618</v>
      </c>
      <c r="D42" s="310"/>
      <c r="E42" s="311">
        <v>42.75</v>
      </c>
      <c r="F42" s="312"/>
      <c r="G42" s="313"/>
      <c r="H42" s="314"/>
      <c r="I42" s="306"/>
      <c r="J42" s="315"/>
      <c r="K42" s="306"/>
      <c r="M42" s="307" t="s">
        <v>618</v>
      </c>
      <c r="O42" s="292"/>
    </row>
    <row r="43" spans="1:80">
      <c r="A43" s="293">
        <v>17</v>
      </c>
      <c r="B43" s="294" t="s">
        <v>531</v>
      </c>
      <c r="C43" s="295" t="s">
        <v>532</v>
      </c>
      <c r="D43" s="296" t="s">
        <v>122</v>
      </c>
      <c r="E43" s="297">
        <v>527.63300000000004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8"/>
      <c r="C44" s="309" t="s">
        <v>619</v>
      </c>
      <c r="D44" s="310"/>
      <c r="E44" s="311">
        <v>217.66800000000001</v>
      </c>
      <c r="F44" s="312"/>
      <c r="G44" s="313"/>
      <c r="H44" s="314"/>
      <c r="I44" s="306"/>
      <c r="J44" s="315"/>
      <c r="K44" s="306"/>
      <c r="M44" s="307" t="s">
        <v>619</v>
      </c>
      <c r="O44" s="292"/>
    </row>
    <row r="45" spans="1:80">
      <c r="A45" s="301"/>
      <c r="B45" s="308"/>
      <c r="C45" s="309" t="s">
        <v>620</v>
      </c>
      <c r="D45" s="310"/>
      <c r="E45" s="311">
        <v>119.34</v>
      </c>
      <c r="F45" s="312"/>
      <c r="G45" s="313"/>
      <c r="H45" s="314"/>
      <c r="I45" s="306"/>
      <c r="J45" s="315"/>
      <c r="K45" s="306"/>
      <c r="M45" s="307" t="s">
        <v>620</v>
      </c>
      <c r="O45" s="292"/>
    </row>
    <row r="46" spans="1:80">
      <c r="A46" s="301"/>
      <c r="B46" s="308"/>
      <c r="C46" s="309" t="s">
        <v>621</v>
      </c>
      <c r="D46" s="310"/>
      <c r="E46" s="311">
        <v>16.399999999999999</v>
      </c>
      <c r="F46" s="312"/>
      <c r="G46" s="313"/>
      <c r="H46" s="314"/>
      <c r="I46" s="306"/>
      <c r="J46" s="315"/>
      <c r="K46" s="306"/>
      <c r="M46" s="307" t="s">
        <v>621</v>
      </c>
      <c r="O46" s="292"/>
    </row>
    <row r="47" spans="1:80">
      <c r="A47" s="301"/>
      <c r="B47" s="308"/>
      <c r="C47" s="309" t="s">
        <v>622</v>
      </c>
      <c r="D47" s="310"/>
      <c r="E47" s="311">
        <v>174.22499999999999</v>
      </c>
      <c r="F47" s="312"/>
      <c r="G47" s="313"/>
      <c r="H47" s="314"/>
      <c r="I47" s="306"/>
      <c r="J47" s="315"/>
      <c r="K47" s="306"/>
      <c r="M47" s="307" t="s">
        <v>622</v>
      </c>
      <c r="O47" s="292"/>
    </row>
    <row r="48" spans="1:80">
      <c r="A48" s="293">
        <v>18</v>
      </c>
      <c r="B48" s="294" t="s">
        <v>170</v>
      </c>
      <c r="C48" s="295" t="s">
        <v>171</v>
      </c>
      <c r="D48" s="296" t="s">
        <v>172</v>
      </c>
      <c r="E48" s="297">
        <v>1625.1137000000001</v>
      </c>
      <c r="F48" s="297">
        <v>0</v>
      </c>
      <c r="G48" s="298">
        <f>E48*F48</f>
        <v>0</v>
      </c>
      <c r="H48" s="299">
        <v>1</v>
      </c>
      <c r="I48" s="300">
        <f>E48*H48</f>
        <v>1625.1137000000001</v>
      </c>
      <c r="J48" s="299"/>
      <c r="K48" s="300">
        <f>E48*J48</f>
        <v>0</v>
      </c>
      <c r="O48" s="292">
        <v>2</v>
      </c>
      <c r="AA48" s="261">
        <v>12</v>
      </c>
      <c r="AB48" s="261">
        <v>0</v>
      </c>
      <c r="AC48" s="261">
        <v>77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12</v>
      </c>
      <c r="CB48" s="292">
        <v>0</v>
      </c>
    </row>
    <row r="49" spans="1:80">
      <c r="A49" s="301"/>
      <c r="B49" s="308"/>
      <c r="C49" s="309" t="s">
        <v>623</v>
      </c>
      <c r="D49" s="310"/>
      <c r="E49" s="311">
        <v>1625.1137000000001</v>
      </c>
      <c r="F49" s="312"/>
      <c r="G49" s="313"/>
      <c r="H49" s="314"/>
      <c r="I49" s="306"/>
      <c r="J49" s="315"/>
      <c r="K49" s="306"/>
      <c r="M49" s="307" t="s">
        <v>623</v>
      </c>
      <c r="O49" s="292"/>
    </row>
    <row r="50" spans="1:80">
      <c r="A50" s="293">
        <v>19</v>
      </c>
      <c r="B50" s="294" t="s">
        <v>536</v>
      </c>
      <c r="C50" s="295" t="s">
        <v>537</v>
      </c>
      <c r="D50" s="296" t="s">
        <v>183</v>
      </c>
      <c r="E50" s="297">
        <v>998.1703</v>
      </c>
      <c r="F50" s="297">
        <v>0</v>
      </c>
      <c r="G50" s="298">
        <f>E50*F50</f>
        <v>0</v>
      </c>
      <c r="H50" s="299">
        <v>1</v>
      </c>
      <c r="I50" s="300">
        <f>E50*H50</f>
        <v>998.1703</v>
      </c>
      <c r="J50" s="299"/>
      <c r="K50" s="300">
        <f>E50*J50</f>
        <v>0</v>
      </c>
      <c r="O50" s="292">
        <v>2</v>
      </c>
      <c r="AA50" s="261">
        <v>3</v>
      </c>
      <c r="AB50" s="261">
        <v>1</v>
      </c>
      <c r="AC50" s="261">
        <v>583312004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3</v>
      </c>
      <c r="CB50" s="292">
        <v>1</v>
      </c>
    </row>
    <row r="51" spans="1:80">
      <c r="A51" s="301"/>
      <c r="B51" s="308"/>
      <c r="C51" s="309" t="s">
        <v>624</v>
      </c>
      <c r="D51" s="310"/>
      <c r="E51" s="311">
        <v>923.3578</v>
      </c>
      <c r="F51" s="312"/>
      <c r="G51" s="313"/>
      <c r="H51" s="314"/>
      <c r="I51" s="306"/>
      <c r="J51" s="315"/>
      <c r="K51" s="306"/>
      <c r="M51" s="307" t="s">
        <v>624</v>
      </c>
      <c r="O51" s="292"/>
    </row>
    <row r="52" spans="1:80">
      <c r="A52" s="301"/>
      <c r="B52" s="308"/>
      <c r="C52" s="309" t="s">
        <v>625</v>
      </c>
      <c r="D52" s="310"/>
      <c r="E52" s="311">
        <v>74.8125</v>
      </c>
      <c r="F52" s="312"/>
      <c r="G52" s="313"/>
      <c r="H52" s="314"/>
      <c r="I52" s="306"/>
      <c r="J52" s="315"/>
      <c r="K52" s="306"/>
      <c r="M52" s="307" t="s">
        <v>625</v>
      </c>
      <c r="O52" s="292"/>
    </row>
    <row r="53" spans="1:80">
      <c r="A53" s="293">
        <v>20</v>
      </c>
      <c r="B53" s="294" t="s">
        <v>188</v>
      </c>
      <c r="C53" s="295" t="s">
        <v>189</v>
      </c>
      <c r="D53" s="296" t="s">
        <v>183</v>
      </c>
      <c r="E53" s="297">
        <v>390.34800000000001</v>
      </c>
      <c r="F53" s="297">
        <v>0</v>
      </c>
      <c r="G53" s="298">
        <f>E53*F53</f>
        <v>0</v>
      </c>
      <c r="H53" s="299">
        <v>1</v>
      </c>
      <c r="I53" s="300">
        <f>E53*H53</f>
        <v>390.34800000000001</v>
      </c>
      <c r="J53" s="299"/>
      <c r="K53" s="300">
        <f>E53*J53</f>
        <v>0</v>
      </c>
      <c r="O53" s="292">
        <v>2</v>
      </c>
      <c r="AA53" s="261">
        <v>3</v>
      </c>
      <c r="AB53" s="261">
        <v>1</v>
      </c>
      <c r="AC53" s="261">
        <v>583416004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3</v>
      </c>
      <c r="CB53" s="292">
        <v>1</v>
      </c>
    </row>
    <row r="54" spans="1:80">
      <c r="A54" s="301"/>
      <c r="B54" s="308"/>
      <c r="C54" s="309" t="s">
        <v>626</v>
      </c>
      <c r="D54" s="310"/>
      <c r="E54" s="311">
        <v>390.34800000000001</v>
      </c>
      <c r="F54" s="312"/>
      <c r="G54" s="313"/>
      <c r="H54" s="314"/>
      <c r="I54" s="306"/>
      <c r="J54" s="315"/>
      <c r="K54" s="306"/>
      <c r="M54" s="307" t="s">
        <v>626</v>
      </c>
      <c r="O54" s="292"/>
    </row>
    <row r="55" spans="1:80">
      <c r="A55" s="293">
        <v>21</v>
      </c>
      <c r="B55" s="294" t="s">
        <v>627</v>
      </c>
      <c r="C55" s="295" t="s">
        <v>628</v>
      </c>
      <c r="D55" s="296" t="s">
        <v>183</v>
      </c>
      <c r="E55" s="297">
        <v>511.98</v>
      </c>
      <c r="F55" s="297">
        <v>0</v>
      </c>
      <c r="G55" s="298">
        <f>E55*F55</f>
        <v>0</v>
      </c>
      <c r="H55" s="299">
        <v>1</v>
      </c>
      <c r="I55" s="300">
        <f>E55*H55</f>
        <v>511.98</v>
      </c>
      <c r="J55" s="299"/>
      <c r="K55" s="300">
        <f>E55*J55</f>
        <v>0</v>
      </c>
      <c r="O55" s="292">
        <v>2</v>
      </c>
      <c r="AA55" s="261">
        <v>3</v>
      </c>
      <c r="AB55" s="261">
        <v>1</v>
      </c>
      <c r="AC55" s="261">
        <v>583419003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3</v>
      </c>
      <c r="CB55" s="292">
        <v>1</v>
      </c>
    </row>
    <row r="56" spans="1:80">
      <c r="A56" s="301"/>
      <c r="B56" s="308"/>
      <c r="C56" s="309" t="s">
        <v>629</v>
      </c>
      <c r="D56" s="310"/>
      <c r="E56" s="311">
        <v>511.98</v>
      </c>
      <c r="F56" s="312"/>
      <c r="G56" s="313"/>
      <c r="H56" s="314"/>
      <c r="I56" s="306"/>
      <c r="J56" s="315"/>
      <c r="K56" s="306"/>
      <c r="M56" s="307" t="s">
        <v>629</v>
      </c>
      <c r="O56" s="292"/>
    </row>
    <row r="57" spans="1:80">
      <c r="A57" s="316"/>
      <c r="B57" s="317" t="s">
        <v>100</v>
      </c>
      <c r="C57" s="318" t="s">
        <v>110</v>
      </c>
      <c r="D57" s="319"/>
      <c r="E57" s="320"/>
      <c r="F57" s="321"/>
      <c r="G57" s="322">
        <f>SUM(G7:G56)</f>
        <v>0</v>
      </c>
      <c r="H57" s="323"/>
      <c r="I57" s="324">
        <f>SUM(I7:I56)</f>
        <v>3526.3648554000001</v>
      </c>
      <c r="J57" s="323"/>
      <c r="K57" s="324">
        <f>SUM(K7:K56)</f>
        <v>0</v>
      </c>
      <c r="O57" s="292">
        <v>4</v>
      </c>
      <c r="BA57" s="325">
        <f>SUM(BA7:BA56)</f>
        <v>0</v>
      </c>
      <c r="BB57" s="325">
        <f>SUM(BB7:BB56)</f>
        <v>0</v>
      </c>
      <c r="BC57" s="325">
        <f>SUM(BC7:BC56)</f>
        <v>0</v>
      </c>
      <c r="BD57" s="325">
        <f>SUM(BD7:BD56)</f>
        <v>0</v>
      </c>
      <c r="BE57" s="325">
        <f>SUM(BE7:BE56)</f>
        <v>0</v>
      </c>
    </row>
    <row r="58" spans="1:80">
      <c r="A58" s="282" t="s">
        <v>97</v>
      </c>
      <c r="B58" s="283" t="s">
        <v>191</v>
      </c>
      <c r="C58" s="284" t="s">
        <v>192</v>
      </c>
      <c r="D58" s="285"/>
      <c r="E58" s="286"/>
      <c r="F58" s="286"/>
      <c r="G58" s="287"/>
      <c r="H58" s="288"/>
      <c r="I58" s="289"/>
      <c r="J58" s="290"/>
      <c r="K58" s="291"/>
      <c r="O58" s="292">
        <v>1</v>
      </c>
    </row>
    <row r="59" spans="1:80">
      <c r="A59" s="293">
        <v>22</v>
      </c>
      <c r="B59" s="294" t="s">
        <v>541</v>
      </c>
      <c r="C59" s="295" t="s">
        <v>542</v>
      </c>
      <c r="D59" s="296" t="s">
        <v>113</v>
      </c>
      <c r="E59" s="297">
        <v>18.399999999999999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8"/>
      <c r="C60" s="309" t="s">
        <v>630</v>
      </c>
      <c r="D60" s="310"/>
      <c r="E60" s="311">
        <v>18.399999999999999</v>
      </c>
      <c r="F60" s="312"/>
      <c r="G60" s="313"/>
      <c r="H60" s="314"/>
      <c r="I60" s="306"/>
      <c r="J60" s="315"/>
      <c r="K60" s="306"/>
      <c r="M60" s="307" t="s">
        <v>630</v>
      </c>
      <c r="O60" s="292"/>
    </row>
    <row r="61" spans="1:80">
      <c r="A61" s="293">
        <v>23</v>
      </c>
      <c r="B61" s="294" t="s">
        <v>194</v>
      </c>
      <c r="C61" s="295" t="s">
        <v>195</v>
      </c>
      <c r="D61" s="296" t="s">
        <v>113</v>
      </c>
      <c r="E61" s="297">
        <v>742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1</v>
      </c>
      <c r="AC61" s="261">
        <v>1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1</v>
      </c>
    </row>
    <row r="62" spans="1:80">
      <c r="A62" s="301"/>
      <c r="B62" s="308"/>
      <c r="C62" s="309" t="s">
        <v>631</v>
      </c>
      <c r="D62" s="310"/>
      <c r="E62" s="311">
        <v>742</v>
      </c>
      <c r="F62" s="312"/>
      <c r="G62" s="313"/>
      <c r="H62" s="314"/>
      <c r="I62" s="306"/>
      <c r="J62" s="315"/>
      <c r="K62" s="306"/>
      <c r="M62" s="307" t="s">
        <v>631</v>
      </c>
      <c r="O62" s="292"/>
    </row>
    <row r="63" spans="1:80">
      <c r="A63" s="293">
        <v>24</v>
      </c>
      <c r="B63" s="294" t="s">
        <v>632</v>
      </c>
      <c r="C63" s="295" t="s">
        <v>633</v>
      </c>
      <c r="D63" s="296" t="s">
        <v>113</v>
      </c>
      <c r="E63" s="297">
        <v>165.2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8"/>
      <c r="C64" s="309" t="s">
        <v>634</v>
      </c>
      <c r="D64" s="310"/>
      <c r="E64" s="311">
        <v>165.2</v>
      </c>
      <c r="F64" s="312"/>
      <c r="G64" s="313"/>
      <c r="H64" s="314"/>
      <c r="I64" s="306"/>
      <c r="J64" s="315"/>
      <c r="K64" s="306"/>
      <c r="M64" s="307" t="s">
        <v>634</v>
      </c>
      <c r="O64" s="292"/>
    </row>
    <row r="65" spans="1:80">
      <c r="A65" s="293">
        <v>25</v>
      </c>
      <c r="B65" s="294" t="s">
        <v>545</v>
      </c>
      <c r="C65" s="295" t="s">
        <v>546</v>
      </c>
      <c r="D65" s="296" t="s">
        <v>113</v>
      </c>
      <c r="E65" s="297">
        <v>20.239999999999998</v>
      </c>
      <c r="F65" s="297">
        <v>0</v>
      </c>
      <c r="G65" s="298">
        <f>E65*F65</f>
        <v>0</v>
      </c>
      <c r="H65" s="299">
        <v>2.2000000000000001E-4</v>
      </c>
      <c r="I65" s="300">
        <f>E65*H65</f>
        <v>4.4527999999999998E-3</v>
      </c>
      <c r="J65" s="299"/>
      <c r="K65" s="300">
        <f>E65*J65</f>
        <v>0</v>
      </c>
      <c r="O65" s="292">
        <v>2</v>
      </c>
      <c r="AA65" s="261">
        <v>3</v>
      </c>
      <c r="AB65" s="261">
        <v>1</v>
      </c>
      <c r="AC65" s="261">
        <v>28611231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3</v>
      </c>
      <c r="CB65" s="292">
        <v>1</v>
      </c>
    </row>
    <row r="66" spans="1:80">
      <c r="A66" s="301"/>
      <c r="B66" s="308"/>
      <c r="C66" s="309" t="s">
        <v>635</v>
      </c>
      <c r="D66" s="310"/>
      <c r="E66" s="311">
        <v>20.239999999999998</v>
      </c>
      <c r="F66" s="312"/>
      <c r="G66" s="313"/>
      <c r="H66" s="314"/>
      <c r="I66" s="306"/>
      <c r="J66" s="315"/>
      <c r="K66" s="306"/>
      <c r="M66" s="307" t="s">
        <v>635</v>
      </c>
      <c r="O66" s="292"/>
    </row>
    <row r="67" spans="1:80">
      <c r="A67" s="293">
        <v>26</v>
      </c>
      <c r="B67" s="294" t="s">
        <v>281</v>
      </c>
      <c r="C67" s="295" t="s">
        <v>282</v>
      </c>
      <c r="D67" s="296" t="s">
        <v>113</v>
      </c>
      <c r="E67" s="297">
        <v>816.2</v>
      </c>
      <c r="F67" s="297">
        <v>0</v>
      </c>
      <c r="G67" s="298">
        <f>E67*F67</f>
        <v>0</v>
      </c>
      <c r="H67" s="299">
        <v>2.9999999999999997E-4</v>
      </c>
      <c r="I67" s="300">
        <f>E67*H67</f>
        <v>0.24485999999999999</v>
      </c>
      <c r="J67" s="299"/>
      <c r="K67" s="300">
        <f>E67*J67</f>
        <v>0</v>
      </c>
      <c r="O67" s="292">
        <v>2</v>
      </c>
      <c r="AA67" s="261">
        <v>3</v>
      </c>
      <c r="AB67" s="261">
        <v>1</v>
      </c>
      <c r="AC67" s="261">
        <v>28611232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3</v>
      </c>
      <c r="CB67" s="292">
        <v>1</v>
      </c>
    </row>
    <row r="68" spans="1:80">
      <c r="A68" s="301"/>
      <c r="B68" s="308"/>
      <c r="C68" s="309" t="s">
        <v>636</v>
      </c>
      <c r="D68" s="310"/>
      <c r="E68" s="311">
        <v>816.2</v>
      </c>
      <c r="F68" s="312"/>
      <c r="G68" s="313"/>
      <c r="H68" s="314"/>
      <c r="I68" s="306"/>
      <c r="J68" s="315"/>
      <c r="K68" s="306"/>
      <c r="M68" s="307" t="s">
        <v>636</v>
      </c>
      <c r="O68" s="292"/>
    </row>
    <row r="69" spans="1:80">
      <c r="A69" s="293">
        <v>27</v>
      </c>
      <c r="B69" s="294" t="s">
        <v>637</v>
      </c>
      <c r="C69" s="295" t="s">
        <v>638</v>
      </c>
      <c r="D69" s="296" t="s">
        <v>113</v>
      </c>
      <c r="E69" s="297">
        <v>198.24</v>
      </c>
      <c r="F69" s="297">
        <v>0</v>
      </c>
      <c r="G69" s="298">
        <f>E69*F69</f>
        <v>0</v>
      </c>
      <c r="H69" s="299">
        <v>5.9999999999999995E-4</v>
      </c>
      <c r="I69" s="300">
        <f>E69*H69</f>
        <v>0.11894399999999999</v>
      </c>
      <c r="J69" s="299"/>
      <c r="K69" s="300">
        <f>E69*J69</f>
        <v>0</v>
      </c>
      <c r="O69" s="292">
        <v>2</v>
      </c>
      <c r="AA69" s="261">
        <v>3</v>
      </c>
      <c r="AB69" s="261">
        <v>1</v>
      </c>
      <c r="AC69" s="261">
        <v>28611234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3</v>
      </c>
      <c r="CB69" s="292">
        <v>1</v>
      </c>
    </row>
    <row r="70" spans="1:80">
      <c r="A70" s="301"/>
      <c r="B70" s="308"/>
      <c r="C70" s="309" t="s">
        <v>639</v>
      </c>
      <c r="D70" s="310"/>
      <c r="E70" s="311">
        <v>198.24</v>
      </c>
      <c r="F70" s="312"/>
      <c r="G70" s="313"/>
      <c r="H70" s="314"/>
      <c r="I70" s="306"/>
      <c r="J70" s="315"/>
      <c r="K70" s="306"/>
      <c r="M70" s="307" t="s">
        <v>639</v>
      </c>
      <c r="O70" s="292"/>
    </row>
    <row r="71" spans="1:80">
      <c r="A71" s="316"/>
      <c r="B71" s="317" t="s">
        <v>100</v>
      </c>
      <c r="C71" s="318" t="s">
        <v>193</v>
      </c>
      <c r="D71" s="319"/>
      <c r="E71" s="320"/>
      <c r="F71" s="321"/>
      <c r="G71" s="322">
        <f>SUM(G58:G70)</f>
        <v>0</v>
      </c>
      <c r="H71" s="323"/>
      <c r="I71" s="324">
        <f>SUM(I58:I70)</f>
        <v>0.3682568</v>
      </c>
      <c r="J71" s="323"/>
      <c r="K71" s="324">
        <f>SUM(K58:K70)</f>
        <v>0</v>
      </c>
      <c r="O71" s="292">
        <v>4</v>
      </c>
      <c r="BA71" s="325">
        <f>SUM(BA58:BA70)</f>
        <v>0</v>
      </c>
      <c r="BB71" s="325">
        <f>SUM(BB58:BB70)</f>
        <v>0</v>
      </c>
      <c r="BC71" s="325">
        <f>SUM(BC58:BC70)</f>
        <v>0</v>
      </c>
      <c r="BD71" s="325">
        <f>SUM(BD58:BD70)</f>
        <v>0</v>
      </c>
      <c r="BE71" s="325">
        <f>SUM(BE58:BE70)</f>
        <v>0</v>
      </c>
    </row>
    <row r="72" spans="1:80">
      <c r="A72" s="282" t="s">
        <v>97</v>
      </c>
      <c r="B72" s="283" t="s">
        <v>548</v>
      </c>
      <c r="C72" s="284" t="s">
        <v>549</v>
      </c>
      <c r="D72" s="285"/>
      <c r="E72" s="286"/>
      <c r="F72" s="286"/>
      <c r="G72" s="287"/>
      <c r="H72" s="288"/>
      <c r="I72" s="289"/>
      <c r="J72" s="290"/>
      <c r="K72" s="291"/>
      <c r="O72" s="292">
        <v>1</v>
      </c>
    </row>
    <row r="73" spans="1:80">
      <c r="A73" s="293">
        <v>28</v>
      </c>
      <c r="B73" s="294" t="s">
        <v>551</v>
      </c>
      <c r="C73" s="295" t="s">
        <v>552</v>
      </c>
      <c r="D73" s="296" t="s">
        <v>122</v>
      </c>
      <c r="E73" s="297">
        <v>36.613999999999997</v>
      </c>
      <c r="F73" s="297">
        <v>0</v>
      </c>
      <c r="G73" s="298">
        <f>E73*F73</f>
        <v>0</v>
      </c>
      <c r="H73" s="299">
        <v>1.1322000000000001</v>
      </c>
      <c r="I73" s="300">
        <f>E73*H73</f>
        <v>41.4543708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640</v>
      </c>
      <c r="D74" s="310"/>
      <c r="E74" s="311">
        <v>12.804</v>
      </c>
      <c r="F74" s="312"/>
      <c r="G74" s="313"/>
      <c r="H74" s="314"/>
      <c r="I74" s="306"/>
      <c r="J74" s="315"/>
      <c r="K74" s="306"/>
      <c r="M74" s="307" t="s">
        <v>640</v>
      </c>
      <c r="O74" s="292"/>
    </row>
    <row r="75" spans="1:80">
      <c r="A75" s="301"/>
      <c r="B75" s="308"/>
      <c r="C75" s="309" t="s">
        <v>641</v>
      </c>
      <c r="D75" s="310"/>
      <c r="E75" s="311">
        <v>7.02</v>
      </c>
      <c r="F75" s="312"/>
      <c r="G75" s="313"/>
      <c r="H75" s="314"/>
      <c r="I75" s="306"/>
      <c r="J75" s="315"/>
      <c r="K75" s="306"/>
      <c r="M75" s="307" t="s">
        <v>641</v>
      </c>
      <c r="O75" s="292"/>
    </row>
    <row r="76" spans="1:80">
      <c r="A76" s="301"/>
      <c r="B76" s="308"/>
      <c r="C76" s="309" t="s">
        <v>642</v>
      </c>
      <c r="D76" s="310"/>
      <c r="E76" s="311">
        <v>15.15</v>
      </c>
      <c r="F76" s="312"/>
      <c r="G76" s="313"/>
      <c r="H76" s="314"/>
      <c r="I76" s="306"/>
      <c r="J76" s="315"/>
      <c r="K76" s="306"/>
      <c r="M76" s="307" t="s">
        <v>642</v>
      </c>
      <c r="O76" s="292"/>
    </row>
    <row r="77" spans="1:80">
      <c r="A77" s="301"/>
      <c r="B77" s="308"/>
      <c r="C77" s="309" t="s">
        <v>643</v>
      </c>
      <c r="D77" s="310"/>
      <c r="E77" s="311">
        <v>1.64</v>
      </c>
      <c r="F77" s="312"/>
      <c r="G77" s="313"/>
      <c r="H77" s="314"/>
      <c r="I77" s="306"/>
      <c r="J77" s="315"/>
      <c r="K77" s="306"/>
      <c r="M77" s="307" t="s">
        <v>643</v>
      </c>
      <c r="O77" s="292"/>
    </row>
    <row r="78" spans="1:80">
      <c r="A78" s="293">
        <v>29</v>
      </c>
      <c r="B78" s="294" t="s">
        <v>644</v>
      </c>
      <c r="C78" s="295" t="s">
        <v>645</v>
      </c>
      <c r="D78" s="296" t="s">
        <v>122</v>
      </c>
      <c r="E78" s="297">
        <v>5.625</v>
      </c>
      <c r="F78" s="297">
        <v>0</v>
      </c>
      <c r="G78" s="298">
        <f>E78*F78</f>
        <v>0</v>
      </c>
      <c r="H78" s="299">
        <v>2.5</v>
      </c>
      <c r="I78" s="300">
        <f>E78*H78</f>
        <v>14.0625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646</v>
      </c>
      <c r="D79" s="310"/>
      <c r="E79" s="311">
        <v>5.625</v>
      </c>
      <c r="F79" s="312"/>
      <c r="G79" s="313"/>
      <c r="H79" s="314"/>
      <c r="I79" s="306"/>
      <c r="J79" s="315"/>
      <c r="K79" s="306"/>
      <c r="M79" s="307" t="s">
        <v>646</v>
      </c>
      <c r="O79" s="292"/>
    </row>
    <row r="80" spans="1:80">
      <c r="A80" s="293">
        <v>30</v>
      </c>
      <c r="B80" s="294" t="s">
        <v>647</v>
      </c>
      <c r="C80" s="295" t="s">
        <v>648</v>
      </c>
      <c r="D80" s="296" t="s">
        <v>122</v>
      </c>
      <c r="E80" s="297">
        <v>2.7</v>
      </c>
      <c r="F80" s="297">
        <v>0</v>
      </c>
      <c r="G80" s="298">
        <f>E80*F80</f>
        <v>0</v>
      </c>
      <c r="H80" s="299">
        <v>2.5</v>
      </c>
      <c r="I80" s="300">
        <f>E80*H80</f>
        <v>6.75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8"/>
      <c r="C81" s="309" t="s">
        <v>649</v>
      </c>
      <c r="D81" s="310"/>
      <c r="E81" s="311">
        <v>2.7</v>
      </c>
      <c r="F81" s="312"/>
      <c r="G81" s="313"/>
      <c r="H81" s="314"/>
      <c r="I81" s="306"/>
      <c r="J81" s="315"/>
      <c r="K81" s="306"/>
      <c r="M81" s="307" t="s">
        <v>649</v>
      </c>
      <c r="O81" s="292"/>
    </row>
    <row r="82" spans="1:80">
      <c r="A82" s="316"/>
      <c r="B82" s="317" t="s">
        <v>100</v>
      </c>
      <c r="C82" s="318" t="s">
        <v>550</v>
      </c>
      <c r="D82" s="319"/>
      <c r="E82" s="320"/>
      <c r="F82" s="321"/>
      <c r="G82" s="322">
        <f>SUM(G72:G81)</f>
        <v>0</v>
      </c>
      <c r="H82" s="323"/>
      <c r="I82" s="324">
        <f>SUM(I72:I81)</f>
        <v>62.2668708</v>
      </c>
      <c r="J82" s="323"/>
      <c r="K82" s="324">
        <f>SUM(K72:K81)</f>
        <v>0</v>
      </c>
      <c r="O82" s="292">
        <v>4</v>
      </c>
      <c r="BA82" s="325">
        <f>SUM(BA72:BA81)</f>
        <v>0</v>
      </c>
      <c r="BB82" s="325">
        <f>SUM(BB72:BB81)</f>
        <v>0</v>
      </c>
      <c r="BC82" s="325">
        <f>SUM(BC72:BC81)</f>
        <v>0</v>
      </c>
      <c r="BD82" s="325">
        <f>SUM(BD72:BD81)</f>
        <v>0</v>
      </c>
      <c r="BE82" s="325">
        <f>SUM(BE72:BE81)</f>
        <v>0</v>
      </c>
    </row>
    <row r="83" spans="1:80">
      <c r="A83" s="282" t="s">
        <v>97</v>
      </c>
      <c r="B83" s="283" t="s">
        <v>325</v>
      </c>
      <c r="C83" s="284" t="s">
        <v>326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31</v>
      </c>
      <c r="B84" s="294" t="s">
        <v>328</v>
      </c>
      <c r="C84" s="295" t="s">
        <v>329</v>
      </c>
      <c r="D84" s="296" t="s">
        <v>113</v>
      </c>
      <c r="E84" s="297">
        <v>505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293">
        <v>32</v>
      </c>
      <c r="B85" s="294" t="s">
        <v>650</v>
      </c>
      <c r="C85" s="295" t="s">
        <v>651</v>
      </c>
      <c r="D85" s="296" t="s">
        <v>113</v>
      </c>
      <c r="E85" s="297">
        <v>114</v>
      </c>
      <c r="F85" s="297">
        <v>0</v>
      </c>
      <c r="G85" s="298">
        <f>E85*F85</f>
        <v>0</v>
      </c>
      <c r="H85" s="299">
        <v>1.0000000000000001E-5</v>
      </c>
      <c r="I85" s="300">
        <f>E85*H85</f>
        <v>1.1400000000000002E-3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293">
        <v>33</v>
      </c>
      <c r="B86" s="294" t="s">
        <v>463</v>
      </c>
      <c r="C86" s="295" t="s">
        <v>464</v>
      </c>
      <c r="D86" s="296" t="s">
        <v>113</v>
      </c>
      <c r="E86" s="297">
        <v>135</v>
      </c>
      <c r="F86" s="297">
        <v>0</v>
      </c>
      <c r="G86" s="298">
        <f>E86*F86</f>
        <v>0</v>
      </c>
      <c r="H86" s="299">
        <v>1.0000000000000001E-5</v>
      </c>
      <c r="I86" s="300">
        <f>E86*H86</f>
        <v>1.3500000000000001E-3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293">
        <v>34</v>
      </c>
      <c r="B87" s="294" t="s">
        <v>652</v>
      </c>
      <c r="C87" s="295" t="s">
        <v>653</v>
      </c>
      <c r="D87" s="296" t="s">
        <v>176</v>
      </c>
      <c r="E87" s="297">
        <v>1082</v>
      </c>
      <c r="F87" s="297">
        <v>0</v>
      </c>
      <c r="G87" s="298">
        <f>E87*F87</f>
        <v>0</v>
      </c>
      <c r="H87" s="299">
        <v>1.0000000000000001E-5</v>
      </c>
      <c r="I87" s="300">
        <f>E87*H87</f>
        <v>1.0820000000000001E-2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>
      <c r="A88" s="301"/>
      <c r="B88" s="308"/>
      <c r="C88" s="309" t="s">
        <v>654</v>
      </c>
      <c r="D88" s="310"/>
      <c r="E88" s="311">
        <v>82</v>
      </c>
      <c r="F88" s="312"/>
      <c r="G88" s="313"/>
      <c r="H88" s="314"/>
      <c r="I88" s="306"/>
      <c r="J88" s="315"/>
      <c r="K88" s="306"/>
      <c r="M88" s="307">
        <v>82</v>
      </c>
      <c r="O88" s="292"/>
    </row>
    <row r="89" spans="1:80">
      <c r="A89" s="301"/>
      <c r="B89" s="308"/>
      <c r="C89" s="309" t="s">
        <v>655</v>
      </c>
      <c r="D89" s="310"/>
      <c r="E89" s="311">
        <v>1000</v>
      </c>
      <c r="F89" s="312"/>
      <c r="G89" s="313"/>
      <c r="H89" s="314"/>
      <c r="I89" s="306"/>
      <c r="J89" s="315"/>
      <c r="K89" s="306"/>
      <c r="M89" s="307">
        <v>1000</v>
      </c>
      <c r="O89" s="292"/>
    </row>
    <row r="90" spans="1:80">
      <c r="A90" s="293">
        <v>35</v>
      </c>
      <c r="B90" s="294" t="s">
        <v>656</v>
      </c>
      <c r="C90" s="295" t="s">
        <v>657</v>
      </c>
      <c r="D90" s="296" t="s">
        <v>176</v>
      </c>
      <c r="E90" s="297">
        <v>8</v>
      </c>
      <c r="F90" s="297">
        <v>0</v>
      </c>
      <c r="G90" s="298">
        <f>E90*F90</f>
        <v>0</v>
      </c>
      <c r="H90" s="299">
        <v>3.0000000000000001E-5</v>
      </c>
      <c r="I90" s="300">
        <f>E90*H90</f>
        <v>2.4000000000000001E-4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293">
        <v>36</v>
      </c>
      <c r="B91" s="294" t="s">
        <v>658</v>
      </c>
      <c r="C91" s="295" t="s">
        <v>659</v>
      </c>
      <c r="D91" s="296" t="s">
        <v>176</v>
      </c>
      <c r="E91" s="297">
        <v>32</v>
      </c>
      <c r="F91" s="297">
        <v>0</v>
      </c>
      <c r="G91" s="298">
        <f>E91*F91</f>
        <v>0</v>
      </c>
      <c r="H91" s="299">
        <v>5.0000000000000002E-5</v>
      </c>
      <c r="I91" s="300">
        <f>E91*H91</f>
        <v>1.6000000000000001E-3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293">
        <v>37</v>
      </c>
      <c r="B92" s="294" t="s">
        <v>660</v>
      </c>
      <c r="C92" s="295" t="s">
        <v>661</v>
      </c>
      <c r="D92" s="296" t="s">
        <v>176</v>
      </c>
      <c r="E92" s="297">
        <v>50</v>
      </c>
      <c r="F92" s="297">
        <v>0</v>
      </c>
      <c r="G92" s="298">
        <f>E92*F92</f>
        <v>0</v>
      </c>
      <c r="H92" s="299">
        <v>8.0000000000000007E-5</v>
      </c>
      <c r="I92" s="300">
        <f>E92*H92</f>
        <v>4.0000000000000001E-3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293">
        <v>38</v>
      </c>
      <c r="B93" s="294" t="s">
        <v>662</v>
      </c>
      <c r="C93" s="295" t="s">
        <v>663</v>
      </c>
      <c r="D93" s="296" t="s">
        <v>113</v>
      </c>
      <c r="E93" s="297">
        <v>742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293">
        <v>39</v>
      </c>
      <c r="B94" s="294" t="s">
        <v>664</v>
      </c>
      <c r="C94" s="295" t="s">
        <v>665</v>
      </c>
      <c r="D94" s="296" t="s">
        <v>666</v>
      </c>
      <c r="E94" s="297">
        <v>120</v>
      </c>
      <c r="F94" s="297">
        <v>0</v>
      </c>
      <c r="G94" s="298">
        <f>E94*F94</f>
        <v>0</v>
      </c>
      <c r="H94" s="299">
        <v>1.2999999999999999E-4</v>
      </c>
      <c r="I94" s="300">
        <f>E94*H94</f>
        <v>1.5599999999999999E-2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293">
        <v>40</v>
      </c>
      <c r="B95" s="294" t="s">
        <v>667</v>
      </c>
      <c r="C95" s="295" t="s">
        <v>668</v>
      </c>
      <c r="D95" s="296" t="s">
        <v>113</v>
      </c>
      <c r="E95" s="297">
        <v>78.5</v>
      </c>
      <c r="F95" s="297">
        <v>0</v>
      </c>
      <c r="G95" s="298">
        <f>E95*F95</f>
        <v>0</v>
      </c>
      <c r="H95" s="299">
        <v>0</v>
      </c>
      <c r="I95" s="300">
        <f>E95*H95</f>
        <v>0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293">
        <v>41</v>
      </c>
      <c r="B96" s="294" t="s">
        <v>669</v>
      </c>
      <c r="C96" s="295" t="s">
        <v>670</v>
      </c>
      <c r="D96" s="296" t="s">
        <v>666</v>
      </c>
      <c r="E96" s="297">
        <v>3</v>
      </c>
      <c r="F96" s="297">
        <v>0</v>
      </c>
      <c r="G96" s="298">
        <f>E96*F96</f>
        <v>0</v>
      </c>
      <c r="H96" s="299">
        <v>1.7000000000000001E-4</v>
      </c>
      <c r="I96" s="300">
        <f>E96*H96</f>
        <v>5.1000000000000004E-4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>
      <c r="A97" s="293">
        <v>42</v>
      </c>
      <c r="B97" s="294" t="s">
        <v>671</v>
      </c>
      <c r="C97" s="295" t="s">
        <v>672</v>
      </c>
      <c r="D97" s="296" t="s">
        <v>113</v>
      </c>
      <c r="E97" s="297">
        <v>106.7</v>
      </c>
      <c r="F97" s="297">
        <v>0</v>
      </c>
      <c r="G97" s="298">
        <f>E97*F97</f>
        <v>0</v>
      </c>
      <c r="H97" s="299">
        <v>0</v>
      </c>
      <c r="I97" s="300">
        <f>E97*H97</f>
        <v>0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293">
        <v>43</v>
      </c>
      <c r="B98" s="294" t="s">
        <v>673</v>
      </c>
      <c r="C98" s="295" t="s">
        <v>674</v>
      </c>
      <c r="D98" s="296" t="s">
        <v>666</v>
      </c>
      <c r="E98" s="297">
        <v>3</v>
      </c>
      <c r="F98" s="297">
        <v>0</v>
      </c>
      <c r="G98" s="298">
        <f>E98*F98</f>
        <v>0</v>
      </c>
      <c r="H98" s="299">
        <v>3.2000000000000003E-4</v>
      </c>
      <c r="I98" s="300">
        <f>E98*H98</f>
        <v>9.6000000000000013E-4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293">
        <v>44</v>
      </c>
      <c r="B99" s="294" t="s">
        <v>675</v>
      </c>
      <c r="C99" s="295" t="s">
        <v>676</v>
      </c>
      <c r="D99" s="296" t="s">
        <v>176</v>
      </c>
      <c r="E99" s="297">
        <v>168</v>
      </c>
      <c r="F99" s="297">
        <v>0</v>
      </c>
      <c r="G99" s="298">
        <f>E99*F99</f>
        <v>0</v>
      </c>
      <c r="H99" s="299">
        <v>4.4999999999999997E-3</v>
      </c>
      <c r="I99" s="300">
        <f>E99*H99</f>
        <v>0.75599999999999989</v>
      </c>
      <c r="J99" s="299"/>
      <c r="K99" s="300">
        <f>E99*J99</f>
        <v>0</v>
      </c>
      <c r="O99" s="292">
        <v>2</v>
      </c>
      <c r="AA99" s="261">
        <v>3</v>
      </c>
      <c r="AB99" s="261">
        <v>1</v>
      </c>
      <c r="AC99" s="261" t="s">
        <v>675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3</v>
      </c>
      <c r="CB99" s="292">
        <v>1</v>
      </c>
    </row>
    <row r="100" spans="1:80">
      <c r="A100" s="293">
        <v>45</v>
      </c>
      <c r="B100" s="294" t="s">
        <v>677</v>
      </c>
      <c r="C100" s="295" t="s">
        <v>678</v>
      </c>
      <c r="D100" s="296" t="s">
        <v>176</v>
      </c>
      <c r="E100" s="297">
        <v>337</v>
      </c>
      <c r="F100" s="297">
        <v>0</v>
      </c>
      <c r="G100" s="298">
        <f>E100*F100</f>
        <v>0</v>
      </c>
      <c r="H100" s="299">
        <v>7.4999999999999997E-3</v>
      </c>
      <c r="I100" s="300">
        <f>E100*H100</f>
        <v>2.5274999999999999</v>
      </c>
      <c r="J100" s="299"/>
      <c r="K100" s="300">
        <f>E100*J100</f>
        <v>0</v>
      </c>
      <c r="O100" s="292">
        <v>2</v>
      </c>
      <c r="AA100" s="261">
        <v>3</v>
      </c>
      <c r="AB100" s="261">
        <v>1</v>
      </c>
      <c r="AC100" s="261" t="s">
        <v>677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3</v>
      </c>
      <c r="CB100" s="292">
        <v>1</v>
      </c>
    </row>
    <row r="101" spans="1:80">
      <c r="A101" s="293">
        <v>46</v>
      </c>
      <c r="B101" s="294" t="s">
        <v>679</v>
      </c>
      <c r="C101" s="295" t="s">
        <v>680</v>
      </c>
      <c r="D101" s="296" t="s">
        <v>176</v>
      </c>
      <c r="E101" s="297">
        <v>4</v>
      </c>
      <c r="F101" s="297">
        <v>0</v>
      </c>
      <c r="G101" s="298">
        <f>E101*F101</f>
        <v>0</v>
      </c>
      <c r="H101" s="299">
        <v>1.2999999999999999E-2</v>
      </c>
      <c r="I101" s="300">
        <f>E101*H101</f>
        <v>5.1999999999999998E-2</v>
      </c>
      <c r="J101" s="299"/>
      <c r="K101" s="300">
        <f>E101*J101</f>
        <v>0</v>
      </c>
      <c r="O101" s="292">
        <v>2</v>
      </c>
      <c r="AA101" s="261">
        <v>3</v>
      </c>
      <c r="AB101" s="261">
        <v>1</v>
      </c>
      <c r="AC101" s="261" t="s">
        <v>679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3</v>
      </c>
      <c r="CB101" s="292">
        <v>1</v>
      </c>
    </row>
    <row r="102" spans="1:80">
      <c r="A102" s="293">
        <v>47</v>
      </c>
      <c r="B102" s="294" t="s">
        <v>681</v>
      </c>
      <c r="C102" s="295" t="s">
        <v>682</v>
      </c>
      <c r="D102" s="296" t="s">
        <v>176</v>
      </c>
      <c r="E102" s="297">
        <v>42</v>
      </c>
      <c r="F102" s="297">
        <v>0</v>
      </c>
      <c r="G102" s="298">
        <f>E102*F102</f>
        <v>0</v>
      </c>
      <c r="H102" s="299">
        <v>2.1999999999999999E-2</v>
      </c>
      <c r="I102" s="300">
        <f>E102*H102</f>
        <v>0.92399999999999993</v>
      </c>
      <c r="J102" s="299"/>
      <c r="K102" s="300">
        <f>E102*J102</f>
        <v>0</v>
      </c>
      <c r="O102" s="292">
        <v>2</v>
      </c>
      <c r="AA102" s="261">
        <v>3</v>
      </c>
      <c r="AB102" s="261">
        <v>1</v>
      </c>
      <c r="AC102" s="261" t="s">
        <v>681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3</v>
      </c>
      <c r="CB102" s="292">
        <v>1</v>
      </c>
    </row>
    <row r="103" spans="1:80">
      <c r="A103" s="293">
        <v>48</v>
      </c>
      <c r="B103" s="294" t="s">
        <v>683</v>
      </c>
      <c r="C103" s="295" t="s">
        <v>684</v>
      </c>
      <c r="D103" s="296" t="s">
        <v>176</v>
      </c>
      <c r="E103" s="297">
        <v>6</v>
      </c>
      <c r="F103" s="297">
        <v>0</v>
      </c>
      <c r="G103" s="298">
        <f>E103*F103</f>
        <v>0</v>
      </c>
      <c r="H103" s="299">
        <v>5.5E-2</v>
      </c>
      <c r="I103" s="300">
        <f>E103*H103</f>
        <v>0.33</v>
      </c>
      <c r="J103" s="299"/>
      <c r="K103" s="300">
        <f>E103*J103</f>
        <v>0</v>
      </c>
      <c r="O103" s="292">
        <v>2</v>
      </c>
      <c r="AA103" s="261">
        <v>3</v>
      </c>
      <c r="AB103" s="261">
        <v>1</v>
      </c>
      <c r="AC103" s="261" t="s">
        <v>683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3</v>
      </c>
      <c r="CB103" s="292">
        <v>1</v>
      </c>
    </row>
    <row r="104" spans="1:80">
      <c r="A104" s="293">
        <v>49</v>
      </c>
      <c r="B104" s="294" t="s">
        <v>467</v>
      </c>
      <c r="C104" s="295" t="s">
        <v>468</v>
      </c>
      <c r="D104" s="296" t="s">
        <v>176</v>
      </c>
      <c r="E104" s="297">
        <v>68</v>
      </c>
      <c r="F104" s="297">
        <v>0</v>
      </c>
      <c r="G104" s="298">
        <f>E104*F104</f>
        <v>0</v>
      </c>
      <c r="H104" s="299">
        <v>3.56E-2</v>
      </c>
      <c r="I104" s="300">
        <f>E104*H104</f>
        <v>2.4207999999999998</v>
      </c>
      <c r="J104" s="299"/>
      <c r="K104" s="300">
        <f>E104*J104</f>
        <v>0</v>
      </c>
      <c r="O104" s="292">
        <v>2</v>
      </c>
      <c r="AA104" s="261">
        <v>3</v>
      </c>
      <c r="AB104" s="261">
        <v>1</v>
      </c>
      <c r="AC104" s="261" t="s">
        <v>467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3</v>
      </c>
      <c r="CB104" s="292">
        <v>1</v>
      </c>
    </row>
    <row r="105" spans="1:80">
      <c r="A105" s="293">
        <v>50</v>
      </c>
      <c r="B105" s="294" t="s">
        <v>685</v>
      </c>
      <c r="C105" s="295" t="s">
        <v>686</v>
      </c>
      <c r="D105" s="296" t="s">
        <v>176</v>
      </c>
      <c r="E105" s="297">
        <v>100</v>
      </c>
      <c r="F105" s="297">
        <v>0</v>
      </c>
      <c r="G105" s="298">
        <f>E105*F105</f>
        <v>0</v>
      </c>
      <c r="H105" s="299">
        <v>2.2000000000000001E-4</v>
      </c>
      <c r="I105" s="300">
        <f>E105*H105</f>
        <v>2.2000000000000002E-2</v>
      </c>
      <c r="J105" s="299"/>
      <c r="K105" s="300">
        <f>E105*J105</f>
        <v>0</v>
      </c>
      <c r="O105" s="292">
        <v>2</v>
      </c>
      <c r="AA105" s="261">
        <v>3</v>
      </c>
      <c r="AB105" s="261">
        <v>1</v>
      </c>
      <c r="AC105" s="261">
        <v>28650429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3</v>
      </c>
      <c r="CB105" s="292">
        <v>1</v>
      </c>
    </row>
    <row r="106" spans="1:80">
      <c r="A106" s="293">
        <v>51</v>
      </c>
      <c r="B106" s="294" t="s">
        <v>687</v>
      </c>
      <c r="C106" s="295" t="s">
        <v>688</v>
      </c>
      <c r="D106" s="296" t="s">
        <v>176</v>
      </c>
      <c r="E106" s="297">
        <v>300</v>
      </c>
      <c r="F106" s="297">
        <v>0</v>
      </c>
      <c r="G106" s="298">
        <f>E106*F106</f>
        <v>0</v>
      </c>
      <c r="H106" s="299">
        <v>2.4000000000000001E-4</v>
      </c>
      <c r="I106" s="300">
        <f>E106*H106</f>
        <v>7.2000000000000008E-2</v>
      </c>
      <c r="J106" s="299"/>
      <c r="K106" s="300">
        <f>E106*J106</f>
        <v>0</v>
      </c>
      <c r="O106" s="292">
        <v>2</v>
      </c>
      <c r="AA106" s="261">
        <v>3</v>
      </c>
      <c r="AB106" s="261">
        <v>1</v>
      </c>
      <c r="AC106" s="261">
        <v>28650430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3</v>
      </c>
      <c r="CB106" s="292">
        <v>1</v>
      </c>
    </row>
    <row r="107" spans="1:80">
      <c r="A107" s="293">
        <v>52</v>
      </c>
      <c r="B107" s="294" t="s">
        <v>689</v>
      </c>
      <c r="C107" s="295" t="s">
        <v>690</v>
      </c>
      <c r="D107" s="296" t="s">
        <v>176</v>
      </c>
      <c r="E107" s="297">
        <v>480</v>
      </c>
      <c r="F107" s="297">
        <v>0</v>
      </c>
      <c r="G107" s="298">
        <f>E107*F107</f>
        <v>0</v>
      </c>
      <c r="H107" s="299">
        <v>2.7E-4</v>
      </c>
      <c r="I107" s="300">
        <f>E107*H107</f>
        <v>0.12959999999999999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28650431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293">
        <v>53</v>
      </c>
      <c r="B108" s="294" t="s">
        <v>691</v>
      </c>
      <c r="C108" s="295" t="s">
        <v>692</v>
      </c>
      <c r="D108" s="296" t="s">
        <v>176</v>
      </c>
      <c r="E108" s="297">
        <v>120</v>
      </c>
      <c r="F108" s="297">
        <v>0</v>
      </c>
      <c r="G108" s="298">
        <f>E108*F108</f>
        <v>0</v>
      </c>
      <c r="H108" s="299">
        <v>3.2000000000000003E-4</v>
      </c>
      <c r="I108" s="300">
        <f>E108*H108</f>
        <v>3.8400000000000004E-2</v>
      </c>
      <c r="J108" s="299"/>
      <c r="K108" s="300">
        <f>E108*J108</f>
        <v>0</v>
      </c>
      <c r="O108" s="292">
        <v>2</v>
      </c>
      <c r="AA108" s="261">
        <v>3</v>
      </c>
      <c r="AB108" s="261">
        <v>1</v>
      </c>
      <c r="AC108" s="261">
        <v>28650433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3</v>
      </c>
      <c r="CB108" s="292">
        <v>1</v>
      </c>
    </row>
    <row r="109" spans="1:80">
      <c r="A109" s="293">
        <v>54</v>
      </c>
      <c r="B109" s="294" t="s">
        <v>693</v>
      </c>
      <c r="C109" s="295" t="s">
        <v>694</v>
      </c>
      <c r="D109" s="296" t="s">
        <v>176</v>
      </c>
      <c r="E109" s="297">
        <v>4</v>
      </c>
      <c r="F109" s="297">
        <v>0</v>
      </c>
      <c r="G109" s="298">
        <f>E109*F109</f>
        <v>0</v>
      </c>
      <c r="H109" s="299">
        <v>6.8999999999999997E-4</v>
      </c>
      <c r="I109" s="300">
        <f>E109*H109</f>
        <v>2.7599999999999999E-3</v>
      </c>
      <c r="J109" s="299"/>
      <c r="K109" s="300">
        <f>E109*J109</f>
        <v>0</v>
      </c>
      <c r="O109" s="292">
        <v>2</v>
      </c>
      <c r="AA109" s="261">
        <v>3</v>
      </c>
      <c r="AB109" s="261">
        <v>1</v>
      </c>
      <c r="AC109" s="261">
        <v>28650701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3</v>
      </c>
      <c r="CB109" s="292">
        <v>1</v>
      </c>
    </row>
    <row r="110" spans="1:80">
      <c r="A110" s="293">
        <v>55</v>
      </c>
      <c r="B110" s="294" t="s">
        <v>695</v>
      </c>
      <c r="C110" s="295" t="s">
        <v>696</v>
      </c>
      <c r="D110" s="296" t="s">
        <v>176</v>
      </c>
      <c r="E110" s="297">
        <v>4</v>
      </c>
      <c r="F110" s="297">
        <v>0</v>
      </c>
      <c r="G110" s="298">
        <f>E110*F110</f>
        <v>0</v>
      </c>
      <c r="H110" s="299">
        <v>1.23E-3</v>
      </c>
      <c r="I110" s="300">
        <f>E110*H110</f>
        <v>4.9199999999999999E-3</v>
      </c>
      <c r="J110" s="299"/>
      <c r="K110" s="300">
        <f>E110*J110</f>
        <v>0</v>
      </c>
      <c r="O110" s="292">
        <v>2</v>
      </c>
      <c r="AA110" s="261">
        <v>3</v>
      </c>
      <c r="AB110" s="261">
        <v>1</v>
      </c>
      <c r="AC110" s="261">
        <v>28650704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3</v>
      </c>
      <c r="CB110" s="292">
        <v>1</v>
      </c>
    </row>
    <row r="111" spans="1:80">
      <c r="A111" s="293">
        <v>56</v>
      </c>
      <c r="B111" s="294" t="s">
        <v>697</v>
      </c>
      <c r="C111" s="295" t="s">
        <v>698</v>
      </c>
      <c r="D111" s="296" t="s">
        <v>176</v>
      </c>
      <c r="E111" s="297">
        <v>32</v>
      </c>
      <c r="F111" s="297">
        <v>0</v>
      </c>
      <c r="G111" s="298">
        <f>E111*F111</f>
        <v>0</v>
      </c>
      <c r="H111" s="299">
        <v>9.0299999999999998E-3</v>
      </c>
      <c r="I111" s="300">
        <f>E111*H111</f>
        <v>0.28895999999999999</v>
      </c>
      <c r="J111" s="299"/>
      <c r="K111" s="300">
        <f>E111*J111</f>
        <v>0</v>
      </c>
      <c r="O111" s="292">
        <v>2</v>
      </c>
      <c r="AA111" s="261">
        <v>3</v>
      </c>
      <c r="AB111" s="261">
        <v>1</v>
      </c>
      <c r="AC111" s="261">
        <v>28650781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3</v>
      </c>
      <c r="CB111" s="292">
        <v>1</v>
      </c>
    </row>
    <row r="112" spans="1:80">
      <c r="A112" s="293">
        <v>57</v>
      </c>
      <c r="B112" s="294" t="s">
        <v>699</v>
      </c>
      <c r="C112" s="295" t="s">
        <v>700</v>
      </c>
      <c r="D112" s="296" t="s">
        <v>176</v>
      </c>
      <c r="E112" s="297">
        <v>50</v>
      </c>
      <c r="F112" s="297">
        <v>0</v>
      </c>
      <c r="G112" s="298">
        <f>E112*F112</f>
        <v>0</v>
      </c>
      <c r="H112" s="299">
        <v>1.406E-2</v>
      </c>
      <c r="I112" s="300">
        <f>E112*H112</f>
        <v>0.70299999999999996</v>
      </c>
      <c r="J112" s="299"/>
      <c r="K112" s="300">
        <f>E112*J112</f>
        <v>0</v>
      </c>
      <c r="O112" s="292">
        <v>2</v>
      </c>
      <c r="AA112" s="261">
        <v>3</v>
      </c>
      <c r="AB112" s="261">
        <v>1</v>
      </c>
      <c r="AC112" s="261">
        <v>28650783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3</v>
      </c>
      <c r="CB112" s="292">
        <v>1</v>
      </c>
    </row>
    <row r="113" spans="1:80">
      <c r="A113" s="293">
        <v>58</v>
      </c>
      <c r="B113" s="294" t="s">
        <v>701</v>
      </c>
      <c r="C113" s="295" t="s">
        <v>702</v>
      </c>
      <c r="D113" s="296" t="s">
        <v>176</v>
      </c>
      <c r="E113" s="297">
        <v>82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/>
      <c r="K113" s="300">
        <f>E113*J113</f>
        <v>0</v>
      </c>
      <c r="O113" s="292">
        <v>2</v>
      </c>
      <c r="AA113" s="261">
        <v>3</v>
      </c>
      <c r="AB113" s="261">
        <v>1</v>
      </c>
      <c r="AC113" s="261" t="s">
        <v>701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3</v>
      </c>
      <c r="CB113" s="292">
        <v>1</v>
      </c>
    </row>
    <row r="114" spans="1:80">
      <c r="A114" s="316"/>
      <c r="B114" s="317" t="s">
        <v>100</v>
      </c>
      <c r="C114" s="318" t="s">
        <v>327</v>
      </c>
      <c r="D114" s="319"/>
      <c r="E114" s="320"/>
      <c r="F114" s="321"/>
      <c r="G114" s="322">
        <f>SUM(G83:G113)</f>
        <v>0</v>
      </c>
      <c r="H114" s="323"/>
      <c r="I114" s="324">
        <f>SUM(I83:I113)</f>
        <v>8.3081600000000009</v>
      </c>
      <c r="J114" s="323"/>
      <c r="K114" s="324">
        <f>SUM(K83:K113)</f>
        <v>0</v>
      </c>
      <c r="O114" s="292">
        <v>4</v>
      </c>
      <c r="BA114" s="325">
        <f>SUM(BA83:BA113)</f>
        <v>0</v>
      </c>
      <c r="BB114" s="325">
        <f>SUM(BB83:BB113)</f>
        <v>0</v>
      </c>
      <c r="BC114" s="325">
        <f>SUM(BC83:BC113)</f>
        <v>0</v>
      </c>
      <c r="BD114" s="325">
        <f>SUM(BD83:BD113)</f>
        <v>0</v>
      </c>
      <c r="BE114" s="325">
        <f>SUM(BE83:BE113)</f>
        <v>0</v>
      </c>
    </row>
    <row r="115" spans="1:80">
      <c r="A115" s="282" t="s">
        <v>97</v>
      </c>
      <c r="B115" s="283" t="s">
        <v>476</v>
      </c>
      <c r="C115" s="284" t="s">
        <v>477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>
      <c r="A116" s="293">
        <v>59</v>
      </c>
      <c r="B116" s="294" t="s">
        <v>703</v>
      </c>
      <c r="C116" s="295" t="s">
        <v>704</v>
      </c>
      <c r="D116" s="296" t="s">
        <v>176</v>
      </c>
      <c r="E116" s="297">
        <v>6</v>
      </c>
      <c r="F116" s="297">
        <v>0</v>
      </c>
      <c r="G116" s="298">
        <f>E116*F116</f>
        <v>0</v>
      </c>
      <c r="H116" s="299">
        <v>3.9030000000000002E-2</v>
      </c>
      <c r="I116" s="300">
        <f>E116*H116</f>
        <v>0.23418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 ht="22.5">
      <c r="A117" s="293">
        <v>60</v>
      </c>
      <c r="B117" s="294" t="s">
        <v>705</v>
      </c>
      <c r="C117" s="295" t="s">
        <v>706</v>
      </c>
      <c r="D117" s="296" t="s">
        <v>176</v>
      </c>
      <c r="E117" s="297">
        <v>11</v>
      </c>
      <c r="F117" s="297">
        <v>0</v>
      </c>
      <c r="G117" s="298">
        <f>E117*F117</f>
        <v>0</v>
      </c>
      <c r="H117" s="299">
        <v>0</v>
      </c>
      <c r="I117" s="300">
        <f>E117*H117</f>
        <v>0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8"/>
      <c r="C118" s="309" t="s">
        <v>98</v>
      </c>
      <c r="D118" s="310"/>
      <c r="E118" s="311">
        <v>1</v>
      </c>
      <c r="F118" s="312"/>
      <c r="G118" s="313"/>
      <c r="H118" s="314"/>
      <c r="I118" s="306"/>
      <c r="J118" s="315"/>
      <c r="K118" s="306"/>
      <c r="M118" s="307">
        <v>1</v>
      </c>
      <c r="O118" s="292"/>
    </row>
    <row r="119" spans="1:80">
      <c r="A119" s="301"/>
      <c r="B119" s="308"/>
      <c r="C119" s="309" t="s">
        <v>707</v>
      </c>
      <c r="D119" s="310"/>
      <c r="E119" s="311">
        <v>10</v>
      </c>
      <c r="F119" s="312"/>
      <c r="G119" s="313"/>
      <c r="H119" s="314"/>
      <c r="I119" s="306"/>
      <c r="J119" s="315"/>
      <c r="K119" s="306"/>
      <c r="M119" s="307">
        <v>10</v>
      </c>
      <c r="O119" s="292"/>
    </row>
    <row r="120" spans="1:80" ht="22.5">
      <c r="A120" s="293">
        <v>61</v>
      </c>
      <c r="B120" s="294" t="s">
        <v>708</v>
      </c>
      <c r="C120" s="295" t="s">
        <v>709</v>
      </c>
      <c r="D120" s="296" t="s">
        <v>176</v>
      </c>
      <c r="E120" s="297">
        <v>4</v>
      </c>
      <c r="F120" s="297">
        <v>0</v>
      </c>
      <c r="G120" s="298">
        <f>E120*F120</f>
        <v>0</v>
      </c>
      <c r="H120" s="299">
        <v>0</v>
      </c>
      <c r="I120" s="300">
        <f>E120*H120</f>
        <v>0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 ht="22.5">
      <c r="A121" s="293">
        <v>62</v>
      </c>
      <c r="B121" s="294" t="s">
        <v>710</v>
      </c>
      <c r="C121" s="295" t="s">
        <v>711</v>
      </c>
      <c r="D121" s="296" t="s">
        <v>176</v>
      </c>
      <c r="E121" s="297">
        <v>6</v>
      </c>
      <c r="F121" s="297">
        <v>0</v>
      </c>
      <c r="G121" s="298">
        <f>E121*F121</f>
        <v>0</v>
      </c>
      <c r="H121" s="299">
        <v>0</v>
      </c>
      <c r="I121" s="300">
        <f>E121*H121</f>
        <v>0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293">
        <v>63</v>
      </c>
      <c r="B122" s="294" t="s">
        <v>712</v>
      </c>
      <c r="C122" s="295" t="s">
        <v>713</v>
      </c>
      <c r="D122" s="296" t="s">
        <v>176</v>
      </c>
      <c r="E122" s="297">
        <v>1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293">
        <v>64</v>
      </c>
      <c r="B123" s="294" t="s">
        <v>479</v>
      </c>
      <c r="C123" s="295" t="s">
        <v>480</v>
      </c>
      <c r="D123" s="296" t="s">
        <v>176</v>
      </c>
      <c r="E123" s="297">
        <v>6</v>
      </c>
      <c r="F123" s="297">
        <v>0</v>
      </c>
      <c r="G123" s="298">
        <f>E123*F123</f>
        <v>0</v>
      </c>
      <c r="H123" s="299">
        <v>7.0000000000000001E-3</v>
      </c>
      <c r="I123" s="300">
        <f>E123*H123</f>
        <v>4.2000000000000003E-2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293">
        <v>65</v>
      </c>
      <c r="B124" s="294" t="s">
        <v>714</v>
      </c>
      <c r="C124" s="295" t="s">
        <v>715</v>
      </c>
      <c r="D124" s="296" t="s">
        <v>176</v>
      </c>
      <c r="E124" s="297">
        <v>1</v>
      </c>
      <c r="F124" s="297">
        <v>0</v>
      </c>
      <c r="G124" s="298">
        <f>E124*F124</f>
        <v>0</v>
      </c>
      <c r="H124" s="299">
        <v>1.2</v>
      </c>
      <c r="I124" s="300">
        <f>E124*H124</f>
        <v>1.2</v>
      </c>
      <c r="J124" s="299"/>
      <c r="K124" s="300">
        <f>E124*J124</f>
        <v>0</v>
      </c>
      <c r="O124" s="292">
        <v>2</v>
      </c>
      <c r="AA124" s="261">
        <v>12</v>
      </c>
      <c r="AB124" s="261">
        <v>0</v>
      </c>
      <c r="AC124" s="261">
        <v>85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12</v>
      </c>
      <c r="CB124" s="292">
        <v>0</v>
      </c>
    </row>
    <row r="125" spans="1:80">
      <c r="A125" s="293">
        <v>66</v>
      </c>
      <c r="B125" s="294" t="s">
        <v>716</v>
      </c>
      <c r="C125" s="295" t="s">
        <v>717</v>
      </c>
      <c r="D125" s="296" t="s">
        <v>176</v>
      </c>
      <c r="E125" s="297">
        <v>6</v>
      </c>
      <c r="F125" s="297">
        <v>0</v>
      </c>
      <c r="G125" s="298">
        <f>E125*F125</f>
        <v>0</v>
      </c>
      <c r="H125" s="299">
        <v>1.09E-2</v>
      </c>
      <c r="I125" s="300">
        <f>E125*H125</f>
        <v>6.54E-2</v>
      </c>
      <c r="J125" s="299"/>
      <c r="K125" s="300">
        <f>E125*J125</f>
        <v>0</v>
      </c>
      <c r="O125" s="292">
        <v>2</v>
      </c>
      <c r="AA125" s="261">
        <v>3</v>
      </c>
      <c r="AB125" s="261">
        <v>1</v>
      </c>
      <c r="AC125" s="261" t="s">
        <v>716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3</v>
      </c>
      <c r="CB125" s="292">
        <v>1</v>
      </c>
    </row>
    <row r="126" spans="1:80">
      <c r="A126" s="293">
        <v>67</v>
      </c>
      <c r="B126" s="294" t="s">
        <v>718</v>
      </c>
      <c r="C126" s="295" t="s">
        <v>719</v>
      </c>
      <c r="D126" s="296" t="s">
        <v>176</v>
      </c>
      <c r="E126" s="297">
        <v>1</v>
      </c>
      <c r="F126" s="297">
        <v>0</v>
      </c>
      <c r="G126" s="298">
        <f>E126*F126</f>
        <v>0</v>
      </c>
      <c r="H126" s="299">
        <v>7.92E-3</v>
      </c>
      <c r="I126" s="300">
        <f>E126*H126</f>
        <v>7.92E-3</v>
      </c>
      <c r="J126" s="299"/>
      <c r="K126" s="300">
        <f>E126*J126</f>
        <v>0</v>
      </c>
      <c r="O126" s="292">
        <v>2</v>
      </c>
      <c r="AA126" s="261">
        <v>3</v>
      </c>
      <c r="AB126" s="261">
        <v>1</v>
      </c>
      <c r="AC126" s="261" t="s">
        <v>718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3</v>
      </c>
      <c r="CB126" s="292">
        <v>1</v>
      </c>
    </row>
    <row r="127" spans="1:80">
      <c r="A127" s="301"/>
      <c r="B127" s="302"/>
      <c r="C127" s="303"/>
      <c r="D127" s="304"/>
      <c r="E127" s="304"/>
      <c r="F127" s="304"/>
      <c r="G127" s="305"/>
      <c r="I127" s="306"/>
      <c r="K127" s="306"/>
      <c r="L127" s="307"/>
      <c r="O127" s="292">
        <v>3</v>
      </c>
    </row>
    <row r="128" spans="1:80">
      <c r="A128" s="293">
        <v>68</v>
      </c>
      <c r="B128" s="294" t="s">
        <v>720</v>
      </c>
      <c r="C128" s="295" t="s">
        <v>721</v>
      </c>
      <c r="D128" s="296" t="s">
        <v>176</v>
      </c>
      <c r="E128" s="297">
        <v>1</v>
      </c>
      <c r="F128" s="297">
        <v>0</v>
      </c>
      <c r="G128" s="298">
        <f>E128*F128</f>
        <v>0</v>
      </c>
      <c r="H128" s="299">
        <v>1.6789999999999999E-2</v>
      </c>
      <c r="I128" s="300">
        <f>E128*H128</f>
        <v>1.6789999999999999E-2</v>
      </c>
      <c r="J128" s="299"/>
      <c r="K128" s="300">
        <f>E128*J128</f>
        <v>0</v>
      </c>
      <c r="O128" s="292">
        <v>2</v>
      </c>
      <c r="AA128" s="261">
        <v>3</v>
      </c>
      <c r="AB128" s="261">
        <v>1</v>
      </c>
      <c r="AC128" s="261" t="s">
        <v>720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3</v>
      </c>
      <c r="CB128" s="292">
        <v>1</v>
      </c>
    </row>
    <row r="129" spans="1:80">
      <c r="A129" s="293">
        <v>69</v>
      </c>
      <c r="B129" s="294" t="s">
        <v>722</v>
      </c>
      <c r="C129" s="295" t="s">
        <v>723</v>
      </c>
      <c r="D129" s="296" t="s">
        <v>176</v>
      </c>
      <c r="E129" s="297">
        <v>1</v>
      </c>
      <c r="F129" s="297">
        <v>0</v>
      </c>
      <c r="G129" s="298">
        <f>E129*F129</f>
        <v>0</v>
      </c>
      <c r="H129" s="299">
        <v>5.0189999999999999E-2</v>
      </c>
      <c r="I129" s="300">
        <f>E129*H129</f>
        <v>5.0189999999999999E-2</v>
      </c>
      <c r="J129" s="299"/>
      <c r="K129" s="300">
        <f>E129*J129</f>
        <v>0</v>
      </c>
      <c r="O129" s="292">
        <v>2</v>
      </c>
      <c r="AA129" s="261">
        <v>3</v>
      </c>
      <c r="AB129" s="261">
        <v>1</v>
      </c>
      <c r="AC129" s="261" t="s">
        <v>722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3</v>
      </c>
      <c r="CB129" s="292">
        <v>1</v>
      </c>
    </row>
    <row r="130" spans="1:80">
      <c r="A130" s="293">
        <v>70</v>
      </c>
      <c r="B130" s="294" t="s">
        <v>724</v>
      </c>
      <c r="C130" s="295" t="s">
        <v>725</v>
      </c>
      <c r="D130" s="296" t="s">
        <v>176</v>
      </c>
      <c r="E130" s="297">
        <v>1</v>
      </c>
      <c r="F130" s="297">
        <v>0</v>
      </c>
      <c r="G130" s="298">
        <f>E130*F130</f>
        <v>0</v>
      </c>
      <c r="H130" s="299">
        <v>3.9E-2</v>
      </c>
      <c r="I130" s="300">
        <f>E130*H130</f>
        <v>3.9E-2</v>
      </c>
      <c r="J130" s="299"/>
      <c r="K130" s="300">
        <f>E130*J130</f>
        <v>0</v>
      </c>
      <c r="O130" s="292">
        <v>2</v>
      </c>
      <c r="AA130" s="261">
        <v>3</v>
      </c>
      <c r="AB130" s="261">
        <v>1</v>
      </c>
      <c r="AC130" s="261" t="s">
        <v>724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3</v>
      </c>
      <c r="CB130" s="292">
        <v>1</v>
      </c>
    </row>
    <row r="131" spans="1:80">
      <c r="A131" s="293">
        <v>71</v>
      </c>
      <c r="B131" s="294" t="s">
        <v>726</v>
      </c>
      <c r="C131" s="295" t="s">
        <v>727</v>
      </c>
      <c r="D131" s="296" t="s">
        <v>176</v>
      </c>
      <c r="E131" s="297">
        <v>9</v>
      </c>
      <c r="F131" s="297">
        <v>0</v>
      </c>
      <c r="G131" s="298">
        <f>E131*F131</f>
        <v>0</v>
      </c>
      <c r="H131" s="299">
        <v>5.5E-2</v>
      </c>
      <c r="I131" s="300">
        <f>E131*H131</f>
        <v>0.495</v>
      </c>
      <c r="J131" s="299"/>
      <c r="K131" s="300">
        <f>E131*J131</f>
        <v>0</v>
      </c>
      <c r="O131" s="292">
        <v>2</v>
      </c>
      <c r="AA131" s="261">
        <v>3</v>
      </c>
      <c r="AB131" s="261">
        <v>1</v>
      </c>
      <c r="AC131" s="261" t="s">
        <v>726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3</v>
      </c>
      <c r="CB131" s="292">
        <v>1</v>
      </c>
    </row>
    <row r="132" spans="1:80">
      <c r="A132" s="293">
        <v>72</v>
      </c>
      <c r="B132" s="294" t="s">
        <v>728</v>
      </c>
      <c r="C132" s="295" t="s">
        <v>729</v>
      </c>
      <c r="D132" s="296" t="s">
        <v>176</v>
      </c>
      <c r="E132" s="297">
        <v>3</v>
      </c>
      <c r="F132" s="297">
        <v>0</v>
      </c>
      <c r="G132" s="298">
        <f>E132*F132</f>
        <v>0</v>
      </c>
      <c r="H132" s="299">
        <v>0.26500000000000001</v>
      </c>
      <c r="I132" s="300">
        <f>E132*H132</f>
        <v>0.79500000000000004</v>
      </c>
      <c r="J132" s="299"/>
      <c r="K132" s="300">
        <f>E132*J132</f>
        <v>0</v>
      </c>
      <c r="O132" s="292">
        <v>2</v>
      </c>
      <c r="AA132" s="261">
        <v>3</v>
      </c>
      <c r="AB132" s="261">
        <v>1</v>
      </c>
      <c r="AC132" s="261" t="s">
        <v>728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3</v>
      </c>
      <c r="CB132" s="292">
        <v>1</v>
      </c>
    </row>
    <row r="133" spans="1:80">
      <c r="A133" s="293">
        <v>73</v>
      </c>
      <c r="B133" s="294" t="s">
        <v>730</v>
      </c>
      <c r="C133" s="295" t="s">
        <v>731</v>
      </c>
      <c r="D133" s="296" t="s">
        <v>176</v>
      </c>
      <c r="E133" s="297">
        <v>1</v>
      </c>
      <c r="F133" s="297">
        <v>0</v>
      </c>
      <c r="G133" s="298">
        <f>E133*F133</f>
        <v>0</v>
      </c>
      <c r="H133" s="299">
        <v>0.53</v>
      </c>
      <c r="I133" s="300">
        <f>E133*H133</f>
        <v>0.53</v>
      </c>
      <c r="J133" s="299"/>
      <c r="K133" s="300">
        <f>E133*J133</f>
        <v>0</v>
      </c>
      <c r="O133" s="292">
        <v>2</v>
      </c>
      <c r="AA133" s="261">
        <v>3</v>
      </c>
      <c r="AB133" s="261">
        <v>1</v>
      </c>
      <c r="AC133" s="261" t="s">
        <v>730</v>
      </c>
      <c r="AZ133" s="261">
        <v>1</v>
      </c>
      <c r="BA133" s="261">
        <f>IF(AZ133=1,G133,0)</f>
        <v>0</v>
      </c>
      <c r="BB133" s="261">
        <f>IF(AZ133=2,G133,0)</f>
        <v>0</v>
      </c>
      <c r="BC133" s="261">
        <f>IF(AZ133=3,G133,0)</f>
        <v>0</v>
      </c>
      <c r="BD133" s="261">
        <f>IF(AZ133=4,G133,0)</f>
        <v>0</v>
      </c>
      <c r="BE133" s="261">
        <f>IF(AZ133=5,G133,0)</f>
        <v>0</v>
      </c>
      <c r="CA133" s="292">
        <v>3</v>
      </c>
      <c r="CB133" s="292">
        <v>1</v>
      </c>
    </row>
    <row r="134" spans="1:80">
      <c r="A134" s="293">
        <v>74</v>
      </c>
      <c r="B134" s="294" t="s">
        <v>732</v>
      </c>
      <c r="C134" s="295" t="s">
        <v>733</v>
      </c>
      <c r="D134" s="296" t="s">
        <v>176</v>
      </c>
      <c r="E134" s="297">
        <v>10</v>
      </c>
      <c r="F134" s="297">
        <v>0</v>
      </c>
      <c r="G134" s="298">
        <f>E134*F134</f>
        <v>0</v>
      </c>
      <c r="H134" s="299">
        <v>2E-3</v>
      </c>
      <c r="I134" s="300">
        <f>E134*H134</f>
        <v>0.02</v>
      </c>
      <c r="J134" s="299"/>
      <c r="K134" s="300">
        <f>E134*J134</f>
        <v>0</v>
      </c>
      <c r="O134" s="292">
        <v>2</v>
      </c>
      <c r="AA134" s="261">
        <v>3</v>
      </c>
      <c r="AB134" s="261">
        <v>1</v>
      </c>
      <c r="AC134" s="261" t="s">
        <v>732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3</v>
      </c>
      <c r="CB134" s="292">
        <v>1</v>
      </c>
    </row>
    <row r="135" spans="1:80">
      <c r="A135" s="293">
        <v>75</v>
      </c>
      <c r="B135" s="294" t="s">
        <v>734</v>
      </c>
      <c r="C135" s="295" t="s">
        <v>735</v>
      </c>
      <c r="D135" s="296" t="s">
        <v>176</v>
      </c>
      <c r="E135" s="297">
        <v>1</v>
      </c>
      <c r="F135" s="297">
        <v>0</v>
      </c>
      <c r="G135" s="298">
        <f>E135*F135</f>
        <v>0</v>
      </c>
      <c r="H135" s="299">
        <v>0</v>
      </c>
      <c r="I135" s="300">
        <f>E135*H135</f>
        <v>0</v>
      </c>
      <c r="J135" s="299"/>
      <c r="K135" s="300">
        <f>E135*J135</f>
        <v>0</v>
      </c>
      <c r="O135" s="292">
        <v>2</v>
      </c>
      <c r="AA135" s="261">
        <v>12</v>
      </c>
      <c r="AB135" s="261">
        <v>1</v>
      </c>
      <c r="AC135" s="261">
        <v>80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12</v>
      </c>
      <c r="CB135" s="292">
        <v>1</v>
      </c>
    </row>
    <row r="136" spans="1:80">
      <c r="A136" s="293">
        <v>76</v>
      </c>
      <c r="B136" s="294" t="s">
        <v>481</v>
      </c>
      <c r="C136" s="295" t="s">
        <v>482</v>
      </c>
      <c r="D136" s="296" t="s">
        <v>176</v>
      </c>
      <c r="E136" s="297">
        <v>6</v>
      </c>
      <c r="F136" s="297">
        <v>0</v>
      </c>
      <c r="G136" s="298">
        <f>E136*F136</f>
        <v>0</v>
      </c>
      <c r="H136" s="299">
        <v>0.158</v>
      </c>
      <c r="I136" s="300">
        <f>E136*H136</f>
        <v>0.94799999999999995</v>
      </c>
      <c r="J136" s="299"/>
      <c r="K136" s="300">
        <f>E136*J136</f>
        <v>0</v>
      </c>
      <c r="O136" s="292">
        <v>2</v>
      </c>
      <c r="AA136" s="261">
        <v>12</v>
      </c>
      <c r="AB136" s="261">
        <v>1</v>
      </c>
      <c r="AC136" s="261">
        <v>47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12</v>
      </c>
      <c r="CB136" s="292">
        <v>1</v>
      </c>
    </row>
    <row r="137" spans="1:80">
      <c r="A137" s="293">
        <v>77</v>
      </c>
      <c r="B137" s="294" t="s">
        <v>736</v>
      </c>
      <c r="C137" s="295" t="s">
        <v>737</v>
      </c>
      <c r="D137" s="296" t="s">
        <v>176</v>
      </c>
      <c r="E137" s="297">
        <v>6</v>
      </c>
      <c r="F137" s="297">
        <v>0</v>
      </c>
      <c r="G137" s="298">
        <f>E137*F137</f>
        <v>0</v>
      </c>
      <c r="H137" s="299">
        <v>0.44900000000000001</v>
      </c>
      <c r="I137" s="300">
        <f>E137*H137</f>
        <v>2.694</v>
      </c>
      <c r="J137" s="299"/>
      <c r="K137" s="300">
        <f>E137*J137</f>
        <v>0</v>
      </c>
      <c r="O137" s="292">
        <v>2</v>
      </c>
      <c r="AA137" s="261">
        <v>12</v>
      </c>
      <c r="AB137" s="261">
        <v>1</v>
      </c>
      <c r="AC137" s="261">
        <v>48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12</v>
      </c>
      <c r="CB137" s="292">
        <v>1</v>
      </c>
    </row>
    <row r="138" spans="1:80">
      <c r="A138" s="316"/>
      <c r="B138" s="317" t="s">
        <v>100</v>
      </c>
      <c r="C138" s="318" t="s">
        <v>478</v>
      </c>
      <c r="D138" s="319"/>
      <c r="E138" s="320"/>
      <c r="F138" s="321"/>
      <c r="G138" s="322">
        <f>SUM(G115:G137)</f>
        <v>0</v>
      </c>
      <c r="H138" s="323"/>
      <c r="I138" s="324">
        <f>SUM(I115:I137)</f>
        <v>7.1374799999999992</v>
      </c>
      <c r="J138" s="323"/>
      <c r="K138" s="324">
        <f>SUM(K115:K137)</f>
        <v>0</v>
      </c>
      <c r="O138" s="292">
        <v>4</v>
      </c>
      <c r="BA138" s="325">
        <f>SUM(BA115:BA137)</f>
        <v>0</v>
      </c>
      <c r="BB138" s="325">
        <f>SUM(BB115:BB137)</f>
        <v>0</v>
      </c>
      <c r="BC138" s="325">
        <f>SUM(BC115:BC137)</f>
        <v>0</v>
      </c>
      <c r="BD138" s="325">
        <f>SUM(BD115:BD137)</f>
        <v>0</v>
      </c>
      <c r="BE138" s="325">
        <f>SUM(BE115:BE137)</f>
        <v>0</v>
      </c>
    </row>
    <row r="139" spans="1:80">
      <c r="A139" s="282" t="s">
        <v>97</v>
      </c>
      <c r="B139" s="283" t="s">
        <v>738</v>
      </c>
      <c r="C139" s="284" t="s">
        <v>739</v>
      </c>
      <c r="D139" s="285"/>
      <c r="E139" s="286"/>
      <c r="F139" s="286"/>
      <c r="G139" s="287"/>
      <c r="H139" s="288"/>
      <c r="I139" s="289"/>
      <c r="J139" s="290"/>
      <c r="K139" s="291"/>
      <c r="O139" s="292">
        <v>1</v>
      </c>
    </row>
    <row r="140" spans="1:80" ht="22.5">
      <c r="A140" s="293">
        <v>78</v>
      </c>
      <c r="B140" s="294" t="s">
        <v>741</v>
      </c>
      <c r="C140" s="295" t="s">
        <v>742</v>
      </c>
      <c r="D140" s="296" t="s">
        <v>122</v>
      </c>
      <c r="E140" s="297">
        <v>1.23</v>
      </c>
      <c r="F140" s="297">
        <v>0</v>
      </c>
      <c r="G140" s="298">
        <f>E140*F140</f>
        <v>0</v>
      </c>
      <c r="H140" s="299">
        <v>1.47E-3</v>
      </c>
      <c r="I140" s="300">
        <f>E140*H140</f>
        <v>1.8081E-3</v>
      </c>
      <c r="J140" s="299"/>
      <c r="K140" s="300">
        <f>E140*J140</f>
        <v>0</v>
      </c>
      <c r="O140" s="292">
        <v>2</v>
      </c>
      <c r="AA140" s="261">
        <v>12</v>
      </c>
      <c r="AB140" s="261">
        <v>0</v>
      </c>
      <c r="AC140" s="261">
        <v>49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12</v>
      </c>
      <c r="CB140" s="292">
        <v>0</v>
      </c>
    </row>
    <row r="141" spans="1:80">
      <c r="A141" s="316"/>
      <c r="B141" s="317" t="s">
        <v>100</v>
      </c>
      <c r="C141" s="318" t="s">
        <v>740</v>
      </c>
      <c r="D141" s="319"/>
      <c r="E141" s="320"/>
      <c r="F141" s="321"/>
      <c r="G141" s="322">
        <f>SUM(G139:G140)</f>
        <v>0</v>
      </c>
      <c r="H141" s="323"/>
      <c r="I141" s="324">
        <f>SUM(I139:I140)</f>
        <v>1.8081E-3</v>
      </c>
      <c r="J141" s="323"/>
      <c r="K141" s="324">
        <f>SUM(K139:K140)</f>
        <v>0</v>
      </c>
      <c r="O141" s="292">
        <v>4</v>
      </c>
      <c r="BA141" s="325">
        <f>SUM(BA139:BA140)</f>
        <v>0</v>
      </c>
      <c r="BB141" s="325">
        <f>SUM(BB139:BB140)</f>
        <v>0</v>
      </c>
      <c r="BC141" s="325">
        <f>SUM(BC139:BC140)</f>
        <v>0</v>
      </c>
      <c r="BD141" s="325">
        <f>SUM(BD139:BD140)</f>
        <v>0</v>
      </c>
      <c r="BE141" s="325">
        <f>SUM(BE139:BE140)</f>
        <v>0</v>
      </c>
    </row>
    <row r="142" spans="1:80">
      <c r="A142" s="282" t="s">
        <v>97</v>
      </c>
      <c r="B142" s="283" t="s">
        <v>361</v>
      </c>
      <c r="C142" s="284" t="s">
        <v>362</v>
      </c>
      <c r="D142" s="285"/>
      <c r="E142" s="286"/>
      <c r="F142" s="286"/>
      <c r="G142" s="287"/>
      <c r="H142" s="288"/>
      <c r="I142" s="289"/>
      <c r="J142" s="290"/>
      <c r="K142" s="291"/>
      <c r="O142" s="292">
        <v>1</v>
      </c>
    </row>
    <row r="143" spans="1:80">
      <c r="A143" s="293">
        <v>79</v>
      </c>
      <c r="B143" s="294" t="s">
        <v>364</v>
      </c>
      <c r="C143" s="295" t="s">
        <v>365</v>
      </c>
      <c r="D143" s="296" t="s">
        <v>113</v>
      </c>
      <c r="E143" s="297">
        <v>0.9</v>
      </c>
      <c r="F143" s="297">
        <v>0</v>
      </c>
      <c r="G143" s="298">
        <f>E143*F143</f>
        <v>0</v>
      </c>
      <c r="H143" s="299">
        <v>0</v>
      </c>
      <c r="I143" s="300">
        <f>E143*H143</f>
        <v>0</v>
      </c>
      <c r="J143" s="299">
        <v>-2.14E-3</v>
      </c>
      <c r="K143" s="300">
        <f>E143*J143</f>
        <v>-1.926E-3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293">
        <v>80</v>
      </c>
      <c r="B144" s="294" t="s">
        <v>743</v>
      </c>
      <c r="C144" s="295" t="s">
        <v>744</v>
      </c>
      <c r="D144" s="296" t="s">
        <v>113</v>
      </c>
      <c r="E144" s="297">
        <v>0.45</v>
      </c>
      <c r="F144" s="297">
        <v>0</v>
      </c>
      <c r="G144" s="298">
        <f>E144*F144</f>
        <v>0</v>
      </c>
      <c r="H144" s="299">
        <v>0</v>
      </c>
      <c r="I144" s="300">
        <f>E144*H144</f>
        <v>0</v>
      </c>
      <c r="J144" s="299">
        <v>-2.14E-3</v>
      </c>
      <c r="K144" s="300">
        <f>E144*J144</f>
        <v>-9.6299999999999999E-4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16"/>
      <c r="B145" s="317" t="s">
        <v>100</v>
      </c>
      <c r="C145" s="318" t="s">
        <v>363</v>
      </c>
      <c r="D145" s="319"/>
      <c r="E145" s="320"/>
      <c r="F145" s="321"/>
      <c r="G145" s="322">
        <f>SUM(G142:G144)</f>
        <v>0</v>
      </c>
      <c r="H145" s="323"/>
      <c r="I145" s="324">
        <f>SUM(I142:I144)</f>
        <v>0</v>
      </c>
      <c r="J145" s="323"/>
      <c r="K145" s="324">
        <f>SUM(K142:K144)</f>
        <v>-2.8890000000000001E-3</v>
      </c>
      <c r="O145" s="292">
        <v>4</v>
      </c>
      <c r="BA145" s="325">
        <f>SUM(BA142:BA144)</f>
        <v>0</v>
      </c>
      <c r="BB145" s="325">
        <f>SUM(BB142:BB144)</f>
        <v>0</v>
      </c>
      <c r="BC145" s="325">
        <f>SUM(BC142:BC144)</f>
        <v>0</v>
      </c>
      <c r="BD145" s="325">
        <f>SUM(BD142:BD144)</f>
        <v>0</v>
      </c>
      <c r="BE145" s="325">
        <f>SUM(BE142:BE144)</f>
        <v>0</v>
      </c>
    </row>
    <row r="146" spans="1:80">
      <c r="A146" s="282" t="s">
        <v>97</v>
      </c>
      <c r="B146" s="283" t="s">
        <v>366</v>
      </c>
      <c r="C146" s="284" t="s">
        <v>367</v>
      </c>
      <c r="D146" s="285"/>
      <c r="E146" s="286"/>
      <c r="F146" s="286"/>
      <c r="G146" s="287"/>
      <c r="H146" s="288"/>
      <c r="I146" s="289"/>
      <c r="J146" s="290"/>
      <c r="K146" s="291"/>
      <c r="O146" s="292">
        <v>1</v>
      </c>
    </row>
    <row r="147" spans="1:80">
      <c r="A147" s="293">
        <v>81</v>
      </c>
      <c r="B147" s="294" t="s">
        <v>575</v>
      </c>
      <c r="C147" s="295" t="s">
        <v>576</v>
      </c>
      <c r="D147" s="296" t="s">
        <v>172</v>
      </c>
      <c r="E147" s="297">
        <v>3604.4474310999999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/>
      <c r="K147" s="300">
        <f>E147*J147</f>
        <v>0</v>
      </c>
      <c r="O147" s="292">
        <v>2</v>
      </c>
      <c r="AA147" s="261">
        <v>7</v>
      </c>
      <c r="AB147" s="261">
        <v>1</v>
      </c>
      <c r="AC147" s="261">
        <v>2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7</v>
      </c>
      <c r="CB147" s="292">
        <v>1</v>
      </c>
    </row>
    <row r="148" spans="1:80">
      <c r="A148" s="316"/>
      <c r="B148" s="317" t="s">
        <v>100</v>
      </c>
      <c r="C148" s="318" t="s">
        <v>368</v>
      </c>
      <c r="D148" s="319"/>
      <c r="E148" s="320"/>
      <c r="F148" s="321"/>
      <c r="G148" s="322">
        <f>SUM(G146:G147)</f>
        <v>0</v>
      </c>
      <c r="H148" s="323"/>
      <c r="I148" s="324">
        <f>SUM(I146:I147)</f>
        <v>0</v>
      </c>
      <c r="J148" s="323"/>
      <c r="K148" s="324">
        <f>SUM(K146:K147)</f>
        <v>0</v>
      </c>
      <c r="O148" s="292">
        <v>4</v>
      </c>
      <c r="BA148" s="325">
        <f>SUM(BA146:BA147)</f>
        <v>0</v>
      </c>
      <c r="BB148" s="325">
        <f>SUM(BB146:BB147)</f>
        <v>0</v>
      </c>
      <c r="BC148" s="325">
        <f>SUM(BC146:BC147)</f>
        <v>0</v>
      </c>
      <c r="BD148" s="325">
        <f>SUM(BD146:BD147)</f>
        <v>0</v>
      </c>
      <c r="BE148" s="325">
        <f>SUM(BE146:BE147)</f>
        <v>0</v>
      </c>
    </row>
    <row r="149" spans="1:80">
      <c r="A149" s="282" t="s">
        <v>97</v>
      </c>
      <c r="B149" s="283" t="s">
        <v>382</v>
      </c>
      <c r="C149" s="284" t="s">
        <v>383</v>
      </c>
      <c r="D149" s="285"/>
      <c r="E149" s="286"/>
      <c r="F149" s="286"/>
      <c r="G149" s="287"/>
      <c r="H149" s="288"/>
      <c r="I149" s="289"/>
      <c r="J149" s="290"/>
      <c r="K149" s="291"/>
      <c r="O149" s="292">
        <v>1</v>
      </c>
    </row>
    <row r="150" spans="1:80">
      <c r="A150" s="293">
        <v>82</v>
      </c>
      <c r="B150" s="294" t="s">
        <v>385</v>
      </c>
      <c r="C150" s="295" t="s">
        <v>386</v>
      </c>
      <c r="D150" s="296" t="s">
        <v>172</v>
      </c>
      <c r="E150" s="297">
        <v>2.9548890000000001</v>
      </c>
      <c r="F150" s="297">
        <v>0</v>
      </c>
      <c r="G150" s="298">
        <f>E150*F150</f>
        <v>0</v>
      </c>
      <c r="H150" s="299">
        <v>0</v>
      </c>
      <c r="I150" s="300">
        <f>E150*H150</f>
        <v>0</v>
      </c>
      <c r="J150" s="299"/>
      <c r="K150" s="300">
        <f>E150*J150</f>
        <v>0</v>
      </c>
      <c r="O150" s="292">
        <v>2</v>
      </c>
      <c r="AA150" s="261">
        <v>8</v>
      </c>
      <c r="AB150" s="261">
        <v>0</v>
      </c>
      <c r="AC150" s="261">
        <v>3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8</v>
      </c>
      <c r="CB150" s="292">
        <v>0</v>
      </c>
    </row>
    <row r="151" spans="1:80">
      <c r="A151" s="293">
        <v>83</v>
      </c>
      <c r="B151" s="294" t="s">
        <v>387</v>
      </c>
      <c r="C151" s="295" t="s">
        <v>388</v>
      </c>
      <c r="D151" s="296" t="s">
        <v>172</v>
      </c>
      <c r="E151" s="297">
        <v>115.24067100000001</v>
      </c>
      <c r="F151" s="297">
        <v>0</v>
      </c>
      <c r="G151" s="298">
        <f>E151*F151</f>
        <v>0</v>
      </c>
      <c r="H151" s="299">
        <v>0</v>
      </c>
      <c r="I151" s="300">
        <f>E151*H151</f>
        <v>0</v>
      </c>
      <c r="J151" s="299"/>
      <c r="K151" s="300">
        <f>E151*J151</f>
        <v>0</v>
      </c>
      <c r="O151" s="292">
        <v>2</v>
      </c>
      <c r="AA151" s="261">
        <v>8</v>
      </c>
      <c r="AB151" s="261">
        <v>0</v>
      </c>
      <c r="AC151" s="261">
        <v>3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8</v>
      </c>
      <c r="CB151" s="292">
        <v>0</v>
      </c>
    </row>
    <row r="152" spans="1:80" ht="22.5">
      <c r="A152" s="293">
        <v>84</v>
      </c>
      <c r="B152" s="294" t="s">
        <v>389</v>
      </c>
      <c r="C152" s="295" t="s">
        <v>390</v>
      </c>
      <c r="D152" s="296" t="s">
        <v>172</v>
      </c>
      <c r="E152" s="297">
        <v>2.9548890000000001</v>
      </c>
      <c r="F152" s="297">
        <v>0</v>
      </c>
      <c r="G152" s="298">
        <f>E152*F152</f>
        <v>0</v>
      </c>
      <c r="H152" s="299">
        <v>0</v>
      </c>
      <c r="I152" s="300">
        <f>E152*H152</f>
        <v>0</v>
      </c>
      <c r="J152" s="299"/>
      <c r="K152" s="300">
        <f>E152*J152</f>
        <v>0</v>
      </c>
      <c r="O152" s="292">
        <v>2</v>
      </c>
      <c r="AA152" s="261">
        <v>8</v>
      </c>
      <c r="AB152" s="261">
        <v>0</v>
      </c>
      <c r="AC152" s="261">
        <v>3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8</v>
      </c>
      <c r="CB152" s="292">
        <v>0</v>
      </c>
    </row>
    <row r="153" spans="1:80">
      <c r="A153" s="316"/>
      <c r="B153" s="317" t="s">
        <v>100</v>
      </c>
      <c r="C153" s="318" t="s">
        <v>384</v>
      </c>
      <c r="D153" s="319"/>
      <c r="E153" s="320"/>
      <c r="F153" s="321"/>
      <c r="G153" s="322">
        <f>SUM(G149:G152)</f>
        <v>0</v>
      </c>
      <c r="H153" s="323"/>
      <c r="I153" s="324">
        <f>SUM(I149:I152)</f>
        <v>0</v>
      </c>
      <c r="J153" s="323"/>
      <c r="K153" s="324">
        <f>SUM(K149:K152)</f>
        <v>0</v>
      </c>
      <c r="O153" s="292">
        <v>4</v>
      </c>
      <c r="BA153" s="325">
        <f>SUM(BA149:BA152)</f>
        <v>0</v>
      </c>
      <c r="BB153" s="325">
        <f>SUM(BB149:BB152)</f>
        <v>0</v>
      </c>
      <c r="BC153" s="325">
        <f>SUM(BC149:BC152)</f>
        <v>0</v>
      </c>
      <c r="BD153" s="325">
        <f>SUM(BD149:BD152)</f>
        <v>0</v>
      </c>
      <c r="BE153" s="325">
        <f>SUM(BE149:BE152)</f>
        <v>0</v>
      </c>
    </row>
    <row r="154" spans="1:80">
      <c r="E154" s="261"/>
    </row>
    <row r="155" spans="1:80">
      <c r="E155" s="261"/>
    </row>
    <row r="156" spans="1:80">
      <c r="E156" s="261"/>
    </row>
    <row r="157" spans="1:80">
      <c r="E157" s="261"/>
    </row>
    <row r="158" spans="1:80">
      <c r="E158" s="261"/>
    </row>
    <row r="159" spans="1:80">
      <c r="E159" s="261"/>
    </row>
    <row r="160" spans="1:80">
      <c r="E160" s="261"/>
    </row>
    <row r="161" spans="5:5">
      <c r="E161" s="261"/>
    </row>
    <row r="162" spans="5:5">
      <c r="E162" s="261"/>
    </row>
    <row r="163" spans="5:5">
      <c r="E163" s="261"/>
    </row>
    <row r="164" spans="5:5">
      <c r="E164" s="261"/>
    </row>
    <row r="165" spans="5:5">
      <c r="E165" s="261"/>
    </row>
    <row r="166" spans="5:5">
      <c r="E166" s="261"/>
    </row>
    <row r="167" spans="5:5">
      <c r="E167" s="261"/>
    </row>
    <row r="168" spans="5:5">
      <c r="E168" s="261"/>
    </row>
    <row r="169" spans="5:5">
      <c r="E169" s="261"/>
    </row>
    <row r="170" spans="5:5">
      <c r="E170" s="261"/>
    </row>
    <row r="171" spans="5:5">
      <c r="E171" s="261"/>
    </row>
    <row r="172" spans="5:5">
      <c r="E172" s="261"/>
    </row>
    <row r="173" spans="5:5">
      <c r="E173" s="261"/>
    </row>
    <row r="174" spans="5:5">
      <c r="E174" s="261"/>
    </row>
    <row r="175" spans="5:5">
      <c r="E175" s="261"/>
    </row>
    <row r="176" spans="5:5">
      <c r="E176" s="261"/>
    </row>
    <row r="177" spans="1:7">
      <c r="A177" s="315"/>
      <c r="B177" s="315"/>
      <c r="C177" s="315"/>
      <c r="D177" s="315"/>
      <c r="E177" s="315"/>
      <c r="F177" s="315"/>
      <c r="G177" s="315"/>
    </row>
    <row r="178" spans="1:7">
      <c r="A178" s="315"/>
      <c r="B178" s="315"/>
      <c r="C178" s="315"/>
      <c r="D178" s="315"/>
      <c r="E178" s="315"/>
      <c r="F178" s="315"/>
      <c r="G178" s="315"/>
    </row>
    <row r="179" spans="1:7">
      <c r="A179" s="315"/>
      <c r="B179" s="315"/>
      <c r="C179" s="315"/>
      <c r="D179" s="315"/>
      <c r="E179" s="315"/>
      <c r="F179" s="315"/>
      <c r="G179" s="315"/>
    </row>
    <row r="180" spans="1:7">
      <c r="A180" s="315"/>
      <c r="B180" s="315"/>
      <c r="C180" s="315"/>
      <c r="D180" s="315"/>
      <c r="E180" s="315"/>
      <c r="F180" s="315"/>
      <c r="G180" s="315"/>
    </row>
    <row r="181" spans="1:7">
      <c r="E181" s="261"/>
    </row>
    <row r="182" spans="1:7">
      <c r="E182" s="261"/>
    </row>
    <row r="183" spans="1:7">
      <c r="E183" s="261"/>
    </row>
    <row r="184" spans="1:7">
      <c r="E184" s="261"/>
    </row>
    <row r="185" spans="1:7">
      <c r="E185" s="261"/>
    </row>
    <row r="186" spans="1:7">
      <c r="E186" s="261"/>
    </row>
    <row r="187" spans="1:7">
      <c r="E187" s="261"/>
    </row>
    <row r="188" spans="1:7">
      <c r="E188" s="261"/>
    </row>
    <row r="189" spans="1:7">
      <c r="E189" s="261"/>
    </row>
    <row r="190" spans="1:7">
      <c r="E190" s="261"/>
    </row>
    <row r="191" spans="1:7">
      <c r="E191" s="261"/>
    </row>
    <row r="192" spans="1:7">
      <c r="E192" s="261"/>
    </row>
    <row r="193" spans="5:5">
      <c r="E193" s="261"/>
    </row>
    <row r="194" spans="5:5">
      <c r="E194" s="261"/>
    </row>
    <row r="195" spans="5:5">
      <c r="E195" s="261"/>
    </row>
    <row r="196" spans="5:5">
      <c r="E196" s="261"/>
    </row>
    <row r="197" spans="5:5">
      <c r="E197" s="261"/>
    </row>
    <row r="198" spans="5:5">
      <c r="E198" s="261"/>
    </row>
    <row r="199" spans="5:5">
      <c r="E199" s="261"/>
    </row>
    <row r="200" spans="5:5">
      <c r="E200" s="261"/>
    </row>
    <row r="201" spans="5:5">
      <c r="E201" s="261"/>
    </row>
    <row r="202" spans="5:5">
      <c r="E202" s="261"/>
    </row>
    <row r="203" spans="5:5">
      <c r="E203" s="261"/>
    </row>
    <row r="204" spans="5:5">
      <c r="E204" s="261"/>
    </row>
    <row r="205" spans="5:5">
      <c r="E205" s="261"/>
    </row>
    <row r="206" spans="5:5">
      <c r="E206" s="261"/>
    </row>
    <row r="207" spans="5:5">
      <c r="E207" s="261"/>
    </row>
    <row r="208" spans="5:5">
      <c r="E208" s="261"/>
    </row>
    <row r="209" spans="1:7">
      <c r="E209" s="261"/>
    </row>
    <row r="210" spans="1:7">
      <c r="E210" s="261"/>
    </row>
    <row r="211" spans="1:7">
      <c r="E211" s="261"/>
    </row>
    <row r="212" spans="1:7">
      <c r="A212" s="326"/>
      <c r="B212" s="326"/>
    </row>
    <row r="213" spans="1:7">
      <c r="A213" s="315"/>
      <c r="B213" s="315"/>
      <c r="C213" s="327"/>
      <c r="D213" s="327"/>
      <c r="E213" s="328"/>
      <c r="F213" s="327"/>
      <c r="G213" s="329"/>
    </row>
    <row r="214" spans="1:7">
      <c r="A214" s="330"/>
      <c r="B214" s="330"/>
      <c r="C214" s="315"/>
      <c r="D214" s="315"/>
      <c r="E214" s="331"/>
      <c r="F214" s="315"/>
      <c r="G214" s="315"/>
    </row>
    <row r="215" spans="1:7">
      <c r="A215" s="315"/>
      <c r="B215" s="315"/>
      <c r="C215" s="315"/>
      <c r="D215" s="315"/>
      <c r="E215" s="331"/>
      <c r="F215" s="315"/>
      <c r="G215" s="315"/>
    </row>
    <row r="216" spans="1:7">
      <c r="A216" s="315"/>
      <c r="B216" s="315"/>
      <c r="C216" s="315"/>
      <c r="D216" s="315"/>
      <c r="E216" s="331"/>
      <c r="F216" s="315"/>
      <c r="G216" s="315"/>
    </row>
    <row r="217" spans="1:7">
      <c r="A217" s="315"/>
      <c r="B217" s="315"/>
      <c r="C217" s="315"/>
      <c r="D217" s="315"/>
      <c r="E217" s="331"/>
      <c r="F217" s="315"/>
      <c r="G217" s="315"/>
    </row>
    <row r="218" spans="1:7">
      <c r="A218" s="315"/>
      <c r="B218" s="315"/>
      <c r="C218" s="315"/>
      <c r="D218" s="315"/>
      <c r="E218" s="331"/>
      <c r="F218" s="315"/>
      <c r="G218" s="315"/>
    </row>
    <row r="219" spans="1:7">
      <c r="A219" s="315"/>
      <c r="B219" s="315"/>
      <c r="C219" s="315"/>
      <c r="D219" s="315"/>
      <c r="E219" s="331"/>
      <c r="F219" s="315"/>
      <c r="G219" s="315"/>
    </row>
    <row r="220" spans="1:7">
      <c r="A220" s="315"/>
      <c r="B220" s="315"/>
      <c r="C220" s="315"/>
      <c r="D220" s="315"/>
      <c r="E220" s="331"/>
      <c r="F220" s="315"/>
      <c r="G220" s="315"/>
    </row>
    <row r="221" spans="1:7">
      <c r="A221" s="315"/>
      <c r="B221" s="315"/>
      <c r="C221" s="315"/>
      <c r="D221" s="315"/>
      <c r="E221" s="331"/>
      <c r="F221" s="315"/>
      <c r="G221" s="315"/>
    </row>
    <row r="222" spans="1:7">
      <c r="A222" s="315"/>
      <c r="B222" s="315"/>
      <c r="C222" s="315"/>
      <c r="D222" s="315"/>
      <c r="E222" s="331"/>
      <c r="F222" s="315"/>
      <c r="G222" s="315"/>
    </row>
    <row r="223" spans="1:7">
      <c r="A223" s="315"/>
      <c r="B223" s="315"/>
      <c r="C223" s="315"/>
      <c r="D223" s="315"/>
      <c r="E223" s="331"/>
      <c r="F223" s="315"/>
      <c r="G223" s="315"/>
    </row>
    <row r="224" spans="1:7">
      <c r="A224" s="315"/>
      <c r="B224" s="315"/>
      <c r="C224" s="315"/>
      <c r="D224" s="315"/>
      <c r="E224" s="331"/>
      <c r="F224" s="315"/>
      <c r="G224" s="315"/>
    </row>
    <row r="225" spans="1:7">
      <c r="A225" s="315"/>
      <c r="B225" s="315"/>
      <c r="C225" s="315"/>
      <c r="D225" s="315"/>
      <c r="E225" s="331"/>
      <c r="F225" s="315"/>
      <c r="G225" s="315"/>
    </row>
    <row r="226" spans="1:7">
      <c r="A226" s="315"/>
      <c r="B226" s="315"/>
      <c r="C226" s="315"/>
      <c r="D226" s="315"/>
      <c r="E226" s="331"/>
      <c r="F226" s="315"/>
      <c r="G226" s="315"/>
    </row>
  </sheetData>
  <mergeCells count="49">
    <mergeCell ref="C88:D88"/>
    <mergeCell ref="C89:D89"/>
    <mergeCell ref="C118:D118"/>
    <mergeCell ref="C119:D119"/>
    <mergeCell ref="C127:G127"/>
    <mergeCell ref="C74:D74"/>
    <mergeCell ref="C75:D75"/>
    <mergeCell ref="C76:D76"/>
    <mergeCell ref="C77:D77"/>
    <mergeCell ref="C79:D79"/>
    <mergeCell ref="C81:D81"/>
    <mergeCell ref="C60:D60"/>
    <mergeCell ref="C62:D62"/>
    <mergeCell ref="C64:D64"/>
    <mergeCell ref="C66:D66"/>
    <mergeCell ref="C68:D68"/>
    <mergeCell ref="C70:D70"/>
    <mergeCell ref="C47:D47"/>
    <mergeCell ref="C49:D49"/>
    <mergeCell ref="C51:D51"/>
    <mergeCell ref="C52:D52"/>
    <mergeCell ref="C54:D54"/>
    <mergeCell ref="C56:D56"/>
    <mergeCell ref="C39:G39"/>
    <mergeCell ref="C40:D40"/>
    <mergeCell ref="C42:D42"/>
    <mergeCell ref="C44:D44"/>
    <mergeCell ref="C45:D45"/>
    <mergeCell ref="C46:D46"/>
    <mergeCell ref="C29:D29"/>
    <mergeCell ref="C30:D30"/>
    <mergeCell ref="C31:D31"/>
    <mergeCell ref="C33:D33"/>
    <mergeCell ref="C35:D35"/>
    <mergeCell ref="C37:D37"/>
    <mergeCell ref="C18:D18"/>
    <mergeCell ref="C19:D19"/>
    <mergeCell ref="C20:D20"/>
    <mergeCell ref="C22:D22"/>
    <mergeCell ref="C24:D24"/>
    <mergeCell ref="C26:D26"/>
    <mergeCell ref="A1:G1"/>
    <mergeCell ref="A3:B3"/>
    <mergeCell ref="A4:B4"/>
    <mergeCell ref="E4:G4"/>
    <mergeCell ref="C11:D11"/>
    <mergeCell ref="C13:D13"/>
    <mergeCell ref="C15:D15"/>
    <mergeCell ref="C17:D17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107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106</v>
      </c>
      <c r="B5" s="118"/>
      <c r="C5" s="119" t="s">
        <v>107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01 001 Rek'!E17</f>
        <v>0</v>
      </c>
      <c r="D15" s="160" t="str">
        <f>'SO 01 001 Rek'!A22</f>
        <v>Ztížené výrobní podmínky</v>
      </c>
      <c r="E15" s="161"/>
      <c r="F15" s="162"/>
      <c r="G15" s="159">
        <f>'SO 01 001 Rek'!I22</f>
        <v>0</v>
      </c>
    </row>
    <row r="16" spans="1:57" ht="15.95" customHeight="1">
      <c r="A16" s="157" t="s">
        <v>52</v>
      </c>
      <c r="B16" s="158" t="s">
        <v>53</v>
      </c>
      <c r="C16" s="159">
        <f>'SO 01 001 Rek'!F17</f>
        <v>0</v>
      </c>
      <c r="D16" s="109" t="str">
        <f>'SO 01 001 Rek'!A23</f>
        <v>Oborová přirážka</v>
      </c>
      <c r="E16" s="163"/>
      <c r="F16" s="164"/>
      <c r="G16" s="159">
        <f>'SO 01 001 Rek'!I23</f>
        <v>0</v>
      </c>
    </row>
    <row r="17" spans="1:7" ht="15.95" customHeight="1">
      <c r="A17" s="157" t="s">
        <v>54</v>
      </c>
      <c r="B17" s="158" t="s">
        <v>55</v>
      </c>
      <c r="C17" s="159">
        <f>'SO 01 001 Rek'!H17</f>
        <v>0</v>
      </c>
      <c r="D17" s="109" t="str">
        <f>'SO 01 001 Rek'!A24</f>
        <v>Přesun stavebních kapacit</v>
      </c>
      <c r="E17" s="163"/>
      <c r="F17" s="164"/>
      <c r="G17" s="159">
        <f>'SO 01 001 Rek'!I24</f>
        <v>0</v>
      </c>
    </row>
    <row r="18" spans="1:7" ht="15.95" customHeight="1">
      <c r="A18" s="165" t="s">
        <v>56</v>
      </c>
      <c r="B18" s="166" t="s">
        <v>57</v>
      </c>
      <c r="C18" s="159">
        <f>'SO 01 001 Rek'!G17</f>
        <v>0</v>
      </c>
      <c r="D18" s="109" t="str">
        <f>'SO 01 001 Rek'!A25</f>
        <v>Mimostaveništní doprava</v>
      </c>
      <c r="E18" s="163"/>
      <c r="F18" s="164"/>
      <c r="G18" s="159">
        <f>'SO 01 001 Rek'!I25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01 001 Rek'!A26</f>
        <v>Zařízení staveniště</v>
      </c>
      <c r="E19" s="163"/>
      <c r="F19" s="164"/>
      <c r="G19" s="159">
        <f>'SO 01 001 Rek'!I26</f>
        <v>0</v>
      </c>
    </row>
    <row r="20" spans="1:7" ht="15.95" customHeight="1">
      <c r="A20" s="167"/>
      <c r="B20" s="158"/>
      <c r="C20" s="159"/>
      <c r="D20" s="109" t="str">
        <f>'SO 01 001 Rek'!A27</f>
        <v>Provoz investora</v>
      </c>
      <c r="E20" s="163"/>
      <c r="F20" s="164"/>
      <c r="G20" s="159">
        <f>'SO 01 001 Rek'!I27</f>
        <v>0</v>
      </c>
    </row>
    <row r="21" spans="1:7" ht="15.95" customHeight="1">
      <c r="A21" s="167" t="s">
        <v>29</v>
      </c>
      <c r="B21" s="158"/>
      <c r="C21" s="159">
        <f>'SO 01 001 Rek'!I17</f>
        <v>0</v>
      </c>
      <c r="D21" s="109" t="str">
        <f>'SO 01 001 Rek'!A28</f>
        <v>Kompletační činnost (IČD)</v>
      </c>
      <c r="E21" s="163"/>
      <c r="F21" s="164"/>
      <c r="G21" s="159">
        <f>'SO 01 001 Rek'!I28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01 001 Rek'!H30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8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9" ht="13.5" thickBot="1">
      <c r="A2" s="213" t="s">
        <v>76</v>
      </c>
      <c r="B2" s="214"/>
      <c r="C2" s="215" t="s">
        <v>108</v>
      </c>
      <c r="D2" s="216"/>
      <c r="E2" s="217"/>
      <c r="F2" s="216"/>
      <c r="G2" s="218" t="s">
        <v>107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01 001 Pol'!B7</f>
        <v>1</v>
      </c>
      <c r="B7" s="70" t="str">
        <f>'SO 01 001 Pol'!C7</f>
        <v>Zemní práce</v>
      </c>
      <c r="D7" s="230"/>
      <c r="E7" s="333">
        <f>'SO 01 001 Pol'!BA64</f>
        <v>0</v>
      </c>
      <c r="F7" s="334">
        <f>'SO 01 001 Pol'!BB64</f>
        <v>0</v>
      </c>
      <c r="G7" s="334">
        <f>'SO 01 001 Pol'!BC64</f>
        <v>0</v>
      </c>
      <c r="H7" s="334">
        <f>'SO 01 001 Pol'!BD64</f>
        <v>0</v>
      </c>
      <c r="I7" s="335">
        <f>'SO 01 001 Pol'!BE64</f>
        <v>0</v>
      </c>
    </row>
    <row r="8" spans="1:9" s="137" customFormat="1">
      <c r="A8" s="332" t="str">
        <f>'SO 01 001 Pol'!B65</f>
        <v>2</v>
      </c>
      <c r="B8" s="70" t="str">
        <f>'SO 01 001 Pol'!C65</f>
        <v>Základy a zvláštní zakládání</v>
      </c>
      <c r="D8" s="230"/>
      <c r="E8" s="333">
        <f>'SO 01 001 Pol'!BA132</f>
        <v>0</v>
      </c>
      <c r="F8" s="334">
        <f>'SO 01 001 Pol'!BB132</f>
        <v>0</v>
      </c>
      <c r="G8" s="334">
        <f>'SO 01 001 Pol'!BC132</f>
        <v>0</v>
      </c>
      <c r="H8" s="334">
        <f>'SO 01 001 Pol'!BD132</f>
        <v>0</v>
      </c>
      <c r="I8" s="335">
        <f>'SO 01 001 Pol'!BE132</f>
        <v>0</v>
      </c>
    </row>
    <row r="9" spans="1:9" s="137" customFormat="1">
      <c r="A9" s="332" t="str">
        <f>'SO 01 001 Pol'!B133</f>
        <v>5</v>
      </c>
      <c r="B9" s="70" t="str">
        <f>'SO 01 001 Pol'!C133</f>
        <v>Komunikace</v>
      </c>
      <c r="D9" s="230"/>
      <c r="E9" s="333">
        <f>'SO 01 001 Pol'!BA155</f>
        <v>0</v>
      </c>
      <c r="F9" s="334">
        <f>'SO 01 001 Pol'!BB155</f>
        <v>0</v>
      </c>
      <c r="G9" s="334">
        <f>'SO 01 001 Pol'!BC155</f>
        <v>0</v>
      </c>
      <c r="H9" s="334">
        <f>'SO 01 001 Pol'!BD155</f>
        <v>0</v>
      </c>
      <c r="I9" s="335">
        <f>'SO 01 001 Pol'!BE155</f>
        <v>0</v>
      </c>
    </row>
    <row r="10" spans="1:9" s="137" customFormat="1">
      <c r="A10" s="332" t="str">
        <f>'SO 01 001 Pol'!B156</f>
        <v>8</v>
      </c>
      <c r="B10" s="70" t="str">
        <f>'SO 01 001 Pol'!C156</f>
        <v>Trubní vedení</v>
      </c>
      <c r="D10" s="230"/>
      <c r="E10" s="333">
        <f>'SO 01 001 Pol'!BA163</f>
        <v>0</v>
      </c>
      <c r="F10" s="334">
        <f>'SO 01 001 Pol'!BB163</f>
        <v>0</v>
      </c>
      <c r="G10" s="334">
        <f>'SO 01 001 Pol'!BC163</f>
        <v>0</v>
      </c>
      <c r="H10" s="334">
        <f>'SO 01 001 Pol'!BD163</f>
        <v>0</v>
      </c>
      <c r="I10" s="335">
        <f>'SO 01 001 Pol'!BE163</f>
        <v>0</v>
      </c>
    </row>
    <row r="11" spans="1:9" s="137" customFormat="1">
      <c r="A11" s="332" t="str">
        <f>'SO 01 001 Pol'!B164</f>
        <v>91</v>
      </c>
      <c r="B11" s="70" t="str">
        <f>'SO 01 001 Pol'!C164</f>
        <v>Doplňující práce na komunikaci</v>
      </c>
      <c r="D11" s="230"/>
      <c r="E11" s="333">
        <f>'SO 01 001 Pol'!BA172</f>
        <v>0</v>
      </c>
      <c r="F11" s="334">
        <f>'SO 01 001 Pol'!BB172</f>
        <v>0</v>
      </c>
      <c r="G11" s="334">
        <f>'SO 01 001 Pol'!BC172</f>
        <v>0</v>
      </c>
      <c r="H11" s="334">
        <f>'SO 01 001 Pol'!BD172</f>
        <v>0</v>
      </c>
      <c r="I11" s="335">
        <f>'SO 01 001 Pol'!BE172</f>
        <v>0</v>
      </c>
    </row>
    <row r="12" spans="1:9" s="137" customFormat="1">
      <c r="A12" s="332" t="str">
        <f>'SO 01 001 Pol'!B173</f>
        <v>94</v>
      </c>
      <c r="B12" s="70" t="str">
        <f>'SO 01 001 Pol'!C173</f>
        <v>Lešení a stavební výtahy</v>
      </c>
      <c r="D12" s="230"/>
      <c r="E12" s="333">
        <f>'SO 01 001 Pol'!BA180</f>
        <v>0</v>
      </c>
      <c r="F12" s="334">
        <f>'SO 01 001 Pol'!BB180</f>
        <v>0</v>
      </c>
      <c r="G12" s="334">
        <f>'SO 01 001 Pol'!BC180</f>
        <v>0</v>
      </c>
      <c r="H12" s="334">
        <f>'SO 01 001 Pol'!BD180</f>
        <v>0</v>
      </c>
      <c r="I12" s="335">
        <f>'SO 01 001 Pol'!BE180</f>
        <v>0</v>
      </c>
    </row>
    <row r="13" spans="1:9" s="137" customFormat="1">
      <c r="A13" s="332" t="str">
        <f>'SO 01 001 Pol'!B181</f>
        <v>97</v>
      </c>
      <c r="B13" s="70" t="str">
        <f>'SO 01 001 Pol'!C181</f>
        <v>Prorážení otvorů</v>
      </c>
      <c r="D13" s="230"/>
      <c r="E13" s="333">
        <f>'SO 01 001 Pol'!BA183</f>
        <v>0</v>
      </c>
      <c r="F13" s="334">
        <f>'SO 01 001 Pol'!BB183</f>
        <v>0</v>
      </c>
      <c r="G13" s="334">
        <f>'SO 01 001 Pol'!BC183</f>
        <v>0</v>
      </c>
      <c r="H13" s="334">
        <f>'SO 01 001 Pol'!BD183</f>
        <v>0</v>
      </c>
      <c r="I13" s="335">
        <f>'SO 01 001 Pol'!BE183</f>
        <v>0</v>
      </c>
    </row>
    <row r="14" spans="1:9" s="137" customFormat="1">
      <c r="A14" s="332" t="str">
        <f>'SO 01 001 Pol'!B184</f>
        <v>99</v>
      </c>
      <c r="B14" s="70" t="str">
        <f>'SO 01 001 Pol'!C184</f>
        <v>Staveništní přesun hmot</v>
      </c>
      <c r="D14" s="230"/>
      <c r="E14" s="333">
        <f>'SO 01 001 Pol'!BA186</f>
        <v>0</v>
      </c>
      <c r="F14" s="334">
        <f>'SO 01 001 Pol'!BB186</f>
        <v>0</v>
      </c>
      <c r="G14" s="334">
        <f>'SO 01 001 Pol'!BC186</f>
        <v>0</v>
      </c>
      <c r="H14" s="334">
        <f>'SO 01 001 Pol'!BD186</f>
        <v>0</v>
      </c>
      <c r="I14" s="335">
        <f>'SO 01 001 Pol'!BE186</f>
        <v>0</v>
      </c>
    </row>
    <row r="15" spans="1:9" s="137" customFormat="1">
      <c r="A15" s="332" t="str">
        <f>'SO 01 001 Pol'!B187</f>
        <v>711</v>
      </c>
      <c r="B15" s="70" t="str">
        <f>'SO 01 001 Pol'!C187</f>
        <v>Izolace proti vodě</v>
      </c>
      <c r="D15" s="230"/>
      <c r="E15" s="333">
        <f>'SO 01 001 Pol'!BA193</f>
        <v>0</v>
      </c>
      <c r="F15" s="334">
        <f>'SO 01 001 Pol'!BB193</f>
        <v>0</v>
      </c>
      <c r="G15" s="334">
        <f>'SO 01 001 Pol'!BC193</f>
        <v>0</v>
      </c>
      <c r="H15" s="334">
        <f>'SO 01 001 Pol'!BD193</f>
        <v>0</v>
      </c>
      <c r="I15" s="335">
        <f>'SO 01 001 Pol'!BE193</f>
        <v>0</v>
      </c>
    </row>
    <row r="16" spans="1:9" s="137" customFormat="1" ht="13.5" thickBot="1">
      <c r="A16" s="332" t="str">
        <f>'SO 01 001 Pol'!B194</f>
        <v>D96</v>
      </c>
      <c r="B16" s="70" t="str">
        <f>'SO 01 001 Pol'!C194</f>
        <v>Přesuny suti a vybouraných hmot</v>
      </c>
      <c r="D16" s="230"/>
      <c r="E16" s="333">
        <f>'SO 01 001 Pol'!BA198</f>
        <v>0</v>
      </c>
      <c r="F16" s="334">
        <f>'SO 01 001 Pol'!BB198</f>
        <v>0</v>
      </c>
      <c r="G16" s="334">
        <f>'SO 01 001 Pol'!BC198</f>
        <v>0</v>
      </c>
      <c r="H16" s="334">
        <f>'SO 01 001 Pol'!BD198</f>
        <v>0</v>
      </c>
      <c r="I16" s="335">
        <f>'SO 01 001 Pol'!BE198</f>
        <v>0</v>
      </c>
    </row>
    <row r="17" spans="1:57" s="14" customFormat="1" ht="13.5" thickBot="1">
      <c r="A17" s="231"/>
      <c r="B17" s="232" t="s">
        <v>79</v>
      </c>
      <c r="C17" s="232"/>
      <c r="D17" s="233"/>
      <c r="E17" s="234">
        <f>SUM(E7:E16)</f>
        <v>0</v>
      </c>
      <c r="F17" s="235">
        <f>SUM(F7:F16)</f>
        <v>0</v>
      </c>
      <c r="G17" s="235">
        <f>SUM(G7:G16)</f>
        <v>0</v>
      </c>
      <c r="H17" s="235">
        <f>SUM(H7:H16)</f>
        <v>0</v>
      </c>
      <c r="I17" s="236">
        <f>SUM(I7:I16)</f>
        <v>0</v>
      </c>
    </row>
    <row r="18" spans="1:57">
      <c r="A18" s="137"/>
      <c r="B18" s="137"/>
      <c r="C18" s="137"/>
      <c r="D18" s="137"/>
      <c r="E18" s="137"/>
      <c r="F18" s="137"/>
      <c r="G18" s="137"/>
      <c r="H18" s="137"/>
      <c r="I18" s="137"/>
    </row>
    <row r="19" spans="1:57" ht="19.5" customHeight="1">
      <c r="A19" s="222" t="s">
        <v>80</v>
      </c>
      <c r="B19" s="222"/>
      <c r="C19" s="222"/>
      <c r="D19" s="222"/>
      <c r="E19" s="222"/>
      <c r="F19" s="222"/>
      <c r="G19" s="237"/>
      <c r="H19" s="222"/>
      <c r="I19" s="222"/>
      <c r="BA19" s="143"/>
      <c r="BB19" s="143"/>
      <c r="BC19" s="143"/>
      <c r="BD19" s="143"/>
      <c r="BE19" s="143"/>
    </row>
    <row r="20" spans="1:57" ht="13.5" thickBot="1"/>
    <row r="21" spans="1:57">
      <c r="A21" s="175" t="s">
        <v>81</v>
      </c>
      <c r="B21" s="176"/>
      <c r="C21" s="176"/>
      <c r="D21" s="238"/>
      <c r="E21" s="239" t="s">
        <v>82</v>
      </c>
      <c r="F21" s="240" t="s">
        <v>12</v>
      </c>
      <c r="G21" s="241" t="s">
        <v>83</v>
      </c>
      <c r="H21" s="242"/>
      <c r="I21" s="243" t="s">
        <v>82</v>
      </c>
    </row>
    <row r="22" spans="1:57">
      <c r="A22" s="167" t="s">
        <v>391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7">
      <c r="A23" s="167" t="s">
        <v>392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>
      <c r="A24" s="167" t="s">
        <v>393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0</v>
      </c>
    </row>
    <row r="25" spans="1:57">
      <c r="A25" s="167" t="s">
        <v>394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0</v>
      </c>
    </row>
    <row r="26" spans="1:57">
      <c r="A26" s="167" t="s">
        <v>395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1</v>
      </c>
    </row>
    <row r="27" spans="1:57">
      <c r="A27" s="167" t="s">
        <v>396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1</v>
      </c>
    </row>
    <row r="28" spans="1:57">
      <c r="A28" s="167" t="s">
        <v>397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2</v>
      </c>
    </row>
    <row r="29" spans="1:57">
      <c r="A29" s="167" t="s">
        <v>398</v>
      </c>
      <c r="B29" s="158"/>
      <c r="C29" s="158"/>
      <c r="D29" s="244"/>
      <c r="E29" s="245"/>
      <c r="F29" s="246"/>
      <c r="G29" s="247">
        <v>0</v>
      </c>
      <c r="H29" s="248"/>
      <c r="I29" s="249">
        <f>E29+F29*G29/100</f>
        <v>0</v>
      </c>
      <c r="BA29" s="1">
        <v>2</v>
      </c>
    </row>
    <row r="30" spans="1:57" ht="13.5" thickBot="1">
      <c r="A30" s="250"/>
      <c r="B30" s="251" t="s">
        <v>84</v>
      </c>
      <c r="C30" s="252"/>
      <c r="D30" s="253"/>
      <c r="E30" s="254"/>
      <c r="F30" s="255"/>
      <c r="G30" s="255"/>
      <c r="H30" s="256">
        <f>SUM(I22:I29)</f>
        <v>0</v>
      </c>
      <c r="I30" s="257"/>
    </row>
    <row r="32" spans="1:57">
      <c r="B32" s="14"/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</sheetData>
  <mergeCells count="4">
    <mergeCell ref="A1:B1"/>
    <mergeCell ref="A2:B2"/>
    <mergeCell ref="G2:I2"/>
    <mergeCell ref="H30:I3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271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01 001 Rek'!H1</f>
        <v>001</v>
      </c>
      <c r="G3" s="268"/>
    </row>
    <row r="4" spans="1:80" ht="13.5" thickBot="1">
      <c r="A4" s="269" t="s">
        <v>76</v>
      </c>
      <c r="B4" s="214"/>
      <c r="C4" s="215" t="s">
        <v>108</v>
      </c>
      <c r="D4" s="270"/>
      <c r="E4" s="271" t="str">
        <f>'SO 01 001 Rek'!G2</f>
        <v>Sportoviště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111</v>
      </c>
      <c r="C8" s="295" t="s">
        <v>112</v>
      </c>
      <c r="D8" s="296" t="s">
        <v>113</v>
      </c>
      <c r="E8" s="297">
        <v>687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-0.14499999999999999</v>
      </c>
      <c r="K8" s="300">
        <f>E8*J8</f>
        <v>-99.614999999999995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8"/>
      <c r="C9" s="309" t="s">
        <v>114</v>
      </c>
      <c r="D9" s="310"/>
      <c r="E9" s="311">
        <v>687</v>
      </c>
      <c r="F9" s="312"/>
      <c r="G9" s="313"/>
      <c r="H9" s="314"/>
      <c r="I9" s="306"/>
      <c r="J9" s="315"/>
      <c r="K9" s="306"/>
      <c r="M9" s="307" t="s">
        <v>114</v>
      </c>
      <c r="O9" s="292"/>
    </row>
    <row r="10" spans="1:80">
      <c r="A10" s="293">
        <v>2</v>
      </c>
      <c r="B10" s="294" t="s">
        <v>115</v>
      </c>
      <c r="C10" s="295" t="s">
        <v>116</v>
      </c>
      <c r="D10" s="296" t="s">
        <v>113</v>
      </c>
      <c r="E10" s="297">
        <v>100.3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117</v>
      </c>
      <c r="C11" s="295" t="s">
        <v>118</v>
      </c>
      <c r="D11" s="296" t="s">
        <v>113</v>
      </c>
      <c r="E11" s="297">
        <v>45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301"/>
      <c r="B12" s="308"/>
      <c r="C12" s="309" t="s">
        <v>119</v>
      </c>
      <c r="D12" s="310"/>
      <c r="E12" s="311">
        <v>45</v>
      </c>
      <c r="F12" s="312"/>
      <c r="G12" s="313"/>
      <c r="H12" s="314"/>
      <c r="I12" s="306"/>
      <c r="J12" s="315"/>
      <c r="K12" s="306"/>
      <c r="M12" s="307">
        <v>45</v>
      </c>
      <c r="O12" s="292"/>
    </row>
    <row r="13" spans="1:80">
      <c r="A13" s="293">
        <v>4</v>
      </c>
      <c r="B13" s="294" t="s">
        <v>120</v>
      </c>
      <c r="C13" s="295" t="s">
        <v>121</v>
      </c>
      <c r="D13" s="296" t="s">
        <v>122</v>
      </c>
      <c r="E13" s="297">
        <v>1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0</v>
      </c>
      <c r="K13" s="300">
        <f>E13*J13</f>
        <v>0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5</v>
      </c>
      <c r="B14" s="294" t="s">
        <v>123</v>
      </c>
      <c r="C14" s="295" t="s">
        <v>124</v>
      </c>
      <c r="D14" s="296" t="s">
        <v>122</v>
      </c>
      <c r="E14" s="297">
        <v>701.28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8"/>
      <c r="C15" s="309" t="s">
        <v>125</v>
      </c>
      <c r="D15" s="310"/>
      <c r="E15" s="311">
        <v>701.28</v>
      </c>
      <c r="F15" s="312"/>
      <c r="G15" s="313"/>
      <c r="H15" s="314"/>
      <c r="I15" s="306"/>
      <c r="J15" s="315"/>
      <c r="K15" s="306"/>
      <c r="M15" s="307" t="s">
        <v>125</v>
      </c>
      <c r="O15" s="292"/>
    </row>
    <row r="16" spans="1:80">
      <c r="A16" s="293">
        <v>6</v>
      </c>
      <c r="B16" s="294" t="s">
        <v>126</v>
      </c>
      <c r="C16" s="295" t="s">
        <v>127</v>
      </c>
      <c r="D16" s="296" t="s">
        <v>122</v>
      </c>
      <c r="E16" s="297">
        <v>2733.86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8"/>
      <c r="C17" s="309" t="s">
        <v>128</v>
      </c>
      <c r="D17" s="310"/>
      <c r="E17" s="311">
        <v>2733.86</v>
      </c>
      <c r="F17" s="312"/>
      <c r="G17" s="313"/>
      <c r="H17" s="314"/>
      <c r="I17" s="306"/>
      <c r="J17" s="315"/>
      <c r="K17" s="306"/>
      <c r="M17" s="307" t="s">
        <v>128</v>
      </c>
      <c r="O17" s="292"/>
    </row>
    <row r="18" spans="1:80">
      <c r="A18" s="293">
        <v>7</v>
      </c>
      <c r="B18" s="294" t="s">
        <v>129</v>
      </c>
      <c r="C18" s="295" t="s">
        <v>130</v>
      </c>
      <c r="D18" s="296" t="s">
        <v>122</v>
      </c>
      <c r="E18" s="297">
        <v>2733.86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128</v>
      </c>
      <c r="D19" s="310"/>
      <c r="E19" s="311">
        <v>2733.86</v>
      </c>
      <c r="F19" s="312"/>
      <c r="G19" s="313"/>
      <c r="H19" s="314"/>
      <c r="I19" s="306"/>
      <c r="J19" s="315"/>
      <c r="K19" s="306"/>
      <c r="M19" s="307" t="s">
        <v>128</v>
      </c>
      <c r="O19" s="292"/>
    </row>
    <row r="20" spans="1:80">
      <c r="A20" s="293">
        <v>8</v>
      </c>
      <c r="B20" s="294" t="s">
        <v>131</v>
      </c>
      <c r="C20" s="295" t="s">
        <v>132</v>
      </c>
      <c r="D20" s="296" t="s">
        <v>122</v>
      </c>
      <c r="E20" s="297">
        <v>10.8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133</v>
      </c>
      <c r="D21" s="310"/>
      <c r="E21" s="311">
        <v>10.8</v>
      </c>
      <c r="F21" s="312"/>
      <c r="G21" s="313"/>
      <c r="H21" s="314"/>
      <c r="I21" s="306"/>
      <c r="J21" s="315"/>
      <c r="K21" s="306"/>
      <c r="M21" s="307" t="s">
        <v>133</v>
      </c>
      <c r="O21" s="292"/>
    </row>
    <row r="22" spans="1:80">
      <c r="A22" s="293">
        <v>9</v>
      </c>
      <c r="B22" s="294" t="s">
        <v>134</v>
      </c>
      <c r="C22" s="295" t="s">
        <v>135</v>
      </c>
      <c r="D22" s="296" t="s">
        <v>122</v>
      </c>
      <c r="E22" s="297">
        <v>245.28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136</v>
      </c>
      <c r="D23" s="310"/>
      <c r="E23" s="311">
        <v>245.28</v>
      </c>
      <c r="F23" s="312"/>
      <c r="G23" s="313"/>
      <c r="H23" s="314"/>
      <c r="I23" s="306"/>
      <c r="J23" s="315"/>
      <c r="K23" s="306"/>
      <c r="M23" s="307" t="s">
        <v>136</v>
      </c>
      <c r="O23" s="292"/>
    </row>
    <row r="24" spans="1:80">
      <c r="A24" s="293">
        <v>10</v>
      </c>
      <c r="B24" s="294" t="s">
        <v>137</v>
      </c>
      <c r="C24" s="295" t="s">
        <v>138</v>
      </c>
      <c r="D24" s="296" t="s">
        <v>122</v>
      </c>
      <c r="E24" s="297">
        <v>22.0185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139</v>
      </c>
      <c r="D25" s="310"/>
      <c r="E25" s="311">
        <v>16.956</v>
      </c>
      <c r="F25" s="312"/>
      <c r="G25" s="313"/>
      <c r="H25" s="314"/>
      <c r="I25" s="306"/>
      <c r="J25" s="315"/>
      <c r="K25" s="306"/>
      <c r="M25" s="307" t="s">
        <v>139</v>
      </c>
      <c r="O25" s="292"/>
    </row>
    <row r="26" spans="1:80">
      <c r="A26" s="301"/>
      <c r="B26" s="308"/>
      <c r="C26" s="309" t="s">
        <v>140</v>
      </c>
      <c r="D26" s="310"/>
      <c r="E26" s="311">
        <v>5.0625</v>
      </c>
      <c r="F26" s="312"/>
      <c r="G26" s="313"/>
      <c r="H26" s="314"/>
      <c r="I26" s="306"/>
      <c r="J26" s="315"/>
      <c r="K26" s="306"/>
      <c r="M26" s="307" t="s">
        <v>140</v>
      </c>
      <c r="O26" s="292"/>
    </row>
    <row r="27" spans="1:80">
      <c r="A27" s="293">
        <v>11</v>
      </c>
      <c r="B27" s="294" t="s">
        <v>141</v>
      </c>
      <c r="C27" s="295" t="s">
        <v>142</v>
      </c>
      <c r="D27" s="296" t="s">
        <v>122</v>
      </c>
      <c r="E27" s="297">
        <v>2979.14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0</v>
      </c>
      <c r="K27" s="300">
        <f>E27*J27</f>
        <v>0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128</v>
      </c>
      <c r="D28" s="310"/>
      <c r="E28" s="311">
        <v>2733.86</v>
      </c>
      <c r="F28" s="312"/>
      <c r="G28" s="313"/>
      <c r="H28" s="314"/>
      <c r="I28" s="306"/>
      <c r="J28" s="315"/>
      <c r="K28" s="306"/>
      <c r="M28" s="307" t="s">
        <v>128</v>
      </c>
      <c r="O28" s="292"/>
    </row>
    <row r="29" spans="1:80">
      <c r="A29" s="301"/>
      <c r="B29" s="308"/>
      <c r="C29" s="309" t="s">
        <v>136</v>
      </c>
      <c r="D29" s="310"/>
      <c r="E29" s="311">
        <v>245.28</v>
      </c>
      <c r="F29" s="312"/>
      <c r="G29" s="313"/>
      <c r="H29" s="314"/>
      <c r="I29" s="306"/>
      <c r="J29" s="315"/>
      <c r="K29" s="306"/>
      <c r="M29" s="307" t="s">
        <v>136</v>
      </c>
      <c r="O29" s="292"/>
    </row>
    <row r="30" spans="1:80">
      <c r="A30" s="293">
        <v>12</v>
      </c>
      <c r="B30" s="294" t="s">
        <v>143</v>
      </c>
      <c r="C30" s="295" t="s">
        <v>144</v>
      </c>
      <c r="D30" s="296" t="s">
        <v>122</v>
      </c>
      <c r="E30" s="297">
        <v>22.0185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8"/>
      <c r="C31" s="309" t="s">
        <v>139</v>
      </c>
      <c r="D31" s="310"/>
      <c r="E31" s="311">
        <v>16.956</v>
      </c>
      <c r="F31" s="312"/>
      <c r="G31" s="313"/>
      <c r="H31" s="314"/>
      <c r="I31" s="306"/>
      <c r="J31" s="315"/>
      <c r="K31" s="306"/>
      <c r="M31" s="307" t="s">
        <v>139</v>
      </c>
      <c r="O31" s="292"/>
    </row>
    <row r="32" spans="1:80">
      <c r="A32" s="301"/>
      <c r="B32" s="308"/>
      <c r="C32" s="309" t="s">
        <v>140</v>
      </c>
      <c r="D32" s="310"/>
      <c r="E32" s="311">
        <v>5.0625</v>
      </c>
      <c r="F32" s="312"/>
      <c r="G32" s="313"/>
      <c r="H32" s="314"/>
      <c r="I32" s="306"/>
      <c r="J32" s="315"/>
      <c r="K32" s="306"/>
      <c r="M32" s="307" t="s">
        <v>140</v>
      </c>
      <c r="O32" s="292"/>
    </row>
    <row r="33" spans="1:80">
      <c r="A33" s="293">
        <v>13</v>
      </c>
      <c r="B33" s="294" t="s">
        <v>145</v>
      </c>
      <c r="C33" s="295" t="s">
        <v>146</v>
      </c>
      <c r="D33" s="296" t="s">
        <v>122</v>
      </c>
      <c r="E33" s="297">
        <v>2817.9585000000002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8"/>
      <c r="C34" s="309" t="s">
        <v>147</v>
      </c>
      <c r="D34" s="310"/>
      <c r="E34" s="311">
        <v>2817.9585000000002</v>
      </c>
      <c r="F34" s="312"/>
      <c r="G34" s="313"/>
      <c r="H34" s="314"/>
      <c r="I34" s="306"/>
      <c r="J34" s="315"/>
      <c r="K34" s="306"/>
      <c r="M34" s="307" t="s">
        <v>147</v>
      </c>
      <c r="O34" s="292"/>
    </row>
    <row r="35" spans="1:80">
      <c r="A35" s="293">
        <v>14</v>
      </c>
      <c r="B35" s="294" t="s">
        <v>148</v>
      </c>
      <c r="C35" s="295" t="s">
        <v>149</v>
      </c>
      <c r="D35" s="296" t="s">
        <v>122</v>
      </c>
      <c r="E35" s="297">
        <v>28179.584999999999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8"/>
      <c r="C36" s="309" t="s">
        <v>150</v>
      </c>
      <c r="D36" s="310"/>
      <c r="E36" s="311">
        <v>28179.584999999999</v>
      </c>
      <c r="F36" s="312"/>
      <c r="G36" s="313"/>
      <c r="H36" s="314"/>
      <c r="I36" s="306"/>
      <c r="J36" s="315"/>
      <c r="K36" s="306"/>
      <c r="M36" s="307" t="s">
        <v>150</v>
      </c>
      <c r="O36" s="292"/>
    </row>
    <row r="37" spans="1:80">
      <c r="A37" s="293">
        <v>15</v>
      </c>
      <c r="B37" s="294" t="s">
        <v>151</v>
      </c>
      <c r="C37" s="295" t="s">
        <v>152</v>
      </c>
      <c r="D37" s="296" t="s">
        <v>122</v>
      </c>
      <c r="E37" s="297">
        <v>22.0185</v>
      </c>
      <c r="F37" s="297">
        <v>0</v>
      </c>
      <c r="G37" s="298">
        <f>E37*F37</f>
        <v>0</v>
      </c>
      <c r="H37" s="299">
        <v>0</v>
      </c>
      <c r="I37" s="300">
        <f>E37*H37</f>
        <v>0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09" t="s">
        <v>139</v>
      </c>
      <c r="D38" s="310"/>
      <c r="E38" s="311">
        <v>16.956</v>
      </c>
      <c r="F38" s="312"/>
      <c r="G38" s="313"/>
      <c r="H38" s="314"/>
      <c r="I38" s="306"/>
      <c r="J38" s="315"/>
      <c r="K38" s="306"/>
      <c r="M38" s="307" t="s">
        <v>139</v>
      </c>
      <c r="O38" s="292"/>
    </row>
    <row r="39" spans="1:80">
      <c r="A39" s="301"/>
      <c r="B39" s="308"/>
      <c r="C39" s="309" t="s">
        <v>140</v>
      </c>
      <c r="D39" s="310"/>
      <c r="E39" s="311">
        <v>5.0625</v>
      </c>
      <c r="F39" s="312"/>
      <c r="G39" s="313"/>
      <c r="H39" s="314"/>
      <c r="I39" s="306"/>
      <c r="J39" s="315"/>
      <c r="K39" s="306"/>
      <c r="M39" s="307" t="s">
        <v>140</v>
      </c>
      <c r="O39" s="292"/>
    </row>
    <row r="40" spans="1:80">
      <c r="A40" s="293">
        <v>16</v>
      </c>
      <c r="B40" s="294" t="s">
        <v>153</v>
      </c>
      <c r="C40" s="295" t="s">
        <v>154</v>
      </c>
      <c r="D40" s="296" t="s">
        <v>122</v>
      </c>
      <c r="E40" s="297">
        <v>113.22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09" t="s">
        <v>155</v>
      </c>
      <c r="D41" s="310"/>
      <c r="E41" s="311">
        <v>113.22</v>
      </c>
      <c r="F41" s="312"/>
      <c r="G41" s="313"/>
      <c r="H41" s="314"/>
      <c r="I41" s="306"/>
      <c r="J41" s="315"/>
      <c r="K41" s="306"/>
      <c r="M41" s="307" t="s">
        <v>155</v>
      </c>
      <c r="O41" s="292"/>
    </row>
    <row r="42" spans="1:80">
      <c r="A42" s="293">
        <v>17</v>
      </c>
      <c r="B42" s="294" t="s">
        <v>156</v>
      </c>
      <c r="C42" s="295" t="s">
        <v>157</v>
      </c>
      <c r="D42" s="296" t="s">
        <v>122</v>
      </c>
      <c r="E42" s="297">
        <v>150.96</v>
      </c>
      <c r="F42" s="297">
        <v>0</v>
      </c>
      <c r="G42" s="298">
        <f>E42*F42</f>
        <v>0</v>
      </c>
      <c r="H42" s="299">
        <v>0</v>
      </c>
      <c r="I42" s="300">
        <f>E42*H42</f>
        <v>0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8"/>
      <c r="C43" s="309" t="s">
        <v>158</v>
      </c>
      <c r="D43" s="310"/>
      <c r="E43" s="311">
        <v>150.96</v>
      </c>
      <c r="F43" s="312"/>
      <c r="G43" s="313"/>
      <c r="H43" s="314"/>
      <c r="I43" s="306"/>
      <c r="J43" s="315"/>
      <c r="K43" s="306"/>
      <c r="M43" s="307" t="s">
        <v>158</v>
      </c>
      <c r="O43" s="292"/>
    </row>
    <row r="44" spans="1:80">
      <c r="A44" s="293">
        <v>18</v>
      </c>
      <c r="B44" s="294" t="s">
        <v>159</v>
      </c>
      <c r="C44" s="295" t="s">
        <v>160</v>
      </c>
      <c r="D44" s="296" t="s">
        <v>122</v>
      </c>
      <c r="E44" s="297">
        <v>122.589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301"/>
      <c r="B45" s="308"/>
      <c r="C45" s="309" t="s">
        <v>161</v>
      </c>
      <c r="D45" s="310"/>
      <c r="E45" s="311">
        <v>117.789</v>
      </c>
      <c r="F45" s="312"/>
      <c r="G45" s="313"/>
      <c r="H45" s="314"/>
      <c r="I45" s="306"/>
      <c r="J45" s="315"/>
      <c r="K45" s="306"/>
      <c r="M45" s="307" t="s">
        <v>161</v>
      </c>
      <c r="O45" s="292"/>
    </row>
    <row r="46" spans="1:80">
      <c r="A46" s="301"/>
      <c r="B46" s="308"/>
      <c r="C46" s="309" t="s">
        <v>162</v>
      </c>
      <c r="D46" s="310"/>
      <c r="E46" s="311">
        <v>4.8</v>
      </c>
      <c r="F46" s="312"/>
      <c r="G46" s="313"/>
      <c r="H46" s="314"/>
      <c r="I46" s="306"/>
      <c r="J46" s="315"/>
      <c r="K46" s="306"/>
      <c r="M46" s="307" t="s">
        <v>162</v>
      </c>
      <c r="O46" s="292"/>
    </row>
    <row r="47" spans="1:80">
      <c r="A47" s="293">
        <v>19</v>
      </c>
      <c r="B47" s="294" t="s">
        <v>163</v>
      </c>
      <c r="C47" s="295" t="s">
        <v>164</v>
      </c>
      <c r="D47" s="296" t="s">
        <v>165</v>
      </c>
      <c r="E47" s="297">
        <v>10661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8"/>
      <c r="C48" s="309" t="s">
        <v>166</v>
      </c>
      <c r="D48" s="310"/>
      <c r="E48" s="311">
        <v>10661</v>
      </c>
      <c r="F48" s="312"/>
      <c r="G48" s="313"/>
      <c r="H48" s="314"/>
      <c r="I48" s="306"/>
      <c r="J48" s="315"/>
      <c r="K48" s="306"/>
      <c r="M48" s="307" t="s">
        <v>166</v>
      </c>
      <c r="O48" s="292"/>
    </row>
    <row r="49" spans="1:80">
      <c r="A49" s="293">
        <v>20</v>
      </c>
      <c r="B49" s="294" t="s">
        <v>167</v>
      </c>
      <c r="C49" s="295" t="s">
        <v>168</v>
      </c>
      <c r="D49" s="296" t="s">
        <v>165</v>
      </c>
      <c r="E49" s="297">
        <v>6861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8"/>
      <c r="C50" s="309" t="s">
        <v>169</v>
      </c>
      <c r="D50" s="310"/>
      <c r="E50" s="311">
        <v>6861</v>
      </c>
      <c r="F50" s="312"/>
      <c r="G50" s="313"/>
      <c r="H50" s="314"/>
      <c r="I50" s="306"/>
      <c r="J50" s="315"/>
      <c r="K50" s="306"/>
      <c r="M50" s="307" t="s">
        <v>169</v>
      </c>
      <c r="O50" s="292"/>
    </row>
    <row r="51" spans="1:80">
      <c r="A51" s="293">
        <v>21</v>
      </c>
      <c r="B51" s="294" t="s">
        <v>170</v>
      </c>
      <c r="C51" s="295" t="s">
        <v>171</v>
      </c>
      <c r="D51" s="296" t="s">
        <v>172</v>
      </c>
      <c r="E51" s="297">
        <v>4931.4273999999996</v>
      </c>
      <c r="F51" s="297">
        <v>0</v>
      </c>
      <c r="G51" s="298">
        <f>E51*F51</f>
        <v>0</v>
      </c>
      <c r="H51" s="299">
        <v>1</v>
      </c>
      <c r="I51" s="300">
        <f>E51*H51</f>
        <v>4931.4273999999996</v>
      </c>
      <c r="J51" s="299"/>
      <c r="K51" s="300">
        <f>E51*J51</f>
        <v>0</v>
      </c>
      <c r="O51" s="292">
        <v>2</v>
      </c>
      <c r="AA51" s="261">
        <v>12</v>
      </c>
      <c r="AB51" s="261">
        <v>0</v>
      </c>
      <c r="AC51" s="261">
        <v>88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12</v>
      </c>
      <c r="CB51" s="292">
        <v>0</v>
      </c>
    </row>
    <row r="52" spans="1:80">
      <c r="A52" s="301"/>
      <c r="B52" s="308"/>
      <c r="C52" s="309" t="s">
        <v>173</v>
      </c>
      <c r="D52" s="310"/>
      <c r="E52" s="311">
        <v>4931.4273999999996</v>
      </c>
      <c r="F52" s="312"/>
      <c r="G52" s="313"/>
      <c r="H52" s="314"/>
      <c r="I52" s="306"/>
      <c r="J52" s="315"/>
      <c r="K52" s="306"/>
      <c r="M52" s="307" t="s">
        <v>173</v>
      </c>
      <c r="O52" s="292"/>
    </row>
    <row r="53" spans="1:80">
      <c r="A53" s="293">
        <v>22</v>
      </c>
      <c r="B53" s="294" t="s">
        <v>174</v>
      </c>
      <c r="C53" s="295" t="s">
        <v>175</v>
      </c>
      <c r="D53" s="296" t="s">
        <v>176</v>
      </c>
      <c r="E53" s="297">
        <v>2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/>
      <c r="K53" s="300">
        <f>E53*J53</f>
        <v>0</v>
      </c>
      <c r="O53" s="292">
        <v>2</v>
      </c>
      <c r="AA53" s="261">
        <v>12</v>
      </c>
      <c r="AB53" s="261">
        <v>0</v>
      </c>
      <c r="AC53" s="261">
        <v>5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12</v>
      </c>
      <c r="CB53" s="292">
        <v>0</v>
      </c>
    </row>
    <row r="54" spans="1:80">
      <c r="A54" s="293">
        <v>23</v>
      </c>
      <c r="B54" s="294" t="s">
        <v>177</v>
      </c>
      <c r="C54" s="295" t="s">
        <v>178</v>
      </c>
      <c r="D54" s="296" t="s">
        <v>122</v>
      </c>
      <c r="E54" s="297">
        <v>117.789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/>
      <c r="K54" s="300">
        <f>E54*J54</f>
        <v>0</v>
      </c>
      <c r="O54" s="292">
        <v>2</v>
      </c>
      <c r="AA54" s="261">
        <v>12</v>
      </c>
      <c r="AB54" s="261">
        <v>0</v>
      </c>
      <c r="AC54" s="261">
        <v>57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12</v>
      </c>
      <c r="CB54" s="292">
        <v>0</v>
      </c>
    </row>
    <row r="55" spans="1:80">
      <c r="A55" s="301"/>
      <c r="B55" s="302"/>
      <c r="C55" s="303" t="s">
        <v>179</v>
      </c>
      <c r="D55" s="304"/>
      <c r="E55" s="304"/>
      <c r="F55" s="304"/>
      <c r="G55" s="305"/>
      <c r="I55" s="306"/>
      <c r="K55" s="306"/>
      <c r="L55" s="307" t="s">
        <v>179</v>
      </c>
      <c r="O55" s="292">
        <v>3</v>
      </c>
    </row>
    <row r="56" spans="1:80">
      <c r="A56" s="301"/>
      <c r="B56" s="302"/>
      <c r="C56" s="303" t="s">
        <v>180</v>
      </c>
      <c r="D56" s="304"/>
      <c r="E56" s="304"/>
      <c r="F56" s="304"/>
      <c r="G56" s="305"/>
      <c r="I56" s="306"/>
      <c r="K56" s="306"/>
      <c r="L56" s="307" t="s">
        <v>180</v>
      </c>
      <c r="O56" s="292">
        <v>3</v>
      </c>
    </row>
    <row r="57" spans="1:80">
      <c r="A57" s="301"/>
      <c r="B57" s="308"/>
      <c r="C57" s="309" t="s">
        <v>161</v>
      </c>
      <c r="D57" s="310"/>
      <c r="E57" s="311">
        <v>117.789</v>
      </c>
      <c r="F57" s="312"/>
      <c r="G57" s="313"/>
      <c r="H57" s="314"/>
      <c r="I57" s="306"/>
      <c r="J57" s="315"/>
      <c r="K57" s="306"/>
      <c r="M57" s="307" t="s">
        <v>161</v>
      </c>
      <c r="O57" s="292"/>
    </row>
    <row r="58" spans="1:80">
      <c r="A58" s="293">
        <v>24</v>
      </c>
      <c r="B58" s="294" t="s">
        <v>181</v>
      </c>
      <c r="C58" s="295" t="s">
        <v>182</v>
      </c>
      <c r="D58" s="296" t="s">
        <v>183</v>
      </c>
      <c r="E58" s="297">
        <v>235.578</v>
      </c>
      <c r="F58" s="297">
        <v>0</v>
      </c>
      <c r="G58" s="298">
        <f>E58*F58</f>
        <v>0</v>
      </c>
      <c r="H58" s="299">
        <v>1</v>
      </c>
      <c r="I58" s="300">
        <f>E58*H58</f>
        <v>235.578</v>
      </c>
      <c r="J58" s="299"/>
      <c r="K58" s="300">
        <f>E58*J58</f>
        <v>0</v>
      </c>
      <c r="O58" s="292">
        <v>2</v>
      </c>
      <c r="AA58" s="261">
        <v>3</v>
      </c>
      <c r="AB58" s="261">
        <v>1</v>
      </c>
      <c r="AC58" s="261">
        <v>58310001</v>
      </c>
      <c r="AZ58" s="261">
        <v>1</v>
      </c>
      <c r="BA58" s="261">
        <f>IF(AZ58=1,G58,0)</f>
        <v>0</v>
      </c>
      <c r="BB58" s="261">
        <f>IF(AZ58=2,G58,0)</f>
        <v>0</v>
      </c>
      <c r="BC58" s="261">
        <f>IF(AZ58=3,G58,0)</f>
        <v>0</v>
      </c>
      <c r="BD58" s="261">
        <f>IF(AZ58=4,G58,0)</f>
        <v>0</v>
      </c>
      <c r="BE58" s="261">
        <f>IF(AZ58=5,G58,0)</f>
        <v>0</v>
      </c>
      <c r="CA58" s="292">
        <v>3</v>
      </c>
      <c r="CB58" s="292">
        <v>1</v>
      </c>
    </row>
    <row r="59" spans="1:80">
      <c r="A59" s="301"/>
      <c r="B59" s="308"/>
      <c r="C59" s="309" t="s">
        <v>184</v>
      </c>
      <c r="D59" s="310"/>
      <c r="E59" s="311">
        <v>235.578</v>
      </c>
      <c r="F59" s="312"/>
      <c r="G59" s="313"/>
      <c r="H59" s="314"/>
      <c r="I59" s="306"/>
      <c r="J59" s="315"/>
      <c r="K59" s="306"/>
      <c r="M59" s="307" t="s">
        <v>184</v>
      </c>
      <c r="O59" s="292"/>
    </row>
    <row r="60" spans="1:80">
      <c r="A60" s="293">
        <v>25</v>
      </c>
      <c r="B60" s="294" t="s">
        <v>185</v>
      </c>
      <c r="C60" s="295" t="s">
        <v>186</v>
      </c>
      <c r="D60" s="296" t="s">
        <v>183</v>
      </c>
      <c r="E60" s="297">
        <v>237.762</v>
      </c>
      <c r="F60" s="297">
        <v>0</v>
      </c>
      <c r="G60" s="298">
        <f>E60*F60</f>
        <v>0</v>
      </c>
      <c r="H60" s="299">
        <v>1</v>
      </c>
      <c r="I60" s="300">
        <f>E60*H60</f>
        <v>237.762</v>
      </c>
      <c r="J60" s="299"/>
      <c r="K60" s="300">
        <f>E60*J60</f>
        <v>0</v>
      </c>
      <c r="O60" s="292">
        <v>2</v>
      </c>
      <c r="AA60" s="261">
        <v>3</v>
      </c>
      <c r="AB60" s="261">
        <v>1</v>
      </c>
      <c r="AC60" s="261" t="s">
        <v>185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3</v>
      </c>
      <c r="CB60" s="292">
        <v>1</v>
      </c>
    </row>
    <row r="61" spans="1:80">
      <c r="A61" s="301"/>
      <c r="B61" s="308"/>
      <c r="C61" s="309" t="s">
        <v>187</v>
      </c>
      <c r="D61" s="310"/>
      <c r="E61" s="311">
        <v>237.762</v>
      </c>
      <c r="F61" s="312"/>
      <c r="G61" s="313"/>
      <c r="H61" s="314"/>
      <c r="I61" s="306"/>
      <c r="J61" s="315"/>
      <c r="K61" s="306"/>
      <c r="M61" s="307" t="s">
        <v>187</v>
      </c>
      <c r="O61" s="292"/>
    </row>
    <row r="62" spans="1:80">
      <c r="A62" s="293">
        <v>26</v>
      </c>
      <c r="B62" s="294" t="s">
        <v>188</v>
      </c>
      <c r="C62" s="295" t="s">
        <v>189</v>
      </c>
      <c r="D62" s="296" t="s">
        <v>183</v>
      </c>
      <c r="E62" s="297">
        <v>9.6</v>
      </c>
      <c r="F62" s="297">
        <v>0</v>
      </c>
      <c r="G62" s="298">
        <f>E62*F62</f>
        <v>0</v>
      </c>
      <c r="H62" s="299">
        <v>1</v>
      </c>
      <c r="I62" s="300">
        <f>E62*H62</f>
        <v>9.6</v>
      </c>
      <c r="J62" s="299"/>
      <c r="K62" s="300">
        <f>E62*J62</f>
        <v>0</v>
      </c>
      <c r="O62" s="292">
        <v>2</v>
      </c>
      <c r="AA62" s="261">
        <v>3</v>
      </c>
      <c r="AB62" s="261">
        <v>1</v>
      </c>
      <c r="AC62" s="261">
        <v>583416004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3</v>
      </c>
      <c r="CB62" s="292">
        <v>1</v>
      </c>
    </row>
    <row r="63" spans="1:80">
      <c r="A63" s="301"/>
      <c r="B63" s="308"/>
      <c r="C63" s="309" t="s">
        <v>190</v>
      </c>
      <c r="D63" s="310"/>
      <c r="E63" s="311">
        <v>9.6</v>
      </c>
      <c r="F63" s="312"/>
      <c r="G63" s="313"/>
      <c r="H63" s="314"/>
      <c r="I63" s="306"/>
      <c r="J63" s="315"/>
      <c r="K63" s="306"/>
      <c r="M63" s="307" t="s">
        <v>190</v>
      </c>
      <c r="O63" s="292"/>
    </row>
    <row r="64" spans="1:80">
      <c r="A64" s="316"/>
      <c r="B64" s="317" t="s">
        <v>100</v>
      </c>
      <c r="C64" s="318" t="s">
        <v>110</v>
      </c>
      <c r="D64" s="319"/>
      <c r="E64" s="320"/>
      <c r="F64" s="321"/>
      <c r="G64" s="322">
        <f>SUM(G7:G63)</f>
        <v>0</v>
      </c>
      <c r="H64" s="323"/>
      <c r="I64" s="324">
        <f>SUM(I7:I63)</f>
        <v>5414.3674000000001</v>
      </c>
      <c r="J64" s="323"/>
      <c r="K64" s="324">
        <f>SUM(K7:K63)</f>
        <v>-99.614999999999995</v>
      </c>
      <c r="O64" s="292">
        <v>4</v>
      </c>
      <c r="BA64" s="325">
        <f>SUM(BA7:BA63)</f>
        <v>0</v>
      </c>
      <c r="BB64" s="325">
        <f>SUM(BB7:BB63)</f>
        <v>0</v>
      </c>
      <c r="BC64" s="325">
        <f>SUM(BC7:BC63)</f>
        <v>0</v>
      </c>
      <c r="BD64" s="325">
        <f>SUM(BD7:BD63)</f>
        <v>0</v>
      </c>
      <c r="BE64" s="325">
        <f>SUM(BE7:BE63)</f>
        <v>0</v>
      </c>
    </row>
    <row r="65" spans="1:80">
      <c r="A65" s="282" t="s">
        <v>97</v>
      </c>
      <c r="B65" s="283" t="s">
        <v>191</v>
      </c>
      <c r="C65" s="284" t="s">
        <v>192</v>
      </c>
      <c r="D65" s="285"/>
      <c r="E65" s="286"/>
      <c r="F65" s="286"/>
      <c r="G65" s="287"/>
      <c r="H65" s="288"/>
      <c r="I65" s="289"/>
      <c r="J65" s="290"/>
      <c r="K65" s="291"/>
      <c r="O65" s="292">
        <v>1</v>
      </c>
    </row>
    <row r="66" spans="1:80">
      <c r="A66" s="293">
        <v>27</v>
      </c>
      <c r="B66" s="294" t="s">
        <v>194</v>
      </c>
      <c r="C66" s="295" t="s">
        <v>195</v>
      </c>
      <c r="D66" s="296" t="s">
        <v>113</v>
      </c>
      <c r="E66" s="297">
        <v>45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 ht="22.5">
      <c r="A67" s="293">
        <v>28</v>
      </c>
      <c r="B67" s="294" t="s">
        <v>196</v>
      </c>
      <c r="C67" s="295" t="s">
        <v>197</v>
      </c>
      <c r="D67" s="296" t="s">
        <v>122</v>
      </c>
      <c r="E67" s="297">
        <v>91.7</v>
      </c>
      <c r="F67" s="297">
        <v>0</v>
      </c>
      <c r="G67" s="298">
        <f>E67*F67</f>
        <v>0</v>
      </c>
      <c r="H67" s="299">
        <v>2.16</v>
      </c>
      <c r="I67" s="300">
        <f>E67*H67</f>
        <v>198.07200000000003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01"/>
      <c r="B68" s="308"/>
      <c r="C68" s="309" t="s">
        <v>198</v>
      </c>
      <c r="D68" s="310"/>
      <c r="E68" s="311">
        <v>91.7</v>
      </c>
      <c r="F68" s="312"/>
      <c r="G68" s="313"/>
      <c r="H68" s="314"/>
      <c r="I68" s="306"/>
      <c r="J68" s="315"/>
      <c r="K68" s="306"/>
      <c r="M68" s="307" t="s">
        <v>198</v>
      </c>
      <c r="O68" s="292"/>
    </row>
    <row r="69" spans="1:80">
      <c r="A69" s="293">
        <v>29</v>
      </c>
      <c r="B69" s="294" t="s">
        <v>199</v>
      </c>
      <c r="C69" s="295" t="s">
        <v>200</v>
      </c>
      <c r="D69" s="296" t="s">
        <v>165</v>
      </c>
      <c r="E69" s="297">
        <v>245.28</v>
      </c>
      <c r="F69" s="297">
        <v>0</v>
      </c>
      <c r="G69" s="298">
        <f>E69*F69</f>
        <v>0</v>
      </c>
      <c r="H69" s="299">
        <v>3.9210000000000002E-2</v>
      </c>
      <c r="I69" s="300">
        <f>E69*H69</f>
        <v>9.6174288000000008</v>
      </c>
      <c r="J69" s="299">
        <v>0</v>
      </c>
      <c r="K69" s="300">
        <f>E69*J69</f>
        <v>0</v>
      </c>
      <c r="O69" s="292">
        <v>2</v>
      </c>
      <c r="AA69" s="261">
        <v>1</v>
      </c>
      <c r="AB69" s="261">
        <v>1</v>
      </c>
      <c r="AC69" s="261">
        <v>1</v>
      </c>
      <c r="AZ69" s="261">
        <v>1</v>
      </c>
      <c r="BA69" s="261">
        <f>IF(AZ69=1,G69,0)</f>
        <v>0</v>
      </c>
      <c r="BB69" s="261">
        <f>IF(AZ69=2,G69,0)</f>
        <v>0</v>
      </c>
      <c r="BC69" s="261">
        <f>IF(AZ69=3,G69,0)</f>
        <v>0</v>
      </c>
      <c r="BD69" s="261">
        <f>IF(AZ69=4,G69,0)</f>
        <v>0</v>
      </c>
      <c r="BE69" s="261">
        <f>IF(AZ69=5,G69,0)</f>
        <v>0</v>
      </c>
      <c r="CA69" s="292">
        <v>1</v>
      </c>
      <c r="CB69" s="292">
        <v>1</v>
      </c>
    </row>
    <row r="70" spans="1:80">
      <c r="A70" s="301"/>
      <c r="B70" s="308"/>
      <c r="C70" s="309" t="s">
        <v>136</v>
      </c>
      <c r="D70" s="310"/>
      <c r="E70" s="311">
        <v>245.28</v>
      </c>
      <c r="F70" s="312"/>
      <c r="G70" s="313"/>
      <c r="H70" s="314"/>
      <c r="I70" s="306"/>
      <c r="J70" s="315"/>
      <c r="K70" s="306"/>
      <c r="M70" s="307" t="s">
        <v>136</v>
      </c>
      <c r="O70" s="292"/>
    </row>
    <row r="71" spans="1:80">
      <c r="A71" s="293">
        <v>30</v>
      </c>
      <c r="B71" s="294" t="s">
        <v>201</v>
      </c>
      <c r="C71" s="295" t="s">
        <v>202</v>
      </c>
      <c r="D71" s="296" t="s">
        <v>165</v>
      </c>
      <c r="E71" s="297">
        <v>245.28</v>
      </c>
      <c r="F71" s="297">
        <v>0</v>
      </c>
      <c r="G71" s="298">
        <f>E71*F71</f>
        <v>0</v>
      </c>
      <c r="H71" s="299">
        <v>0</v>
      </c>
      <c r="I71" s="300">
        <f>E71*H71</f>
        <v>0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301"/>
      <c r="B72" s="308"/>
      <c r="C72" s="309" t="s">
        <v>136</v>
      </c>
      <c r="D72" s="310"/>
      <c r="E72" s="311">
        <v>245.28</v>
      </c>
      <c r="F72" s="312"/>
      <c r="G72" s="313"/>
      <c r="H72" s="314"/>
      <c r="I72" s="306"/>
      <c r="J72" s="315"/>
      <c r="K72" s="306"/>
      <c r="M72" s="307" t="s">
        <v>136</v>
      </c>
      <c r="O72" s="292"/>
    </row>
    <row r="73" spans="1:80">
      <c r="A73" s="293">
        <v>31</v>
      </c>
      <c r="B73" s="294" t="s">
        <v>203</v>
      </c>
      <c r="C73" s="295" t="s">
        <v>204</v>
      </c>
      <c r="D73" s="296" t="s">
        <v>122</v>
      </c>
      <c r="E73" s="297">
        <v>0.57999999999999996</v>
      </c>
      <c r="F73" s="297">
        <v>0</v>
      </c>
      <c r="G73" s="298">
        <f>E73*F73</f>
        <v>0</v>
      </c>
      <c r="H73" s="299">
        <v>2.5249999999999999</v>
      </c>
      <c r="I73" s="300">
        <f>E73*H73</f>
        <v>1.4644999999999999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205</v>
      </c>
      <c r="D74" s="310"/>
      <c r="E74" s="311">
        <v>0.57999999999999996</v>
      </c>
      <c r="F74" s="312"/>
      <c r="G74" s="313"/>
      <c r="H74" s="314"/>
      <c r="I74" s="306"/>
      <c r="J74" s="315"/>
      <c r="K74" s="306"/>
      <c r="M74" s="307" t="s">
        <v>205</v>
      </c>
      <c r="O74" s="292"/>
    </row>
    <row r="75" spans="1:80">
      <c r="A75" s="293">
        <v>32</v>
      </c>
      <c r="B75" s="294" t="s">
        <v>206</v>
      </c>
      <c r="C75" s="295" t="s">
        <v>207</v>
      </c>
      <c r="D75" s="296" t="s">
        <v>122</v>
      </c>
      <c r="E75" s="297">
        <v>17.958500000000001</v>
      </c>
      <c r="F75" s="297">
        <v>0</v>
      </c>
      <c r="G75" s="298">
        <f>E75*F75</f>
        <v>0</v>
      </c>
      <c r="H75" s="299">
        <v>2.5249999999999999</v>
      </c>
      <c r="I75" s="300">
        <f>E75*H75</f>
        <v>45.345212500000002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8"/>
      <c r="C76" s="309" t="s">
        <v>208</v>
      </c>
      <c r="D76" s="310"/>
      <c r="E76" s="311">
        <v>2.88</v>
      </c>
      <c r="F76" s="312"/>
      <c r="G76" s="313"/>
      <c r="H76" s="314"/>
      <c r="I76" s="306"/>
      <c r="J76" s="315"/>
      <c r="K76" s="306"/>
      <c r="M76" s="307" t="s">
        <v>208</v>
      </c>
      <c r="O76" s="292"/>
    </row>
    <row r="77" spans="1:80">
      <c r="A77" s="301"/>
      <c r="B77" s="308"/>
      <c r="C77" s="309" t="s">
        <v>209</v>
      </c>
      <c r="D77" s="310"/>
      <c r="E77" s="311">
        <v>5.12</v>
      </c>
      <c r="F77" s="312"/>
      <c r="G77" s="313"/>
      <c r="H77" s="314"/>
      <c r="I77" s="306"/>
      <c r="J77" s="315"/>
      <c r="K77" s="306"/>
      <c r="M77" s="307" t="s">
        <v>209</v>
      </c>
      <c r="O77" s="292"/>
    </row>
    <row r="78" spans="1:80">
      <c r="A78" s="301"/>
      <c r="B78" s="308"/>
      <c r="C78" s="309" t="s">
        <v>210</v>
      </c>
      <c r="D78" s="310"/>
      <c r="E78" s="311">
        <v>4.8959999999999999</v>
      </c>
      <c r="F78" s="312"/>
      <c r="G78" s="313"/>
      <c r="H78" s="314"/>
      <c r="I78" s="306"/>
      <c r="J78" s="315"/>
      <c r="K78" s="306"/>
      <c r="M78" s="307" t="s">
        <v>210</v>
      </c>
      <c r="O78" s="292"/>
    </row>
    <row r="79" spans="1:80">
      <c r="A79" s="301"/>
      <c r="B79" s="308"/>
      <c r="C79" s="309" t="s">
        <v>140</v>
      </c>
      <c r="D79" s="310"/>
      <c r="E79" s="311">
        <v>5.0625</v>
      </c>
      <c r="F79" s="312"/>
      <c r="G79" s="313"/>
      <c r="H79" s="314"/>
      <c r="I79" s="306"/>
      <c r="J79" s="315"/>
      <c r="K79" s="306"/>
      <c r="M79" s="307" t="s">
        <v>140</v>
      </c>
      <c r="O79" s="292"/>
    </row>
    <row r="80" spans="1:80">
      <c r="A80" s="293">
        <v>33</v>
      </c>
      <c r="B80" s="294" t="s">
        <v>211</v>
      </c>
      <c r="C80" s="295" t="s">
        <v>212</v>
      </c>
      <c r="D80" s="296" t="s">
        <v>122</v>
      </c>
      <c r="E80" s="297">
        <v>1.7150000000000001</v>
      </c>
      <c r="F80" s="297">
        <v>0</v>
      </c>
      <c r="G80" s="298">
        <f>E80*F80</f>
        <v>0</v>
      </c>
      <c r="H80" s="299">
        <v>2.5249999999999999</v>
      </c>
      <c r="I80" s="300">
        <f>E80*H80</f>
        <v>4.3303750000000001</v>
      </c>
      <c r="J80" s="299">
        <v>0</v>
      </c>
      <c r="K80" s="300">
        <f>E80*J80</f>
        <v>0</v>
      </c>
      <c r="O80" s="292">
        <v>2</v>
      </c>
      <c r="AA80" s="261">
        <v>1</v>
      </c>
      <c r="AB80" s="261">
        <v>1</v>
      </c>
      <c r="AC80" s="261">
        <v>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</v>
      </c>
      <c r="CB80" s="292">
        <v>1</v>
      </c>
    </row>
    <row r="81" spans="1:80">
      <c r="A81" s="301"/>
      <c r="B81" s="308"/>
      <c r="C81" s="309" t="s">
        <v>213</v>
      </c>
      <c r="D81" s="310"/>
      <c r="E81" s="311">
        <v>1.7150000000000001</v>
      </c>
      <c r="F81" s="312"/>
      <c r="G81" s="313"/>
      <c r="H81" s="314"/>
      <c r="I81" s="306"/>
      <c r="J81" s="315"/>
      <c r="K81" s="306"/>
      <c r="M81" s="307" t="s">
        <v>213</v>
      </c>
      <c r="O81" s="292"/>
    </row>
    <row r="82" spans="1:80">
      <c r="A82" s="293">
        <v>34</v>
      </c>
      <c r="B82" s="294" t="s">
        <v>214</v>
      </c>
      <c r="C82" s="295" t="s">
        <v>215</v>
      </c>
      <c r="D82" s="296" t="s">
        <v>165</v>
      </c>
      <c r="E82" s="297">
        <v>110.07250000000001</v>
      </c>
      <c r="F82" s="297">
        <v>0</v>
      </c>
      <c r="G82" s="298">
        <f>E82*F82</f>
        <v>0</v>
      </c>
      <c r="H82" s="299">
        <v>3.925E-2</v>
      </c>
      <c r="I82" s="300">
        <f>E82*H82</f>
        <v>4.3203456249999999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216</v>
      </c>
      <c r="D83" s="310"/>
      <c r="E83" s="311">
        <v>19.2</v>
      </c>
      <c r="F83" s="312"/>
      <c r="G83" s="313"/>
      <c r="H83" s="314"/>
      <c r="I83" s="306"/>
      <c r="J83" s="315"/>
      <c r="K83" s="306"/>
      <c r="M83" s="307" t="s">
        <v>216</v>
      </c>
      <c r="O83" s="292"/>
    </row>
    <row r="84" spans="1:80">
      <c r="A84" s="301"/>
      <c r="B84" s="308"/>
      <c r="C84" s="309" t="s">
        <v>217</v>
      </c>
      <c r="D84" s="310"/>
      <c r="E84" s="311">
        <v>25.6</v>
      </c>
      <c r="F84" s="312"/>
      <c r="G84" s="313"/>
      <c r="H84" s="314"/>
      <c r="I84" s="306"/>
      <c r="J84" s="315"/>
      <c r="K84" s="306"/>
      <c r="M84" s="307" t="s">
        <v>217</v>
      </c>
      <c r="O84" s="292"/>
    </row>
    <row r="85" spans="1:80">
      <c r="A85" s="301"/>
      <c r="B85" s="308"/>
      <c r="C85" s="309" t="s">
        <v>218</v>
      </c>
      <c r="D85" s="310"/>
      <c r="E85" s="311">
        <v>16.32</v>
      </c>
      <c r="F85" s="312"/>
      <c r="G85" s="313"/>
      <c r="H85" s="314"/>
      <c r="I85" s="306"/>
      <c r="J85" s="315"/>
      <c r="K85" s="306"/>
      <c r="M85" s="307" t="s">
        <v>218</v>
      </c>
      <c r="O85" s="292"/>
    </row>
    <row r="86" spans="1:80">
      <c r="A86" s="301"/>
      <c r="B86" s="308"/>
      <c r="C86" s="309" t="s">
        <v>219</v>
      </c>
      <c r="D86" s="310"/>
      <c r="E86" s="311">
        <v>45</v>
      </c>
      <c r="F86" s="312"/>
      <c r="G86" s="313"/>
      <c r="H86" s="314"/>
      <c r="I86" s="306"/>
      <c r="J86" s="315"/>
      <c r="K86" s="306"/>
      <c r="M86" s="307" t="s">
        <v>219</v>
      </c>
      <c r="O86" s="292"/>
    </row>
    <row r="87" spans="1:80">
      <c r="A87" s="301"/>
      <c r="B87" s="308"/>
      <c r="C87" s="309" t="s">
        <v>220</v>
      </c>
      <c r="D87" s="310"/>
      <c r="E87" s="311">
        <v>3.9525000000000001</v>
      </c>
      <c r="F87" s="312"/>
      <c r="G87" s="313"/>
      <c r="H87" s="314"/>
      <c r="I87" s="306"/>
      <c r="J87" s="315"/>
      <c r="K87" s="306"/>
      <c r="M87" s="307" t="s">
        <v>220</v>
      </c>
      <c r="O87" s="292"/>
    </row>
    <row r="88" spans="1:80">
      <c r="A88" s="293">
        <v>35</v>
      </c>
      <c r="B88" s="294" t="s">
        <v>221</v>
      </c>
      <c r="C88" s="295" t="s">
        <v>222</v>
      </c>
      <c r="D88" s="296" t="s">
        <v>165</v>
      </c>
      <c r="E88" s="297">
        <v>110.07250000000001</v>
      </c>
      <c r="F88" s="297">
        <v>0</v>
      </c>
      <c r="G88" s="298">
        <f>E88*F88</f>
        <v>0</v>
      </c>
      <c r="H88" s="299">
        <v>0</v>
      </c>
      <c r="I88" s="300">
        <f>E88*H88</f>
        <v>0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293">
        <v>36</v>
      </c>
      <c r="B89" s="294" t="s">
        <v>223</v>
      </c>
      <c r="C89" s="295" t="s">
        <v>224</v>
      </c>
      <c r="D89" s="296" t="s">
        <v>172</v>
      </c>
      <c r="E89" s="297">
        <v>5.6500000000000002E-2</v>
      </c>
      <c r="F89" s="297">
        <v>0</v>
      </c>
      <c r="G89" s="298">
        <f>E89*F89</f>
        <v>0</v>
      </c>
      <c r="H89" s="299">
        <v>1.0569299999999999</v>
      </c>
      <c r="I89" s="300">
        <f>E89*H89</f>
        <v>5.9716544999999996E-2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225</v>
      </c>
      <c r="D90" s="310"/>
      <c r="E90" s="311">
        <v>5.6500000000000002E-2</v>
      </c>
      <c r="F90" s="312"/>
      <c r="G90" s="313"/>
      <c r="H90" s="314"/>
      <c r="I90" s="306"/>
      <c r="J90" s="315"/>
      <c r="K90" s="306"/>
      <c r="M90" s="307" t="s">
        <v>225</v>
      </c>
      <c r="O90" s="292"/>
    </row>
    <row r="91" spans="1:80">
      <c r="A91" s="293">
        <v>37</v>
      </c>
      <c r="B91" s="294" t="s">
        <v>226</v>
      </c>
      <c r="C91" s="295" t="s">
        <v>227</v>
      </c>
      <c r="D91" s="296" t="s">
        <v>165</v>
      </c>
      <c r="E91" s="297">
        <v>5011.2</v>
      </c>
      <c r="F91" s="297">
        <v>0</v>
      </c>
      <c r="G91" s="298">
        <f>E91*F91</f>
        <v>0</v>
      </c>
      <c r="H91" s="299">
        <v>3.0000000000000001E-5</v>
      </c>
      <c r="I91" s="300">
        <f>E91*H91</f>
        <v>0.150336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301"/>
      <c r="B92" s="308"/>
      <c r="C92" s="309" t="s">
        <v>228</v>
      </c>
      <c r="D92" s="310"/>
      <c r="E92" s="311">
        <v>4827.2</v>
      </c>
      <c r="F92" s="312"/>
      <c r="G92" s="313"/>
      <c r="H92" s="314"/>
      <c r="I92" s="306"/>
      <c r="J92" s="315"/>
      <c r="K92" s="306"/>
      <c r="M92" s="307" t="s">
        <v>228</v>
      </c>
      <c r="O92" s="292"/>
    </row>
    <row r="93" spans="1:80">
      <c r="A93" s="301"/>
      <c r="B93" s="308"/>
      <c r="C93" s="309" t="s">
        <v>229</v>
      </c>
      <c r="D93" s="310"/>
      <c r="E93" s="311">
        <v>184</v>
      </c>
      <c r="F93" s="312"/>
      <c r="G93" s="313"/>
      <c r="H93" s="314"/>
      <c r="I93" s="306"/>
      <c r="J93" s="315"/>
      <c r="K93" s="306"/>
      <c r="M93" s="307" t="s">
        <v>229</v>
      </c>
      <c r="O93" s="292"/>
    </row>
    <row r="94" spans="1:80">
      <c r="A94" s="293">
        <v>38</v>
      </c>
      <c r="B94" s="294" t="s">
        <v>230</v>
      </c>
      <c r="C94" s="295" t="s">
        <v>231</v>
      </c>
      <c r="D94" s="296" t="s">
        <v>122</v>
      </c>
      <c r="E94" s="297">
        <v>1.23</v>
      </c>
      <c r="F94" s="297">
        <v>0</v>
      </c>
      <c r="G94" s="298">
        <f>E94*F94</f>
        <v>0</v>
      </c>
      <c r="H94" s="299">
        <v>2</v>
      </c>
      <c r="I94" s="300">
        <f>E94*H94</f>
        <v>2.46</v>
      </c>
      <c r="J94" s="299"/>
      <c r="K94" s="300">
        <f>E94*J94</f>
        <v>0</v>
      </c>
      <c r="O94" s="292">
        <v>2</v>
      </c>
      <c r="AA94" s="261">
        <v>12</v>
      </c>
      <c r="AB94" s="261">
        <v>0</v>
      </c>
      <c r="AC94" s="261">
        <v>37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12</v>
      </c>
      <c r="CB94" s="292">
        <v>0</v>
      </c>
    </row>
    <row r="95" spans="1:80">
      <c r="A95" s="293">
        <v>39</v>
      </c>
      <c r="B95" s="294" t="s">
        <v>232</v>
      </c>
      <c r="C95" s="295" t="s">
        <v>233</v>
      </c>
      <c r="D95" s="296" t="s">
        <v>176</v>
      </c>
      <c r="E95" s="297">
        <v>2</v>
      </c>
      <c r="F95" s="297">
        <v>0</v>
      </c>
      <c r="G95" s="298">
        <f>E95*F95</f>
        <v>0</v>
      </c>
      <c r="H95" s="299">
        <v>0.02</v>
      </c>
      <c r="I95" s="300">
        <f>E95*H95</f>
        <v>0.04</v>
      </c>
      <c r="J95" s="299"/>
      <c r="K95" s="300">
        <f>E95*J95</f>
        <v>0</v>
      </c>
      <c r="O95" s="292">
        <v>2</v>
      </c>
      <c r="AA95" s="261">
        <v>12</v>
      </c>
      <c r="AB95" s="261">
        <v>0</v>
      </c>
      <c r="AC95" s="261">
        <v>84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12</v>
      </c>
      <c r="CB95" s="292">
        <v>0</v>
      </c>
    </row>
    <row r="96" spans="1:80">
      <c r="A96" s="293">
        <v>40</v>
      </c>
      <c r="B96" s="294" t="s">
        <v>232</v>
      </c>
      <c r="C96" s="295" t="s">
        <v>234</v>
      </c>
      <c r="D96" s="296" t="s">
        <v>176</v>
      </c>
      <c r="E96" s="297">
        <v>1</v>
      </c>
      <c r="F96" s="297">
        <v>0</v>
      </c>
      <c r="G96" s="298">
        <f>E96*F96</f>
        <v>0</v>
      </c>
      <c r="H96" s="299">
        <v>0.02</v>
      </c>
      <c r="I96" s="300">
        <f>E96*H96</f>
        <v>0.02</v>
      </c>
      <c r="J96" s="299"/>
      <c r="K96" s="300">
        <f>E96*J96</f>
        <v>0</v>
      </c>
      <c r="O96" s="292">
        <v>2</v>
      </c>
      <c r="AA96" s="261">
        <v>12</v>
      </c>
      <c r="AB96" s="261">
        <v>0</v>
      </c>
      <c r="AC96" s="261">
        <v>83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12</v>
      </c>
      <c r="CB96" s="292">
        <v>0</v>
      </c>
    </row>
    <row r="97" spans="1:80">
      <c r="A97" s="293">
        <v>41</v>
      </c>
      <c r="B97" s="294" t="s">
        <v>235</v>
      </c>
      <c r="C97" s="295" t="s">
        <v>236</v>
      </c>
      <c r="D97" s="296" t="s">
        <v>176</v>
      </c>
      <c r="E97" s="297">
        <v>1</v>
      </c>
      <c r="F97" s="297">
        <v>0</v>
      </c>
      <c r="G97" s="298">
        <f>E97*F97</f>
        <v>0</v>
      </c>
      <c r="H97" s="299">
        <v>5.0000000000000001E-3</v>
      </c>
      <c r="I97" s="300">
        <f>E97*H97</f>
        <v>5.0000000000000001E-3</v>
      </c>
      <c r="J97" s="299"/>
      <c r="K97" s="300">
        <f>E97*J97</f>
        <v>0</v>
      </c>
      <c r="O97" s="292">
        <v>2</v>
      </c>
      <c r="AA97" s="261">
        <v>12</v>
      </c>
      <c r="AB97" s="261">
        <v>0</v>
      </c>
      <c r="AC97" s="261">
        <v>40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12</v>
      </c>
      <c r="CB97" s="292">
        <v>0</v>
      </c>
    </row>
    <row r="98" spans="1:80">
      <c r="A98" s="293">
        <v>42</v>
      </c>
      <c r="B98" s="294" t="s">
        <v>237</v>
      </c>
      <c r="C98" s="295" t="s">
        <v>238</v>
      </c>
      <c r="D98" s="296" t="s">
        <v>165</v>
      </c>
      <c r="E98" s="297">
        <v>1517.83</v>
      </c>
      <c r="F98" s="297">
        <v>0</v>
      </c>
      <c r="G98" s="298">
        <f>E98*F98</f>
        <v>0</v>
      </c>
      <c r="H98" s="299">
        <v>2.5000000000000001E-2</v>
      </c>
      <c r="I98" s="300">
        <f>E98*H98</f>
        <v>37.945749999999997</v>
      </c>
      <c r="J98" s="299"/>
      <c r="K98" s="300">
        <f>E98*J98</f>
        <v>0</v>
      </c>
      <c r="O98" s="292">
        <v>2</v>
      </c>
      <c r="AA98" s="261">
        <v>12</v>
      </c>
      <c r="AB98" s="261">
        <v>0</v>
      </c>
      <c r="AC98" s="261">
        <v>51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12</v>
      </c>
      <c r="CB98" s="292">
        <v>0</v>
      </c>
    </row>
    <row r="99" spans="1:80">
      <c r="A99" s="301"/>
      <c r="B99" s="308"/>
      <c r="C99" s="309" t="s">
        <v>239</v>
      </c>
      <c r="D99" s="310"/>
      <c r="E99" s="311">
        <v>882</v>
      </c>
      <c r="F99" s="312"/>
      <c r="G99" s="313"/>
      <c r="H99" s="314"/>
      <c r="I99" s="306"/>
      <c r="J99" s="315"/>
      <c r="K99" s="306"/>
      <c r="M99" s="307" t="s">
        <v>239</v>
      </c>
      <c r="O99" s="292"/>
    </row>
    <row r="100" spans="1:80">
      <c r="A100" s="301"/>
      <c r="B100" s="308"/>
      <c r="C100" s="309" t="s">
        <v>240</v>
      </c>
      <c r="D100" s="310"/>
      <c r="E100" s="311">
        <v>580.75</v>
      </c>
      <c r="F100" s="312"/>
      <c r="G100" s="313"/>
      <c r="H100" s="314"/>
      <c r="I100" s="306"/>
      <c r="J100" s="315"/>
      <c r="K100" s="306"/>
      <c r="M100" s="307" t="s">
        <v>240</v>
      </c>
      <c r="O100" s="292"/>
    </row>
    <row r="101" spans="1:80">
      <c r="A101" s="301"/>
      <c r="B101" s="308"/>
      <c r="C101" s="309" t="s">
        <v>241</v>
      </c>
      <c r="D101" s="310"/>
      <c r="E101" s="311">
        <v>55.08</v>
      </c>
      <c r="F101" s="312"/>
      <c r="G101" s="313"/>
      <c r="H101" s="314"/>
      <c r="I101" s="306"/>
      <c r="J101" s="315"/>
      <c r="K101" s="306"/>
      <c r="M101" s="307" t="s">
        <v>241</v>
      </c>
      <c r="O101" s="292"/>
    </row>
    <row r="102" spans="1:80" ht="22.5">
      <c r="A102" s="293">
        <v>43</v>
      </c>
      <c r="B102" s="294" t="s">
        <v>242</v>
      </c>
      <c r="C102" s="295" t="s">
        <v>243</v>
      </c>
      <c r="D102" s="296" t="s">
        <v>165</v>
      </c>
      <c r="E102" s="297">
        <v>931.12</v>
      </c>
      <c r="F102" s="297">
        <v>0</v>
      </c>
      <c r="G102" s="298">
        <f>E102*F102</f>
        <v>0</v>
      </c>
      <c r="H102" s="299">
        <v>2.5000000000000001E-2</v>
      </c>
      <c r="I102" s="300">
        <f>E102*H102</f>
        <v>23.278000000000002</v>
      </c>
      <c r="J102" s="299"/>
      <c r="K102" s="300">
        <f>E102*J102</f>
        <v>0</v>
      </c>
      <c r="O102" s="292">
        <v>2</v>
      </c>
      <c r="AA102" s="261">
        <v>12</v>
      </c>
      <c r="AB102" s="261">
        <v>0</v>
      </c>
      <c r="AC102" s="261">
        <v>52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12</v>
      </c>
      <c r="CB102" s="292">
        <v>0</v>
      </c>
    </row>
    <row r="103" spans="1:80">
      <c r="A103" s="301"/>
      <c r="B103" s="308"/>
      <c r="C103" s="309" t="s">
        <v>244</v>
      </c>
      <c r="D103" s="310"/>
      <c r="E103" s="311">
        <v>931.12</v>
      </c>
      <c r="F103" s="312"/>
      <c r="G103" s="313"/>
      <c r="H103" s="314"/>
      <c r="I103" s="306"/>
      <c r="J103" s="315"/>
      <c r="K103" s="306"/>
      <c r="M103" s="307" t="s">
        <v>244</v>
      </c>
      <c r="O103" s="292"/>
    </row>
    <row r="104" spans="1:80" ht="22.5">
      <c r="A104" s="293">
        <v>44</v>
      </c>
      <c r="B104" s="294" t="s">
        <v>245</v>
      </c>
      <c r="C104" s="295" t="s">
        <v>246</v>
      </c>
      <c r="D104" s="296" t="s">
        <v>165</v>
      </c>
      <c r="E104" s="297">
        <v>1431.7</v>
      </c>
      <c r="F104" s="297">
        <v>0</v>
      </c>
      <c r="G104" s="298">
        <f>E104*F104</f>
        <v>0</v>
      </c>
      <c r="H104" s="299">
        <v>2.5000000000000001E-2</v>
      </c>
      <c r="I104" s="300">
        <f>E104*H104</f>
        <v>35.792500000000004</v>
      </c>
      <c r="J104" s="299"/>
      <c r="K104" s="300">
        <f>E104*J104</f>
        <v>0</v>
      </c>
      <c r="O104" s="292">
        <v>2</v>
      </c>
      <c r="AA104" s="261">
        <v>12</v>
      </c>
      <c r="AB104" s="261">
        <v>0</v>
      </c>
      <c r="AC104" s="261">
        <v>53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12</v>
      </c>
      <c r="CB104" s="292">
        <v>0</v>
      </c>
    </row>
    <row r="105" spans="1:80">
      <c r="A105" s="301"/>
      <c r="B105" s="308"/>
      <c r="C105" s="309" t="s">
        <v>247</v>
      </c>
      <c r="D105" s="310"/>
      <c r="E105" s="311">
        <v>1431.7</v>
      </c>
      <c r="F105" s="312"/>
      <c r="G105" s="313"/>
      <c r="H105" s="314"/>
      <c r="I105" s="306"/>
      <c r="J105" s="315"/>
      <c r="K105" s="306"/>
      <c r="M105" s="307" t="s">
        <v>247</v>
      </c>
      <c r="O105" s="292"/>
    </row>
    <row r="106" spans="1:80">
      <c r="A106" s="293">
        <v>45</v>
      </c>
      <c r="B106" s="294" t="s">
        <v>248</v>
      </c>
      <c r="C106" s="295" t="s">
        <v>249</v>
      </c>
      <c r="D106" s="296" t="s">
        <v>165</v>
      </c>
      <c r="E106" s="297">
        <v>581.95000000000005</v>
      </c>
      <c r="F106" s="297">
        <v>0</v>
      </c>
      <c r="G106" s="298">
        <f>E106*F106</f>
        <v>0</v>
      </c>
      <c r="H106" s="299">
        <v>2.5000000000000001E-2</v>
      </c>
      <c r="I106" s="300">
        <f>E106*H106</f>
        <v>14.548750000000002</v>
      </c>
      <c r="J106" s="299"/>
      <c r="K106" s="300">
        <f>E106*J106</f>
        <v>0</v>
      </c>
      <c r="O106" s="292">
        <v>2</v>
      </c>
      <c r="AA106" s="261">
        <v>12</v>
      </c>
      <c r="AB106" s="261">
        <v>0</v>
      </c>
      <c r="AC106" s="261">
        <v>54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12</v>
      </c>
      <c r="CB106" s="292">
        <v>0</v>
      </c>
    </row>
    <row r="107" spans="1:80">
      <c r="A107" s="301"/>
      <c r="B107" s="308"/>
      <c r="C107" s="309" t="s">
        <v>250</v>
      </c>
      <c r="D107" s="310"/>
      <c r="E107" s="311">
        <v>581.95000000000005</v>
      </c>
      <c r="F107" s="312"/>
      <c r="G107" s="313"/>
      <c r="H107" s="314"/>
      <c r="I107" s="306"/>
      <c r="J107" s="315"/>
      <c r="K107" s="306"/>
      <c r="M107" s="307" t="s">
        <v>250</v>
      </c>
      <c r="O107" s="292"/>
    </row>
    <row r="108" spans="1:80">
      <c r="A108" s="293">
        <v>46</v>
      </c>
      <c r="B108" s="294" t="s">
        <v>251</v>
      </c>
      <c r="C108" s="295" t="s">
        <v>252</v>
      </c>
      <c r="D108" s="296" t="s">
        <v>176</v>
      </c>
      <c r="E108" s="297">
        <v>25</v>
      </c>
      <c r="F108" s="297">
        <v>0</v>
      </c>
      <c r="G108" s="298">
        <f>E108*F108</f>
        <v>0</v>
      </c>
      <c r="H108" s="299">
        <v>2.5000000000000001E-2</v>
      </c>
      <c r="I108" s="300">
        <f>E108*H108</f>
        <v>0.625</v>
      </c>
      <c r="J108" s="299"/>
      <c r="K108" s="300">
        <f>E108*J108</f>
        <v>0</v>
      </c>
      <c r="O108" s="292">
        <v>2</v>
      </c>
      <c r="AA108" s="261">
        <v>12</v>
      </c>
      <c r="AB108" s="261">
        <v>0</v>
      </c>
      <c r="AC108" s="261">
        <v>71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12</v>
      </c>
      <c r="CB108" s="292">
        <v>0</v>
      </c>
    </row>
    <row r="109" spans="1:80">
      <c r="A109" s="293">
        <v>47</v>
      </c>
      <c r="B109" s="294" t="s">
        <v>253</v>
      </c>
      <c r="C109" s="295" t="s">
        <v>254</v>
      </c>
      <c r="D109" s="296" t="s">
        <v>176</v>
      </c>
      <c r="E109" s="297">
        <v>13</v>
      </c>
      <c r="F109" s="297">
        <v>0</v>
      </c>
      <c r="G109" s="298">
        <f>E109*F109</f>
        <v>0</v>
      </c>
      <c r="H109" s="299">
        <v>2E-3</v>
      </c>
      <c r="I109" s="300">
        <f>E109*H109</f>
        <v>2.6000000000000002E-2</v>
      </c>
      <c r="J109" s="299"/>
      <c r="K109" s="300">
        <f>E109*J109</f>
        <v>0</v>
      </c>
      <c r="O109" s="292">
        <v>2</v>
      </c>
      <c r="AA109" s="261">
        <v>12</v>
      </c>
      <c r="AB109" s="261">
        <v>0</v>
      </c>
      <c r="AC109" s="261">
        <v>72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12</v>
      </c>
      <c r="CB109" s="292">
        <v>0</v>
      </c>
    </row>
    <row r="110" spans="1:80">
      <c r="A110" s="293">
        <v>48</v>
      </c>
      <c r="B110" s="294" t="s">
        <v>255</v>
      </c>
      <c r="C110" s="295" t="s">
        <v>256</v>
      </c>
      <c r="D110" s="296" t="s">
        <v>165</v>
      </c>
      <c r="E110" s="297">
        <v>284</v>
      </c>
      <c r="F110" s="297">
        <v>0</v>
      </c>
      <c r="G110" s="298">
        <f>E110*F110</f>
        <v>0</v>
      </c>
      <c r="H110" s="299">
        <v>0.01</v>
      </c>
      <c r="I110" s="300">
        <f>E110*H110</f>
        <v>2.84</v>
      </c>
      <c r="J110" s="299"/>
      <c r="K110" s="300">
        <f>E110*J110</f>
        <v>0</v>
      </c>
      <c r="O110" s="292">
        <v>2</v>
      </c>
      <c r="AA110" s="261">
        <v>12</v>
      </c>
      <c r="AB110" s="261">
        <v>0</v>
      </c>
      <c r="AC110" s="261">
        <v>73</v>
      </c>
      <c r="AZ110" s="261">
        <v>1</v>
      </c>
      <c r="BA110" s="261">
        <f>IF(AZ110=1,G110,0)</f>
        <v>0</v>
      </c>
      <c r="BB110" s="261">
        <f>IF(AZ110=2,G110,0)</f>
        <v>0</v>
      </c>
      <c r="BC110" s="261">
        <f>IF(AZ110=3,G110,0)</f>
        <v>0</v>
      </c>
      <c r="BD110" s="261">
        <f>IF(AZ110=4,G110,0)</f>
        <v>0</v>
      </c>
      <c r="BE110" s="261">
        <f>IF(AZ110=5,G110,0)</f>
        <v>0</v>
      </c>
      <c r="CA110" s="292">
        <v>12</v>
      </c>
      <c r="CB110" s="292">
        <v>0</v>
      </c>
    </row>
    <row r="111" spans="1:80" ht="22.5">
      <c r="A111" s="301"/>
      <c r="B111" s="302"/>
      <c r="C111" s="303" t="s">
        <v>257</v>
      </c>
      <c r="D111" s="304"/>
      <c r="E111" s="304"/>
      <c r="F111" s="304"/>
      <c r="G111" s="305"/>
      <c r="I111" s="306"/>
      <c r="K111" s="306"/>
      <c r="L111" s="307" t="s">
        <v>257</v>
      </c>
      <c r="O111" s="292">
        <v>3</v>
      </c>
    </row>
    <row r="112" spans="1:80">
      <c r="A112" s="301"/>
      <c r="B112" s="308"/>
      <c r="C112" s="309" t="s">
        <v>258</v>
      </c>
      <c r="D112" s="310"/>
      <c r="E112" s="311">
        <v>284</v>
      </c>
      <c r="F112" s="312"/>
      <c r="G112" s="313"/>
      <c r="H112" s="314"/>
      <c r="I112" s="306"/>
      <c r="J112" s="315"/>
      <c r="K112" s="306"/>
      <c r="M112" s="307" t="s">
        <v>258</v>
      </c>
      <c r="O112" s="292"/>
    </row>
    <row r="113" spans="1:80">
      <c r="A113" s="293">
        <v>49</v>
      </c>
      <c r="B113" s="294" t="s">
        <v>259</v>
      </c>
      <c r="C113" s="295" t="s">
        <v>260</v>
      </c>
      <c r="D113" s="296" t="s">
        <v>176</v>
      </c>
      <c r="E113" s="297">
        <v>1</v>
      </c>
      <c r="F113" s="297">
        <v>0</v>
      </c>
      <c r="G113" s="298">
        <f>E113*F113</f>
        <v>0</v>
      </c>
      <c r="H113" s="299">
        <v>1E-3</v>
      </c>
      <c r="I113" s="300">
        <f>E113*H113</f>
        <v>1E-3</v>
      </c>
      <c r="J113" s="299"/>
      <c r="K113" s="300">
        <f>E113*J113</f>
        <v>0</v>
      </c>
      <c r="O113" s="292">
        <v>2</v>
      </c>
      <c r="AA113" s="261">
        <v>12</v>
      </c>
      <c r="AB113" s="261">
        <v>0</v>
      </c>
      <c r="AC113" s="261">
        <v>74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12</v>
      </c>
      <c r="CB113" s="292">
        <v>0</v>
      </c>
    </row>
    <row r="114" spans="1:80">
      <c r="A114" s="293">
        <v>50</v>
      </c>
      <c r="B114" s="294" t="s">
        <v>261</v>
      </c>
      <c r="C114" s="295" t="s">
        <v>262</v>
      </c>
      <c r="D114" s="296" t="s">
        <v>176</v>
      </c>
      <c r="E114" s="297">
        <v>8</v>
      </c>
      <c r="F114" s="297">
        <v>0</v>
      </c>
      <c r="G114" s="298">
        <f>E114*F114</f>
        <v>0</v>
      </c>
      <c r="H114" s="299">
        <v>0.02</v>
      </c>
      <c r="I114" s="300">
        <f>E114*H114</f>
        <v>0.16</v>
      </c>
      <c r="J114" s="299"/>
      <c r="K114" s="300">
        <f>E114*J114</f>
        <v>0</v>
      </c>
      <c r="O114" s="292">
        <v>2</v>
      </c>
      <c r="AA114" s="261">
        <v>12</v>
      </c>
      <c r="AB114" s="261">
        <v>0</v>
      </c>
      <c r="AC114" s="261">
        <v>75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12</v>
      </c>
      <c r="CB114" s="292">
        <v>0</v>
      </c>
    </row>
    <row r="115" spans="1:80" ht="22.5">
      <c r="A115" s="293">
        <v>51</v>
      </c>
      <c r="B115" s="294" t="s">
        <v>263</v>
      </c>
      <c r="C115" s="295" t="s">
        <v>264</v>
      </c>
      <c r="D115" s="296" t="s">
        <v>176</v>
      </c>
      <c r="E115" s="297">
        <v>2</v>
      </c>
      <c r="F115" s="297">
        <v>0</v>
      </c>
      <c r="G115" s="298">
        <f>E115*F115</f>
        <v>0</v>
      </c>
      <c r="H115" s="299">
        <v>0.2</v>
      </c>
      <c r="I115" s="300">
        <f>E115*H115</f>
        <v>0.4</v>
      </c>
      <c r="J115" s="299"/>
      <c r="K115" s="300">
        <f>E115*J115</f>
        <v>0</v>
      </c>
      <c r="O115" s="292">
        <v>2</v>
      </c>
      <c r="AA115" s="261">
        <v>12</v>
      </c>
      <c r="AB115" s="261">
        <v>0</v>
      </c>
      <c r="AC115" s="261">
        <v>76</v>
      </c>
      <c r="AZ115" s="261">
        <v>1</v>
      </c>
      <c r="BA115" s="261">
        <f>IF(AZ115=1,G115,0)</f>
        <v>0</v>
      </c>
      <c r="BB115" s="261">
        <f>IF(AZ115=2,G115,0)</f>
        <v>0</v>
      </c>
      <c r="BC115" s="261">
        <f>IF(AZ115=3,G115,0)</f>
        <v>0</v>
      </c>
      <c r="BD115" s="261">
        <f>IF(AZ115=4,G115,0)</f>
        <v>0</v>
      </c>
      <c r="BE115" s="261">
        <f>IF(AZ115=5,G115,0)</f>
        <v>0</v>
      </c>
      <c r="CA115" s="292">
        <v>12</v>
      </c>
      <c r="CB115" s="292">
        <v>0</v>
      </c>
    </row>
    <row r="116" spans="1:80">
      <c r="A116" s="301"/>
      <c r="B116" s="302"/>
      <c r="C116" s="303" t="s">
        <v>265</v>
      </c>
      <c r="D116" s="304"/>
      <c r="E116" s="304"/>
      <c r="F116" s="304"/>
      <c r="G116" s="305"/>
      <c r="I116" s="306"/>
      <c r="K116" s="306"/>
      <c r="L116" s="307" t="s">
        <v>265</v>
      </c>
      <c r="O116" s="292">
        <v>3</v>
      </c>
    </row>
    <row r="117" spans="1:80">
      <c r="A117" s="293">
        <v>52</v>
      </c>
      <c r="B117" s="294" t="s">
        <v>266</v>
      </c>
      <c r="C117" s="295" t="s">
        <v>267</v>
      </c>
      <c r="D117" s="296" t="s">
        <v>176</v>
      </c>
      <c r="E117" s="297">
        <v>2</v>
      </c>
      <c r="F117" s="297">
        <v>0</v>
      </c>
      <c r="G117" s="298">
        <f>E117*F117</f>
        <v>0</v>
      </c>
      <c r="H117" s="299">
        <v>0.2</v>
      </c>
      <c r="I117" s="300">
        <f>E117*H117</f>
        <v>0.4</v>
      </c>
      <c r="J117" s="299"/>
      <c r="K117" s="300">
        <f>E117*J117</f>
        <v>0</v>
      </c>
      <c r="O117" s="292">
        <v>2</v>
      </c>
      <c r="AA117" s="261">
        <v>12</v>
      </c>
      <c r="AB117" s="261">
        <v>0</v>
      </c>
      <c r="AC117" s="261">
        <v>77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12</v>
      </c>
      <c r="CB117" s="292">
        <v>0</v>
      </c>
    </row>
    <row r="118" spans="1:80">
      <c r="A118" s="293">
        <v>53</v>
      </c>
      <c r="B118" s="294" t="s">
        <v>268</v>
      </c>
      <c r="C118" s="295" t="s">
        <v>269</v>
      </c>
      <c r="D118" s="296" t="s">
        <v>176</v>
      </c>
      <c r="E118" s="297">
        <v>4</v>
      </c>
      <c r="F118" s="297">
        <v>0</v>
      </c>
      <c r="G118" s="298">
        <f>E118*F118</f>
        <v>0</v>
      </c>
      <c r="H118" s="299">
        <v>1E-3</v>
      </c>
      <c r="I118" s="300">
        <f>E118*H118</f>
        <v>4.0000000000000001E-3</v>
      </c>
      <c r="J118" s="299"/>
      <c r="K118" s="300">
        <f>E118*J118</f>
        <v>0</v>
      </c>
      <c r="O118" s="292">
        <v>2</v>
      </c>
      <c r="AA118" s="261">
        <v>12</v>
      </c>
      <c r="AB118" s="261">
        <v>0</v>
      </c>
      <c r="AC118" s="261">
        <v>78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12</v>
      </c>
      <c r="CB118" s="292">
        <v>0</v>
      </c>
    </row>
    <row r="119" spans="1:80">
      <c r="A119" s="293">
        <v>54</v>
      </c>
      <c r="B119" s="294" t="s">
        <v>270</v>
      </c>
      <c r="C119" s="295" t="s">
        <v>271</v>
      </c>
      <c r="D119" s="296" t="s">
        <v>176</v>
      </c>
      <c r="E119" s="297">
        <v>5</v>
      </c>
      <c r="F119" s="297">
        <v>0</v>
      </c>
      <c r="G119" s="298">
        <f>E119*F119</f>
        <v>0</v>
      </c>
      <c r="H119" s="299">
        <v>0.2</v>
      </c>
      <c r="I119" s="300">
        <f>E119*H119</f>
        <v>1</v>
      </c>
      <c r="J119" s="299"/>
      <c r="K119" s="300">
        <f>E119*J119</f>
        <v>0</v>
      </c>
      <c r="O119" s="292">
        <v>2</v>
      </c>
      <c r="AA119" s="261">
        <v>12</v>
      </c>
      <c r="AB119" s="261">
        <v>0</v>
      </c>
      <c r="AC119" s="261">
        <v>79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12</v>
      </c>
      <c r="CB119" s="292">
        <v>0</v>
      </c>
    </row>
    <row r="120" spans="1:80">
      <c r="A120" s="293">
        <v>55</v>
      </c>
      <c r="B120" s="294" t="s">
        <v>272</v>
      </c>
      <c r="C120" s="295" t="s">
        <v>273</v>
      </c>
      <c r="D120" s="296" t="s">
        <v>176</v>
      </c>
      <c r="E120" s="297">
        <v>8</v>
      </c>
      <c r="F120" s="297">
        <v>0</v>
      </c>
      <c r="G120" s="298">
        <f>E120*F120</f>
        <v>0</v>
      </c>
      <c r="H120" s="299">
        <v>2E-3</v>
      </c>
      <c r="I120" s="300">
        <f>E120*H120</f>
        <v>1.6E-2</v>
      </c>
      <c r="J120" s="299"/>
      <c r="K120" s="300">
        <f>E120*J120</f>
        <v>0</v>
      </c>
      <c r="O120" s="292">
        <v>2</v>
      </c>
      <c r="AA120" s="261">
        <v>12</v>
      </c>
      <c r="AB120" s="261">
        <v>0</v>
      </c>
      <c r="AC120" s="261">
        <v>80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12</v>
      </c>
      <c r="CB120" s="292">
        <v>0</v>
      </c>
    </row>
    <row r="121" spans="1:80">
      <c r="A121" s="301"/>
      <c r="B121" s="302"/>
      <c r="C121" s="303" t="s">
        <v>274</v>
      </c>
      <c r="D121" s="304"/>
      <c r="E121" s="304"/>
      <c r="F121" s="304"/>
      <c r="G121" s="305"/>
      <c r="I121" s="306"/>
      <c r="K121" s="306"/>
      <c r="L121" s="307" t="s">
        <v>274</v>
      </c>
      <c r="O121" s="292">
        <v>3</v>
      </c>
    </row>
    <row r="122" spans="1:80">
      <c r="A122" s="293">
        <v>56</v>
      </c>
      <c r="B122" s="294" t="s">
        <v>275</v>
      </c>
      <c r="C122" s="295" t="s">
        <v>276</v>
      </c>
      <c r="D122" s="296" t="s">
        <v>176</v>
      </c>
      <c r="E122" s="297">
        <v>1</v>
      </c>
      <c r="F122" s="297">
        <v>0</v>
      </c>
      <c r="G122" s="298">
        <f>E122*F122</f>
        <v>0</v>
      </c>
      <c r="H122" s="299">
        <v>0.2</v>
      </c>
      <c r="I122" s="300">
        <f>E122*H122</f>
        <v>0.2</v>
      </c>
      <c r="J122" s="299"/>
      <c r="K122" s="300">
        <f>E122*J122</f>
        <v>0</v>
      </c>
      <c r="O122" s="292">
        <v>2</v>
      </c>
      <c r="AA122" s="261">
        <v>12</v>
      </c>
      <c r="AB122" s="261">
        <v>0</v>
      </c>
      <c r="AC122" s="261">
        <v>81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12</v>
      </c>
      <c r="CB122" s="292">
        <v>0</v>
      </c>
    </row>
    <row r="123" spans="1:80">
      <c r="A123" s="301"/>
      <c r="B123" s="302"/>
      <c r="C123" s="303" t="s">
        <v>277</v>
      </c>
      <c r="D123" s="304"/>
      <c r="E123" s="304"/>
      <c r="F123" s="304"/>
      <c r="G123" s="305"/>
      <c r="I123" s="306"/>
      <c r="K123" s="306"/>
      <c r="L123" s="307" t="s">
        <v>277</v>
      </c>
      <c r="O123" s="292">
        <v>3</v>
      </c>
    </row>
    <row r="124" spans="1:80">
      <c r="A124" s="293">
        <v>57</v>
      </c>
      <c r="B124" s="294" t="s">
        <v>278</v>
      </c>
      <c r="C124" s="295" t="s">
        <v>279</v>
      </c>
      <c r="D124" s="296" t="s">
        <v>113</v>
      </c>
      <c r="E124" s="297">
        <v>2473</v>
      </c>
      <c r="F124" s="297">
        <v>0</v>
      </c>
      <c r="G124" s="298">
        <f>E124*F124</f>
        <v>0</v>
      </c>
      <c r="H124" s="299">
        <v>1.0000000000000001E-5</v>
      </c>
      <c r="I124" s="300">
        <f>E124*H124</f>
        <v>2.4730000000000002E-2</v>
      </c>
      <c r="J124" s="299"/>
      <c r="K124" s="300">
        <f>E124*J124</f>
        <v>0</v>
      </c>
      <c r="O124" s="292">
        <v>2</v>
      </c>
      <c r="AA124" s="261">
        <v>12</v>
      </c>
      <c r="AB124" s="261">
        <v>0</v>
      </c>
      <c r="AC124" s="261">
        <v>82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12</v>
      </c>
      <c r="CB124" s="292">
        <v>0</v>
      </c>
    </row>
    <row r="125" spans="1:80">
      <c r="A125" s="301"/>
      <c r="B125" s="308"/>
      <c r="C125" s="309" t="s">
        <v>280</v>
      </c>
      <c r="D125" s="310"/>
      <c r="E125" s="311">
        <v>2473</v>
      </c>
      <c r="F125" s="312"/>
      <c r="G125" s="313"/>
      <c r="H125" s="314"/>
      <c r="I125" s="306"/>
      <c r="J125" s="315"/>
      <c r="K125" s="306"/>
      <c r="M125" s="307" t="s">
        <v>280</v>
      </c>
      <c r="O125" s="292"/>
    </row>
    <row r="126" spans="1:80">
      <c r="A126" s="293">
        <v>58</v>
      </c>
      <c r="B126" s="294" t="s">
        <v>281</v>
      </c>
      <c r="C126" s="295" t="s">
        <v>282</v>
      </c>
      <c r="D126" s="296" t="s">
        <v>113</v>
      </c>
      <c r="E126" s="297">
        <v>45</v>
      </c>
      <c r="F126" s="297">
        <v>0</v>
      </c>
      <c r="G126" s="298">
        <f>E126*F126</f>
        <v>0</v>
      </c>
      <c r="H126" s="299">
        <v>2.9999999999999997E-4</v>
      </c>
      <c r="I126" s="300">
        <f>E126*H126</f>
        <v>1.3499999999999998E-2</v>
      </c>
      <c r="J126" s="299"/>
      <c r="K126" s="300">
        <f>E126*J126</f>
        <v>0</v>
      </c>
      <c r="O126" s="292">
        <v>2</v>
      </c>
      <c r="AA126" s="261">
        <v>3</v>
      </c>
      <c r="AB126" s="261">
        <v>1</v>
      </c>
      <c r="AC126" s="261">
        <v>28611232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3</v>
      </c>
      <c r="CB126" s="292">
        <v>1</v>
      </c>
    </row>
    <row r="127" spans="1:80">
      <c r="A127" s="293">
        <v>59</v>
      </c>
      <c r="B127" s="294" t="s">
        <v>283</v>
      </c>
      <c r="C127" s="295" t="s">
        <v>284</v>
      </c>
      <c r="D127" s="296" t="s">
        <v>183</v>
      </c>
      <c r="E127" s="297">
        <v>301.92</v>
      </c>
      <c r="F127" s="297">
        <v>0</v>
      </c>
      <c r="G127" s="298">
        <f>E127*F127</f>
        <v>0</v>
      </c>
      <c r="H127" s="299">
        <v>1</v>
      </c>
      <c r="I127" s="300">
        <f>E127*H127</f>
        <v>301.92</v>
      </c>
      <c r="J127" s="299"/>
      <c r="K127" s="300">
        <f>E127*J127</f>
        <v>0</v>
      </c>
      <c r="O127" s="292">
        <v>2</v>
      </c>
      <c r="AA127" s="261">
        <v>3</v>
      </c>
      <c r="AB127" s="261">
        <v>1</v>
      </c>
      <c r="AC127" s="261" t="s">
        <v>283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3</v>
      </c>
      <c r="CB127" s="292">
        <v>1</v>
      </c>
    </row>
    <row r="128" spans="1:80">
      <c r="A128" s="301"/>
      <c r="B128" s="308"/>
      <c r="C128" s="309" t="s">
        <v>285</v>
      </c>
      <c r="D128" s="310"/>
      <c r="E128" s="311">
        <v>301.92</v>
      </c>
      <c r="F128" s="312"/>
      <c r="G128" s="313"/>
      <c r="H128" s="314"/>
      <c r="I128" s="306"/>
      <c r="J128" s="315"/>
      <c r="K128" s="306"/>
      <c r="M128" s="307" t="s">
        <v>285</v>
      </c>
      <c r="O128" s="292"/>
    </row>
    <row r="129" spans="1:80">
      <c r="A129" s="293">
        <v>60</v>
      </c>
      <c r="B129" s="294" t="s">
        <v>286</v>
      </c>
      <c r="C129" s="295" t="s">
        <v>287</v>
      </c>
      <c r="D129" s="296" t="s">
        <v>165</v>
      </c>
      <c r="E129" s="297">
        <v>5261.76</v>
      </c>
      <c r="F129" s="297">
        <v>0</v>
      </c>
      <c r="G129" s="298">
        <f>E129*F129</f>
        <v>0</v>
      </c>
      <c r="H129" s="299">
        <v>5.9999999999999995E-4</v>
      </c>
      <c r="I129" s="300">
        <f>E129*H129</f>
        <v>3.1570559999999999</v>
      </c>
      <c r="J129" s="299"/>
      <c r="K129" s="300">
        <f>E129*J129</f>
        <v>0</v>
      </c>
      <c r="O129" s="292">
        <v>2</v>
      </c>
      <c r="AA129" s="261">
        <v>3</v>
      </c>
      <c r="AB129" s="261">
        <v>1</v>
      </c>
      <c r="AC129" s="261">
        <v>69370524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3</v>
      </c>
      <c r="CB129" s="292">
        <v>1</v>
      </c>
    </row>
    <row r="130" spans="1:80">
      <c r="A130" s="301"/>
      <c r="B130" s="308"/>
      <c r="C130" s="309" t="s">
        <v>288</v>
      </c>
      <c r="D130" s="310"/>
      <c r="E130" s="311">
        <v>5068.5600000000004</v>
      </c>
      <c r="F130" s="312"/>
      <c r="G130" s="313"/>
      <c r="H130" s="314"/>
      <c r="I130" s="306"/>
      <c r="J130" s="315"/>
      <c r="K130" s="306"/>
      <c r="M130" s="307" t="s">
        <v>288</v>
      </c>
      <c r="O130" s="292"/>
    </row>
    <row r="131" spans="1:80">
      <c r="A131" s="301"/>
      <c r="B131" s="308"/>
      <c r="C131" s="309" t="s">
        <v>289</v>
      </c>
      <c r="D131" s="310"/>
      <c r="E131" s="311">
        <v>193.2</v>
      </c>
      <c r="F131" s="312"/>
      <c r="G131" s="313"/>
      <c r="H131" s="314"/>
      <c r="I131" s="306"/>
      <c r="J131" s="315"/>
      <c r="K131" s="306"/>
      <c r="M131" s="307" t="s">
        <v>289</v>
      </c>
      <c r="O131" s="292"/>
    </row>
    <row r="132" spans="1:80">
      <c r="A132" s="316"/>
      <c r="B132" s="317" t="s">
        <v>100</v>
      </c>
      <c r="C132" s="318" t="s">
        <v>193</v>
      </c>
      <c r="D132" s="319"/>
      <c r="E132" s="320"/>
      <c r="F132" s="321"/>
      <c r="G132" s="322">
        <f>SUM(G65:G131)</f>
        <v>0</v>
      </c>
      <c r="H132" s="323"/>
      <c r="I132" s="324">
        <f>SUM(I65:I131)</f>
        <v>688.23720047000006</v>
      </c>
      <c r="J132" s="323"/>
      <c r="K132" s="324">
        <f>SUM(K65:K131)</f>
        <v>0</v>
      </c>
      <c r="O132" s="292">
        <v>4</v>
      </c>
      <c r="BA132" s="325">
        <f>SUM(BA65:BA131)</f>
        <v>0</v>
      </c>
      <c r="BB132" s="325">
        <f>SUM(BB65:BB131)</f>
        <v>0</v>
      </c>
      <c r="BC132" s="325">
        <f>SUM(BC65:BC131)</f>
        <v>0</v>
      </c>
      <c r="BD132" s="325">
        <f>SUM(BD65:BD131)</f>
        <v>0</v>
      </c>
      <c r="BE132" s="325">
        <f>SUM(BE65:BE131)</f>
        <v>0</v>
      </c>
    </row>
    <row r="133" spans="1:80">
      <c r="A133" s="282" t="s">
        <v>97</v>
      </c>
      <c r="B133" s="283" t="s">
        <v>290</v>
      </c>
      <c r="C133" s="284" t="s">
        <v>291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61</v>
      </c>
      <c r="B134" s="294" t="s">
        <v>293</v>
      </c>
      <c r="C134" s="295" t="s">
        <v>294</v>
      </c>
      <c r="D134" s="296" t="s">
        <v>176</v>
      </c>
      <c r="E134" s="297">
        <v>6</v>
      </c>
      <c r="F134" s="297">
        <v>0</v>
      </c>
      <c r="G134" s="298">
        <f>E134*F134</f>
        <v>0</v>
      </c>
      <c r="H134" s="299">
        <v>1E-3</v>
      </c>
      <c r="I134" s="300">
        <f>E134*H134</f>
        <v>6.0000000000000001E-3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293">
        <v>62</v>
      </c>
      <c r="B135" s="294" t="s">
        <v>295</v>
      </c>
      <c r="C135" s="295" t="s">
        <v>296</v>
      </c>
      <c r="D135" s="296" t="s">
        <v>165</v>
      </c>
      <c r="E135" s="297">
        <v>3430.5</v>
      </c>
      <c r="F135" s="297">
        <v>0</v>
      </c>
      <c r="G135" s="298">
        <f>E135*F135</f>
        <v>0</v>
      </c>
      <c r="H135" s="299">
        <v>0.2024</v>
      </c>
      <c r="I135" s="300">
        <f>E135*H135</f>
        <v>694.33320000000003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293">
        <v>63</v>
      </c>
      <c r="B136" s="294" t="s">
        <v>297</v>
      </c>
      <c r="C136" s="295" t="s">
        <v>298</v>
      </c>
      <c r="D136" s="296" t="s">
        <v>165</v>
      </c>
      <c r="E136" s="297">
        <v>3460</v>
      </c>
      <c r="F136" s="297">
        <v>0</v>
      </c>
      <c r="G136" s="298">
        <f>E136*F136</f>
        <v>0</v>
      </c>
      <c r="H136" s="299">
        <v>0.40481</v>
      </c>
      <c r="I136" s="300">
        <f>E136*H136</f>
        <v>1400.6425999999999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301"/>
      <c r="B137" s="308"/>
      <c r="C137" s="309" t="s">
        <v>299</v>
      </c>
      <c r="D137" s="310"/>
      <c r="E137" s="311">
        <v>3460</v>
      </c>
      <c r="F137" s="312"/>
      <c r="G137" s="313"/>
      <c r="H137" s="314"/>
      <c r="I137" s="306"/>
      <c r="J137" s="315"/>
      <c r="K137" s="306"/>
      <c r="M137" s="307" t="s">
        <v>299</v>
      </c>
      <c r="O137" s="292"/>
    </row>
    <row r="138" spans="1:80">
      <c r="A138" s="293">
        <v>64</v>
      </c>
      <c r="B138" s="294" t="s">
        <v>300</v>
      </c>
      <c r="C138" s="295" t="s">
        <v>301</v>
      </c>
      <c r="D138" s="296" t="s">
        <v>165</v>
      </c>
      <c r="E138" s="297">
        <v>3918.9</v>
      </c>
      <c r="F138" s="297">
        <v>0</v>
      </c>
      <c r="G138" s="298">
        <f>E138*F138</f>
        <v>0</v>
      </c>
      <c r="H138" s="299">
        <v>0.38624999999999998</v>
      </c>
      <c r="I138" s="300">
        <f>E138*H138</f>
        <v>1513.675125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8"/>
      <c r="C139" s="309" t="s">
        <v>302</v>
      </c>
      <c r="D139" s="310"/>
      <c r="E139" s="311">
        <v>3918.9</v>
      </c>
      <c r="F139" s="312"/>
      <c r="G139" s="313"/>
      <c r="H139" s="314"/>
      <c r="I139" s="306"/>
      <c r="J139" s="315"/>
      <c r="K139" s="306"/>
      <c r="M139" s="307" t="s">
        <v>302</v>
      </c>
      <c r="O139" s="292"/>
    </row>
    <row r="140" spans="1:80">
      <c r="A140" s="293">
        <v>65</v>
      </c>
      <c r="B140" s="294" t="s">
        <v>303</v>
      </c>
      <c r="C140" s="295" t="s">
        <v>304</v>
      </c>
      <c r="D140" s="296" t="s">
        <v>165</v>
      </c>
      <c r="E140" s="297">
        <v>2087</v>
      </c>
      <c r="F140" s="297">
        <v>0</v>
      </c>
      <c r="G140" s="298">
        <f>E140*F140</f>
        <v>0</v>
      </c>
      <c r="H140" s="299">
        <v>9.8199999999999996E-2</v>
      </c>
      <c r="I140" s="300">
        <f>E140*H140</f>
        <v>204.9434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 ht="22.5">
      <c r="A141" s="301"/>
      <c r="B141" s="308"/>
      <c r="C141" s="309" t="s">
        <v>305</v>
      </c>
      <c r="D141" s="310"/>
      <c r="E141" s="311">
        <v>2087</v>
      </c>
      <c r="F141" s="312"/>
      <c r="G141" s="313"/>
      <c r="H141" s="314"/>
      <c r="I141" s="306"/>
      <c r="J141" s="315"/>
      <c r="K141" s="306"/>
      <c r="M141" s="307" t="s">
        <v>305</v>
      </c>
      <c r="O141" s="292"/>
    </row>
    <row r="142" spans="1:80">
      <c r="A142" s="293">
        <v>66</v>
      </c>
      <c r="B142" s="294" t="s">
        <v>306</v>
      </c>
      <c r="C142" s="295" t="s">
        <v>307</v>
      </c>
      <c r="D142" s="296" t="s">
        <v>165</v>
      </c>
      <c r="E142" s="297">
        <v>4097.8</v>
      </c>
      <c r="F142" s="297">
        <v>0</v>
      </c>
      <c r="G142" s="298">
        <f>E142*F142</f>
        <v>0</v>
      </c>
      <c r="H142" s="299">
        <v>0.18906999999999999</v>
      </c>
      <c r="I142" s="300">
        <f>E142*H142</f>
        <v>774.77104599999996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8"/>
      <c r="C143" s="309" t="s">
        <v>308</v>
      </c>
      <c r="D143" s="310"/>
      <c r="E143" s="311">
        <v>4097.8</v>
      </c>
      <c r="F143" s="312"/>
      <c r="G143" s="313"/>
      <c r="H143" s="314"/>
      <c r="I143" s="306"/>
      <c r="J143" s="315"/>
      <c r="K143" s="306"/>
      <c r="M143" s="307" t="s">
        <v>308</v>
      </c>
      <c r="O143" s="292"/>
    </row>
    <row r="144" spans="1:80">
      <c r="A144" s="293">
        <v>67</v>
      </c>
      <c r="B144" s="294" t="s">
        <v>309</v>
      </c>
      <c r="C144" s="295" t="s">
        <v>310</v>
      </c>
      <c r="D144" s="296" t="s">
        <v>165</v>
      </c>
      <c r="E144" s="297">
        <v>3800</v>
      </c>
      <c r="F144" s="297">
        <v>0</v>
      </c>
      <c r="G144" s="298">
        <f>E144*F144</f>
        <v>0</v>
      </c>
      <c r="H144" s="299">
        <v>0.46166000000000001</v>
      </c>
      <c r="I144" s="300">
        <f>E144*H144</f>
        <v>1754.308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8"/>
      <c r="C145" s="309" t="s">
        <v>311</v>
      </c>
      <c r="D145" s="310"/>
      <c r="E145" s="311">
        <v>3800</v>
      </c>
      <c r="F145" s="312"/>
      <c r="G145" s="313"/>
      <c r="H145" s="314"/>
      <c r="I145" s="306"/>
      <c r="J145" s="315"/>
      <c r="K145" s="306"/>
      <c r="M145" s="307" t="s">
        <v>311</v>
      </c>
      <c r="O145" s="292"/>
    </row>
    <row r="146" spans="1:80">
      <c r="A146" s="293">
        <v>68</v>
      </c>
      <c r="B146" s="294" t="s">
        <v>312</v>
      </c>
      <c r="C146" s="295" t="s">
        <v>313</v>
      </c>
      <c r="D146" s="296" t="s">
        <v>165</v>
      </c>
      <c r="E146" s="297">
        <v>22.847999999999999</v>
      </c>
      <c r="F146" s="297">
        <v>0</v>
      </c>
      <c r="G146" s="298">
        <f>E146*F146</f>
        <v>0</v>
      </c>
      <c r="H146" s="299">
        <v>5.5449999999999999E-2</v>
      </c>
      <c r="I146" s="300">
        <f>E146*H146</f>
        <v>1.2669215999999999</v>
      </c>
      <c r="J146" s="299">
        <v>0</v>
      </c>
      <c r="K146" s="300">
        <f>E146*J146</f>
        <v>0</v>
      </c>
      <c r="O146" s="292">
        <v>2</v>
      </c>
      <c r="AA146" s="261">
        <v>1</v>
      </c>
      <c r="AB146" s="261">
        <v>0</v>
      </c>
      <c r="AC146" s="261">
        <v>0</v>
      </c>
      <c r="AZ146" s="261">
        <v>1</v>
      </c>
      <c r="BA146" s="261">
        <f>IF(AZ146=1,G146,0)</f>
        <v>0</v>
      </c>
      <c r="BB146" s="261">
        <f>IF(AZ146=2,G146,0)</f>
        <v>0</v>
      </c>
      <c r="BC146" s="261">
        <f>IF(AZ146=3,G146,0)</f>
        <v>0</v>
      </c>
      <c r="BD146" s="261">
        <f>IF(AZ146=4,G146,0)</f>
        <v>0</v>
      </c>
      <c r="BE146" s="261">
        <f>IF(AZ146=5,G146,0)</f>
        <v>0</v>
      </c>
      <c r="CA146" s="292">
        <v>1</v>
      </c>
      <c r="CB146" s="292">
        <v>0</v>
      </c>
    </row>
    <row r="147" spans="1:80">
      <c r="A147" s="301"/>
      <c r="B147" s="308"/>
      <c r="C147" s="309" t="s">
        <v>314</v>
      </c>
      <c r="D147" s="310"/>
      <c r="E147" s="311">
        <v>22.847999999999999</v>
      </c>
      <c r="F147" s="312"/>
      <c r="G147" s="313"/>
      <c r="H147" s="314"/>
      <c r="I147" s="306"/>
      <c r="J147" s="315"/>
      <c r="K147" s="306"/>
      <c r="M147" s="307" t="s">
        <v>314</v>
      </c>
      <c r="O147" s="292"/>
    </row>
    <row r="148" spans="1:80" ht="22.5">
      <c r="A148" s="293">
        <v>69</v>
      </c>
      <c r="B148" s="294" t="s">
        <v>315</v>
      </c>
      <c r="C148" s="295" t="s">
        <v>316</v>
      </c>
      <c r="D148" s="296" t="s">
        <v>113</v>
      </c>
      <c r="E148" s="297">
        <v>292</v>
      </c>
      <c r="F148" s="297">
        <v>0</v>
      </c>
      <c r="G148" s="298">
        <f>E148*F148</f>
        <v>0</v>
      </c>
      <c r="H148" s="299">
        <v>0.25207000000000002</v>
      </c>
      <c r="I148" s="300">
        <f>E148*H148</f>
        <v>73.604440000000011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8"/>
      <c r="C149" s="309" t="s">
        <v>317</v>
      </c>
      <c r="D149" s="310"/>
      <c r="E149" s="311">
        <v>292</v>
      </c>
      <c r="F149" s="312"/>
      <c r="G149" s="313"/>
      <c r="H149" s="314"/>
      <c r="I149" s="306"/>
      <c r="J149" s="315"/>
      <c r="K149" s="306"/>
      <c r="M149" s="307" t="s">
        <v>317</v>
      </c>
      <c r="O149" s="292"/>
    </row>
    <row r="150" spans="1:80">
      <c r="A150" s="293">
        <v>70</v>
      </c>
      <c r="B150" s="294" t="s">
        <v>318</v>
      </c>
      <c r="C150" s="295" t="s">
        <v>319</v>
      </c>
      <c r="D150" s="296" t="s">
        <v>176</v>
      </c>
      <c r="E150" s="297">
        <v>297.83999999999997</v>
      </c>
      <c r="F150" s="297">
        <v>0</v>
      </c>
      <c r="G150" s="298">
        <f>E150*F150</f>
        <v>0</v>
      </c>
      <c r="H150" s="299">
        <v>1.18E-2</v>
      </c>
      <c r="I150" s="300">
        <f>E150*H150</f>
        <v>3.5145119999999994</v>
      </c>
      <c r="J150" s="299"/>
      <c r="K150" s="300">
        <f>E150*J150</f>
        <v>0</v>
      </c>
      <c r="O150" s="292">
        <v>2</v>
      </c>
      <c r="AA150" s="261">
        <v>3</v>
      </c>
      <c r="AB150" s="261">
        <v>1</v>
      </c>
      <c r="AC150" s="261">
        <v>592000001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3</v>
      </c>
      <c r="CB150" s="292">
        <v>1</v>
      </c>
    </row>
    <row r="151" spans="1:80">
      <c r="A151" s="301"/>
      <c r="B151" s="302"/>
      <c r="C151" s="303" t="s">
        <v>320</v>
      </c>
      <c r="D151" s="304"/>
      <c r="E151" s="304"/>
      <c r="F151" s="304"/>
      <c r="G151" s="305"/>
      <c r="I151" s="306"/>
      <c r="K151" s="306"/>
      <c r="L151" s="307" t="s">
        <v>320</v>
      </c>
      <c r="O151" s="292">
        <v>3</v>
      </c>
    </row>
    <row r="152" spans="1:80">
      <c r="A152" s="301"/>
      <c r="B152" s="308"/>
      <c r="C152" s="309" t="s">
        <v>321</v>
      </c>
      <c r="D152" s="310"/>
      <c r="E152" s="311">
        <v>297.83999999999997</v>
      </c>
      <c r="F152" s="312"/>
      <c r="G152" s="313"/>
      <c r="H152" s="314"/>
      <c r="I152" s="306"/>
      <c r="J152" s="315"/>
      <c r="K152" s="306"/>
      <c r="M152" s="307" t="s">
        <v>321</v>
      </c>
      <c r="O152" s="292"/>
    </row>
    <row r="153" spans="1:80">
      <c r="A153" s="293">
        <v>71</v>
      </c>
      <c r="B153" s="294" t="s">
        <v>322</v>
      </c>
      <c r="C153" s="295" t="s">
        <v>323</v>
      </c>
      <c r="D153" s="296" t="s">
        <v>165</v>
      </c>
      <c r="E153" s="297">
        <v>23.305</v>
      </c>
      <c r="F153" s="297">
        <v>0</v>
      </c>
      <c r="G153" s="298">
        <f>E153*F153</f>
        <v>0</v>
      </c>
      <c r="H153" s="299">
        <v>0.12959999999999999</v>
      </c>
      <c r="I153" s="300">
        <f>E153*H153</f>
        <v>3.0203279999999997</v>
      </c>
      <c r="J153" s="299"/>
      <c r="K153" s="300">
        <f>E153*J153</f>
        <v>0</v>
      </c>
      <c r="O153" s="292">
        <v>2</v>
      </c>
      <c r="AA153" s="261">
        <v>3</v>
      </c>
      <c r="AB153" s="261">
        <v>1</v>
      </c>
      <c r="AC153" s="261" t="s">
        <v>322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3</v>
      </c>
      <c r="CB153" s="292">
        <v>1</v>
      </c>
    </row>
    <row r="154" spans="1:80">
      <c r="A154" s="301"/>
      <c r="B154" s="308"/>
      <c r="C154" s="309" t="s">
        <v>324</v>
      </c>
      <c r="D154" s="310"/>
      <c r="E154" s="311">
        <v>23.305</v>
      </c>
      <c r="F154" s="312"/>
      <c r="G154" s="313"/>
      <c r="H154" s="314"/>
      <c r="I154" s="306"/>
      <c r="J154" s="315"/>
      <c r="K154" s="306"/>
      <c r="M154" s="307" t="s">
        <v>324</v>
      </c>
      <c r="O154" s="292"/>
    </row>
    <row r="155" spans="1:80">
      <c r="A155" s="316"/>
      <c r="B155" s="317" t="s">
        <v>100</v>
      </c>
      <c r="C155" s="318" t="s">
        <v>292</v>
      </c>
      <c r="D155" s="319"/>
      <c r="E155" s="320"/>
      <c r="F155" s="321"/>
      <c r="G155" s="322">
        <f>SUM(G133:G154)</f>
        <v>0</v>
      </c>
      <c r="H155" s="323"/>
      <c r="I155" s="324">
        <f>SUM(I133:I154)</f>
        <v>6424.0855726</v>
      </c>
      <c r="J155" s="323"/>
      <c r="K155" s="324">
        <f>SUM(K133:K154)</f>
        <v>0</v>
      </c>
      <c r="O155" s="292">
        <v>4</v>
      </c>
      <c r="BA155" s="325">
        <f>SUM(BA133:BA154)</f>
        <v>0</v>
      </c>
      <c r="BB155" s="325">
        <f>SUM(BB133:BB154)</f>
        <v>0</v>
      </c>
      <c r="BC155" s="325">
        <f>SUM(BC133:BC154)</f>
        <v>0</v>
      </c>
      <c r="BD155" s="325">
        <f>SUM(BD133:BD154)</f>
        <v>0</v>
      </c>
      <c r="BE155" s="325">
        <f>SUM(BE133:BE154)</f>
        <v>0</v>
      </c>
    </row>
    <row r="156" spans="1:80">
      <c r="A156" s="282" t="s">
        <v>97</v>
      </c>
      <c r="B156" s="283" t="s">
        <v>325</v>
      </c>
      <c r="C156" s="284" t="s">
        <v>326</v>
      </c>
      <c r="D156" s="285"/>
      <c r="E156" s="286"/>
      <c r="F156" s="286"/>
      <c r="G156" s="287"/>
      <c r="H156" s="288"/>
      <c r="I156" s="289"/>
      <c r="J156" s="290"/>
      <c r="K156" s="291"/>
      <c r="O156" s="292">
        <v>1</v>
      </c>
    </row>
    <row r="157" spans="1:80">
      <c r="A157" s="293">
        <v>72</v>
      </c>
      <c r="B157" s="294" t="s">
        <v>328</v>
      </c>
      <c r="C157" s="295" t="s">
        <v>329</v>
      </c>
      <c r="D157" s="296" t="s">
        <v>113</v>
      </c>
      <c r="E157" s="297">
        <v>20</v>
      </c>
      <c r="F157" s="297">
        <v>0</v>
      </c>
      <c r="G157" s="298">
        <f>E157*F157</f>
        <v>0</v>
      </c>
      <c r="H157" s="299">
        <v>0</v>
      </c>
      <c r="I157" s="300">
        <f>E157*H157</f>
        <v>0</v>
      </c>
      <c r="J157" s="299">
        <v>0</v>
      </c>
      <c r="K157" s="300">
        <f>E157*J157</f>
        <v>0</v>
      </c>
      <c r="O157" s="292">
        <v>2</v>
      </c>
      <c r="AA157" s="261">
        <v>1</v>
      </c>
      <c r="AB157" s="261">
        <v>1</v>
      </c>
      <c r="AC157" s="261">
        <v>1</v>
      </c>
      <c r="AZ157" s="261">
        <v>1</v>
      </c>
      <c r="BA157" s="261">
        <f>IF(AZ157=1,G157,0)</f>
        <v>0</v>
      </c>
      <c r="BB157" s="261">
        <f>IF(AZ157=2,G157,0)</f>
        <v>0</v>
      </c>
      <c r="BC157" s="261">
        <f>IF(AZ157=3,G157,0)</f>
        <v>0</v>
      </c>
      <c r="BD157" s="261">
        <f>IF(AZ157=4,G157,0)</f>
        <v>0</v>
      </c>
      <c r="BE157" s="261">
        <f>IF(AZ157=5,G157,0)</f>
        <v>0</v>
      </c>
      <c r="CA157" s="292">
        <v>1</v>
      </c>
      <c r="CB157" s="292">
        <v>1</v>
      </c>
    </row>
    <row r="158" spans="1:80">
      <c r="A158" s="301"/>
      <c r="B158" s="308"/>
      <c r="C158" s="309" t="s">
        <v>330</v>
      </c>
      <c r="D158" s="310"/>
      <c r="E158" s="311">
        <v>20</v>
      </c>
      <c r="F158" s="312"/>
      <c r="G158" s="313"/>
      <c r="H158" s="314"/>
      <c r="I158" s="306"/>
      <c r="J158" s="315"/>
      <c r="K158" s="306"/>
      <c r="M158" s="307" t="s">
        <v>330</v>
      </c>
      <c r="O158" s="292"/>
    </row>
    <row r="159" spans="1:80">
      <c r="A159" s="293">
        <v>73</v>
      </c>
      <c r="B159" s="294" t="s">
        <v>331</v>
      </c>
      <c r="C159" s="295" t="s">
        <v>332</v>
      </c>
      <c r="D159" s="296" t="s">
        <v>113</v>
      </c>
      <c r="E159" s="297">
        <v>15.5</v>
      </c>
      <c r="F159" s="297">
        <v>0</v>
      </c>
      <c r="G159" s="298">
        <f>E159*F159</f>
        <v>0</v>
      </c>
      <c r="H159" s="299">
        <v>1.0000000000000001E-5</v>
      </c>
      <c r="I159" s="300">
        <f>E159*H159</f>
        <v>1.55E-4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8"/>
      <c r="C160" s="309" t="s">
        <v>333</v>
      </c>
      <c r="D160" s="310"/>
      <c r="E160" s="311">
        <v>15.5</v>
      </c>
      <c r="F160" s="312"/>
      <c r="G160" s="313"/>
      <c r="H160" s="314"/>
      <c r="I160" s="306"/>
      <c r="J160" s="315"/>
      <c r="K160" s="306"/>
      <c r="M160" s="307" t="s">
        <v>333</v>
      </c>
      <c r="O160" s="292"/>
    </row>
    <row r="161" spans="1:80">
      <c r="A161" s="293">
        <v>74</v>
      </c>
      <c r="B161" s="294" t="s">
        <v>334</v>
      </c>
      <c r="C161" s="295" t="s">
        <v>335</v>
      </c>
      <c r="D161" s="296" t="s">
        <v>176</v>
      </c>
      <c r="E161" s="297">
        <v>25</v>
      </c>
      <c r="F161" s="297">
        <v>0</v>
      </c>
      <c r="G161" s="298">
        <f>E161*F161</f>
        <v>0</v>
      </c>
      <c r="H161" s="299">
        <v>1.2999999999999999E-3</v>
      </c>
      <c r="I161" s="300">
        <f>E161*H161</f>
        <v>3.2500000000000001E-2</v>
      </c>
      <c r="J161" s="299"/>
      <c r="K161" s="300">
        <f>E161*J161</f>
        <v>0</v>
      </c>
      <c r="O161" s="292">
        <v>2</v>
      </c>
      <c r="AA161" s="261">
        <v>3</v>
      </c>
      <c r="AB161" s="261">
        <v>1</v>
      </c>
      <c r="AC161" s="261" t="s">
        <v>334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3</v>
      </c>
      <c r="CB161" s="292">
        <v>1</v>
      </c>
    </row>
    <row r="162" spans="1:80">
      <c r="A162" s="293">
        <v>75</v>
      </c>
      <c r="B162" s="294" t="s">
        <v>336</v>
      </c>
      <c r="C162" s="295" t="s">
        <v>337</v>
      </c>
      <c r="D162" s="296" t="s">
        <v>176</v>
      </c>
      <c r="E162" s="297">
        <v>15</v>
      </c>
      <c r="F162" s="297">
        <v>0</v>
      </c>
      <c r="G162" s="298">
        <f>E162*F162</f>
        <v>0</v>
      </c>
      <c r="H162" s="299">
        <v>8.2000000000000007E-3</v>
      </c>
      <c r="I162" s="300">
        <f>E162*H162</f>
        <v>0.12300000000000001</v>
      </c>
      <c r="J162" s="299"/>
      <c r="K162" s="300">
        <f>E162*J162</f>
        <v>0</v>
      </c>
      <c r="O162" s="292">
        <v>2</v>
      </c>
      <c r="AA162" s="261">
        <v>3</v>
      </c>
      <c r="AB162" s="261">
        <v>1</v>
      </c>
      <c r="AC162" s="261" t="s">
        <v>336</v>
      </c>
      <c r="AZ162" s="261">
        <v>1</v>
      </c>
      <c r="BA162" s="261">
        <f>IF(AZ162=1,G162,0)</f>
        <v>0</v>
      </c>
      <c r="BB162" s="261">
        <f>IF(AZ162=2,G162,0)</f>
        <v>0</v>
      </c>
      <c r="BC162" s="261">
        <f>IF(AZ162=3,G162,0)</f>
        <v>0</v>
      </c>
      <c r="BD162" s="261">
        <f>IF(AZ162=4,G162,0)</f>
        <v>0</v>
      </c>
      <c r="BE162" s="261">
        <f>IF(AZ162=5,G162,0)</f>
        <v>0</v>
      </c>
      <c r="CA162" s="292">
        <v>3</v>
      </c>
      <c r="CB162" s="292">
        <v>1</v>
      </c>
    </row>
    <row r="163" spans="1:80">
      <c r="A163" s="316"/>
      <c r="B163" s="317" t="s">
        <v>100</v>
      </c>
      <c r="C163" s="318" t="s">
        <v>327</v>
      </c>
      <c r="D163" s="319"/>
      <c r="E163" s="320"/>
      <c r="F163" s="321"/>
      <c r="G163" s="322">
        <f>SUM(G156:G162)</f>
        <v>0</v>
      </c>
      <c r="H163" s="323"/>
      <c r="I163" s="324">
        <f>SUM(I156:I162)</f>
        <v>0.15565500000000002</v>
      </c>
      <c r="J163" s="323"/>
      <c r="K163" s="324">
        <f>SUM(K156:K162)</f>
        <v>0</v>
      </c>
      <c r="O163" s="292">
        <v>4</v>
      </c>
      <c r="BA163" s="325">
        <f>SUM(BA156:BA162)</f>
        <v>0</v>
      </c>
      <c r="BB163" s="325">
        <f>SUM(BB156:BB162)</f>
        <v>0</v>
      </c>
      <c r="BC163" s="325">
        <f>SUM(BC156:BC162)</f>
        <v>0</v>
      </c>
      <c r="BD163" s="325">
        <f>SUM(BD156:BD162)</f>
        <v>0</v>
      </c>
      <c r="BE163" s="325">
        <f>SUM(BE156:BE162)</f>
        <v>0</v>
      </c>
    </row>
    <row r="164" spans="1:80">
      <c r="A164" s="282" t="s">
        <v>97</v>
      </c>
      <c r="B164" s="283" t="s">
        <v>338</v>
      </c>
      <c r="C164" s="284" t="s">
        <v>339</v>
      </c>
      <c r="D164" s="285"/>
      <c r="E164" s="286"/>
      <c r="F164" s="286"/>
      <c r="G164" s="287"/>
      <c r="H164" s="288"/>
      <c r="I164" s="289"/>
      <c r="J164" s="290"/>
      <c r="K164" s="291"/>
      <c r="O164" s="292">
        <v>1</v>
      </c>
    </row>
    <row r="165" spans="1:80">
      <c r="A165" s="293">
        <v>76</v>
      </c>
      <c r="B165" s="294" t="s">
        <v>341</v>
      </c>
      <c r="C165" s="295" t="s">
        <v>342</v>
      </c>
      <c r="D165" s="296" t="s">
        <v>113</v>
      </c>
      <c r="E165" s="297">
        <v>848</v>
      </c>
      <c r="F165" s="297">
        <v>0</v>
      </c>
      <c r="G165" s="298">
        <f>E165*F165</f>
        <v>0</v>
      </c>
      <c r="H165" s="299">
        <v>0.10598</v>
      </c>
      <c r="I165" s="300">
        <f>E165*H165</f>
        <v>89.871040000000008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301"/>
      <c r="B166" s="308"/>
      <c r="C166" s="309" t="s">
        <v>343</v>
      </c>
      <c r="D166" s="310"/>
      <c r="E166" s="311">
        <v>848</v>
      </c>
      <c r="F166" s="312"/>
      <c r="G166" s="313"/>
      <c r="H166" s="314"/>
      <c r="I166" s="306"/>
      <c r="J166" s="315"/>
      <c r="K166" s="306"/>
      <c r="M166" s="307" t="s">
        <v>343</v>
      </c>
      <c r="O166" s="292"/>
    </row>
    <row r="167" spans="1:80">
      <c r="A167" s="293">
        <v>77</v>
      </c>
      <c r="B167" s="294" t="s">
        <v>344</v>
      </c>
      <c r="C167" s="295" t="s">
        <v>345</v>
      </c>
      <c r="D167" s="296" t="s">
        <v>122</v>
      </c>
      <c r="E167" s="297">
        <v>50.4</v>
      </c>
      <c r="F167" s="297">
        <v>0</v>
      </c>
      <c r="G167" s="298">
        <f>E167*F167</f>
        <v>0</v>
      </c>
      <c r="H167" s="299">
        <v>2.3785500000000002</v>
      </c>
      <c r="I167" s="300">
        <f>E167*H167</f>
        <v>119.87892000000001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01"/>
      <c r="B168" s="308"/>
      <c r="C168" s="309" t="s">
        <v>346</v>
      </c>
      <c r="D168" s="310"/>
      <c r="E168" s="311">
        <v>21.2</v>
      </c>
      <c r="F168" s="312"/>
      <c r="G168" s="313"/>
      <c r="H168" s="314"/>
      <c r="I168" s="306"/>
      <c r="J168" s="315"/>
      <c r="K168" s="306"/>
      <c r="M168" s="307" t="s">
        <v>346</v>
      </c>
      <c r="O168" s="292"/>
    </row>
    <row r="169" spans="1:80">
      <c r="A169" s="301"/>
      <c r="B169" s="308"/>
      <c r="C169" s="309" t="s">
        <v>347</v>
      </c>
      <c r="D169" s="310"/>
      <c r="E169" s="311">
        <v>29.2</v>
      </c>
      <c r="F169" s="312"/>
      <c r="G169" s="313"/>
      <c r="H169" s="314"/>
      <c r="I169" s="306"/>
      <c r="J169" s="315"/>
      <c r="K169" s="306"/>
      <c r="M169" s="307" t="s">
        <v>347</v>
      </c>
      <c r="O169" s="292"/>
    </row>
    <row r="170" spans="1:80">
      <c r="A170" s="293">
        <v>78</v>
      </c>
      <c r="B170" s="294" t="s">
        <v>348</v>
      </c>
      <c r="C170" s="295" t="s">
        <v>349</v>
      </c>
      <c r="D170" s="296" t="s">
        <v>176</v>
      </c>
      <c r="E170" s="297">
        <v>873.44</v>
      </c>
      <c r="F170" s="297">
        <v>0</v>
      </c>
      <c r="G170" s="298">
        <f>E170*F170</f>
        <v>0</v>
      </c>
      <c r="H170" s="299">
        <v>2.7E-2</v>
      </c>
      <c r="I170" s="300">
        <f>E170*H170</f>
        <v>23.582880000000003</v>
      </c>
      <c r="J170" s="299"/>
      <c r="K170" s="300">
        <f>E170*J170</f>
        <v>0</v>
      </c>
      <c r="O170" s="292">
        <v>2</v>
      </c>
      <c r="AA170" s="261">
        <v>3</v>
      </c>
      <c r="AB170" s="261">
        <v>1</v>
      </c>
      <c r="AC170" s="261">
        <v>59217330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3</v>
      </c>
      <c r="CB170" s="292">
        <v>1</v>
      </c>
    </row>
    <row r="171" spans="1:80">
      <c r="A171" s="301"/>
      <c r="B171" s="308"/>
      <c r="C171" s="309" t="s">
        <v>350</v>
      </c>
      <c r="D171" s="310"/>
      <c r="E171" s="311">
        <v>873.44</v>
      </c>
      <c r="F171" s="312"/>
      <c r="G171" s="313"/>
      <c r="H171" s="314"/>
      <c r="I171" s="306"/>
      <c r="J171" s="315"/>
      <c r="K171" s="306"/>
      <c r="M171" s="307" t="s">
        <v>350</v>
      </c>
      <c r="O171" s="292"/>
    </row>
    <row r="172" spans="1:80">
      <c r="A172" s="316"/>
      <c r="B172" s="317" t="s">
        <v>100</v>
      </c>
      <c r="C172" s="318" t="s">
        <v>340</v>
      </c>
      <c r="D172" s="319"/>
      <c r="E172" s="320"/>
      <c r="F172" s="321"/>
      <c r="G172" s="322">
        <f>SUM(G164:G171)</f>
        <v>0</v>
      </c>
      <c r="H172" s="323"/>
      <c r="I172" s="324">
        <f>SUM(I164:I171)</f>
        <v>233.33284000000003</v>
      </c>
      <c r="J172" s="323"/>
      <c r="K172" s="324">
        <f>SUM(K164:K171)</f>
        <v>0</v>
      </c>
      <c r="O172" s="292">
        <v>4</v>
      </c>
      <c r="BA172" s="325">
        <f>SUM(BA164:BA171)</f>
        <v>0</v>
      </c>
      <c r="BB172" s="325">
        <f>SUM(BB164:BB171)</f>
        <v>0</v>
      </c>
      <c r="BC172" s="325">
        <f>SUM(BC164:BC171)</f>
        <v>0</v>
      </c>
      <c r="BD172" s="325">
        <f>SUM(BD164:BD171)</f>
        <v>0</v>
      </c>
      <c r="BE172" s="325">
        <f>SUM(BE164:BE171)</f>
        <v>0</v>
      </c>
    </row>
    <row r="173" spans="1:80">
      <c r="A173" s="282" t="s">
        <v>97</v>
      </c>
      <c r="B173" s="283" t="s">
        <v>351</v>
      </c>
      <c r="C173" s="284" t="s">
        <v>352</v>
      </c>
      <c r="D173" s="285"/>
      <c r="E173" s="286"/>
      <c r="F173" s="286"/>
      <c r="G173" s="287"/>
      <c r="H173" s="288"/>
      <c r="I173" s="289"/>
      <c r="J173" s="290"/>
      <c r="K173" s="291"/>
      <c r="O173" s="292">
        <v>1</v>
      </c>
    </row>
    <row r="174" spans="1:80">
      <c r="A174" s="293">
        <v>79</v>
      </c>
      <c r="B174" s="294" t="s">
        <v>354</v>
      </c>
      <c r="C174" s="295" t="s">
        <v>355</v>
      </c>
      <c r="D174" s="296" t="s">
        <v>165</v>
      </c>
      <c r="E174" s="297">
        <v>437.5</v>
      </c>
      <c r="F174" s="297">
        <v>0</v>
      </c>
      <c r="G174" s="298">
        <f>E174*F174</f>
        <v>0</v>
      </c>
      <c r="H174" s="299">
        <v>2.426E-2</v>
      </c>
      <c r="I174" s="300">
        <f>E174*H174</f>
        <v>10.61375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8"/>
      <c r="C175" s="309" t="s">
        <v>356</v>
      </c>
      <c r="D175" s="310"/>
      <c r="E175" s="311">
        <v>437.5</v>
      </c>
      <c r="F175" s="312"/>
      <c r="G175" s="313"/>
      <c r="H175" s="314"/>
      <c r="I175" s="306"/>
      <c r="J175" s="315"/>
      <c r="K175" s="306"/>
      <c r="M175" s="307" t="s">
        <v>356</v>
      </c>
      <c r="O175" s="292"/>
    </row>
    <row r="176" spans="1:80">
      <c r="A176" s="293">
        <v>80</v>
      </c>
      <c r="B176" s="294" t="s">
        <v>357</v>
      </c>
      <c r="C176" s="295" t="s">
        <v>358</v>
      </c>
      <c r="D176" s="296" t="s">
        <v>165</v>
      </c>
      <c r="E176" s="297">
        <v>437.5</v>
      </c>
      <c r="F176" s="297">
        <v>0</v>
      </c>
      <c r="G176" s="298">
        <f>E176*F176</f>
        <v>0</v>
      </c>
      <c r="H176" s="299">
        <v>1.09E-3</v>
      </c>
      <c r="I176" s="300">
        <f>E176*H176</f>
        <v>0.47687499999999999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8"/>
      <c r="C177" s="309" t="s">
        <v>356</v>
      </c>
      <c r="D177" s="310"/>
      <c r="E177" s="311">
        <v>437.5</v>
      </c>
      <c r="F177" s="312"/>
      <c r="G177" s="313"/>
      <c r="H177" s="314"/>
      <c r="I177" s="306"/>
      <c r="J177" s="315"/>
      <c r="K177" s="306"/>
      <c r="M177" s="307" t="s">
        <v>356</v>
      </c>
      <c r="O177" s="292"/>
    </row>
    <row r="178" spans="1:80">
      <c r="A178" s="293">
        <v>81</v>
      </c>
      <c r="B178" s="294" t="s">
        <v>359</v>
      </c>
      <c r="C178" s="295" t="s">
        <v>360</v>
      </c>
      <c r="D178" s="296" t="s">
        <v>165</v>
      </c>
      <c r="E178" s="297">
        <v>437.5</v>
      </c>
      <c r="F178" s="297">
        <v>0</v>
      </c>
      <c r="G178" s="298">
        <f>E178*F178</f>
        <v>0</v>
      </c>
      <c r="H178" s="299">
        <v>0</v>
      </c>
      <c r="I178" s="300">
        <f>E178*H178</f>
        <v>0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8"/>
      <c r="C179" s="309" t="s">
        <v>356</v>
      </c>
      <c r="D179" s="310"/>
      <c r="E179" s="311">
        <v>437.5</v>
      </c>
      <c r="F179" s="312"/>
      <c r="G179" s="313"/>
      <c r="H179" s="314"/>
      <c r="I179" s="306"/>
      <c r="J179" s="315"/>
      <c r="K179" s="306"/>
      <c r="M179" s="307" t="s">
        <v>356</v>
      </c>
      <c r="O179" s="292"/>
    </row>
    <row r="180" spans="1:80">
      <c r="A180" s="316"/>
      <c r="B180" s="317" t="s">
        <v>100</v>
      </c>
      <c r="C180" s="318" t="s">
        <v>353</v>
      </c>
      <c r="D180" s="319"/>
      <c r="E180" s="320"/>
      <c r="F180" s="321"/>
      <c r="G180" s="322">
        <f>SUM(G173:G179)</f>
        <v>0</v>
      </c>
      <c r="H180" s="323"/>
      <c r="I180" s="324">
        <f>SUM(I173:I179)</f>
        <v>11.090624999999999</v>
      </c>
      <c r="J180" s="323"/>
      <c r="K180" s="324">
        <f>SUM(K173:K179)</f>
        <v>0</v>
      </c>
      <c r="O180" s="292">
        <v>4</v>
      </c>
      <c r="BA180" s="325">
        <f>SUM(BA173:BA179)</f>
        <v>0</v>
      </c>
      <c r="BB180" s="325">
        <f>SUM(BB173:BB179)</f>
        <v>0</v>
      </c>
      <c r="BC180" s="325">
        <f>SUM(BC173:BC179)</f>
        <v>0</v>
      </c>
      <c r="BD180" s="325">
        <f>SUM(BD173:BD179)</f>
        <v>0</v>
      </c>
      <c r="BE180" s="325">
        <f>SUM(BE173:BE179)</f>
        <v>0</v>
      </c>
    </row>
    <row r="181" spans="1:80">
      <c r="A181" s="282" t="s">
        <v>97</v>
      </c>
      <c r="B181" s="283" t="s">
        <v>361</v>
      </c>
      <c r="C181" s="284" t="s">
        <v>362</v>
      </c>
      <c r="D181" s="285"/>
      <c r="E181" s="286"/>
      <c r="F181" s="286"/>
      <c r="G181" s="287"/>
      <c r="H181" s="288"/>
      <c r="I181" s="289"/>
      <c r="J181" s="290"/>
      <c r="K181" s="291"/>
      <c r="O181" s="292">
        <v>1</v>
      </c>
    </row>
    <row r="182" spans="1:80">
      <c r="A182" s="293">
        <v>82</v>
      </c>
      <c r="B182" s="294" t="s">
        <v>364</v>
      </c>
      <c r="C182" s="295" t="s">
        <v>365</v>
      </c>
      <c r="D182" s="296" t="s">
        <v>113</v>
      </c>
      <c r="E182" s="297">
        <v>0.45</v>
      </c>
      <c r="F182" s="297">
        <v>0</v>
      </c>
      <c r="G182" s="298">
        <f>E182*F182</f>
        <v>0</v>
      </c>
      <c r="H182" s="299">
        <v>0</v>
      </c>
      <c r="I182" s="300">
        <f>E182*H182</f>
        <v>0</v>
      </c>
      <c r="J182" s="299">
        <v>-2.14E-3</v>
      </c>
      <c r="K182" s="300">
        <f>E182*J182</f>
        <v>-9.6299999999999999E-4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316"/>
      <c r="B183" s="317" t="s">
        <v>100</v>
      </c>
      <c r="C183" s="318" t="s">
        <v>363</v>
      </c>
      <c r="D183" s="319"/>
      <c r="E183" s="320"/>
      <c r="F183" s="321"/>
      <c r="G183" s="322">
        <f>SUM(G181:G182)</f>
        <v>0</v>
      </c>
      <c r="H183" s="323"/>
      <c r="I183" s="324">
        <f>SUM(I181:I182)</f>
        <v>0</v>
      </c>
      <c r="J183" s="323"/>
      <c r="K183" s="324">
        <f>SUM(K181:K182)</f>
        <v>-9.6299999999999999E-4</v>
      </c>
      <c r="O183" s="292">
        <v>4</v>
      </c>
      <c r="BA183" s="325">
        <f>SUM(BA181:BA182)</f>
        <v>0</v>
      </c>
      <c r="BB183" s="325">
        <f>SUM(BB181:BB182)</f>
        <v>0</v>
      </c>
      <c r="BC183" s="325">
        <f>SUM(BC181:BC182)</f>
        <v>0</v>
      </c>
      <c r="BD183" s="325">
        <f>SUM(BD181:BD182)</f>
        <v>0</v>
      </c>
      <c r="BE183" s="325">
        <f>SUM(BE181:BE182)</f>
        <v>0</v>
      </c>
    </row>
    <row r="184" spans="1:80">
      <c r="A184" s="282" t="s">
        <v>97</v>
      </c>
      <c r="B184" s="283" t="s">
        <v>366</v>
      </c>
      <c r="C184" s="284" t="s">
        <v>367</v>
      </c>
      <c r="D184" s="285"/>
      <c r="E184" s="286"/>
      <c r="F184" s="286"/>
      <c r="G184" s="287"/>
      <c r="H184" s="288"/>
      <c r="I184" s="289"/>
      <c r="J184" s="290"/>
      <c r="K184" s="291"/>
      <c r="O184" s="292">
        <v>1</v>
      </c>
    </row>
    <row r="185" spans="1:80">
      <c r="A185" s="293">
        <v>83</v>
      </c>
      <c r="B185" s="294" t="s">
        <v>369</v>
      </c>
      <c r="C185" s="295" t="s">
        <v>370</v>
      </c>
      <c r="D185" s="296" t="s">
        <v>172</v>
      </c>
      <c r="E185" s="297">
        <v>12771.26929307</v>
      </c>
      <c r="F185" s="297">
        <v>0</v>
      </c>
      <c r="G185" s="298">
        <f>E185*F185</f>
        <v>0</v>
      </c>
      <c r="H185" s="299">
        <v>0</v>
      </c>
      <c r="I185" s="300">
        <f>E185*H185</f>
        <v>0</v>
      </c>
      <c r="J185" s="299"/>
      <c r="K185" s="300">
        <f>E185*J185</f>
        <v>0</v>
      </c>
      <c r="O185" s="292">
        <v>2</v>
      </c>
      <c r="AA185" s="261">
        <v>7</v>
      </c>
      <c r="AB185" s="261">
        <v>1</v>
      </c>
      <c r="AC185" s="261">
        <v>2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7</v>
      </c>
      <c r="CB185" s="292">
        <v>1</v>
      </c>
    </row>
    <row r="186" spans="1:80">
      <c r="A186" s="316"/>
      <c r="B186" s="317" t="s">
        <v>100</v>
      </c>
      <c r="C186" s="318" t="s">
        <v>368</v>
      </c>
      <c r="D186" s="319"/>
      <c r="E186" s="320"/>
      <c r="F186" s="321"/>
      <c r="G186" s="322">
        <f>SUM(G184:G185)</f>
        <v>0</v>
      </c>
      <c r="H186" s="323"/>
      <c r="I186" s="324">
        <f>SUM(I184:I185)</f>
        <v>0</v>
      </c>
      <c r="J186" s="323"/>
      <c r="K186" s="324">
        <f>SUM(K184:K185)</f>
        <v>0</v>
      </c>
      <c r="O186" s="292">
        <v>4</v>
      </c>
      <c r="BA186" s="325">
        <f>SUM(BA184:BA185)</f>
        <v>0</v>
      </c>
      <c r="BB186" s="325">
        <f>SUM(BB184:BB185)</f>
        <v>0</v>
      </c>
      <c r="BC186" s="325">
        <f>SUM(BC184:BC185)</f>
        <v>0</v>
      </c>
      <c r="BD186" s="325">
        <f>SUM(BD184:BD185)</f>
        <v>0</v>
      </c>
      <c r="BE186" s="325">
        <f>SUM(BE184:BE185)</f>
        <v>0</v>
      </c>
    </row>
    <row r="187" spans="1:80">
      <c r="A187" s="282" t="s">
        <v>97</v>
      </c>
      <c r="B187" s="283" t="s">
        <v>371</v>
      </c>
      <c r="C187" s="284" t="s">
        <v>372</v>
      </c>
      <c r="D187" s="285"/>
      <c r="E187" s="286"/>
      <c r="F187" s="286"/>
      <c r="G187" s="287"/>
      <c r="H187" s="288"/>
      <c r="I187" s="289"/>
      <c r="J187" s="290"/>
      <c r="K187" s="291"/>
      <c r="O187" s="292">
        <v>1</v>
      </c>
    </row>
    <row r="188" spans="1:80">
      <c r="A188" s="293">
        <v>84</v>
      </c>
      <c r="B188" s="294" t="s">
        <v>374</v>
      </c>
      <c r="C188" s="295" t="s">
        <v>375</v>
      </c>
      <c r="D188" s="296" t="s">
        <v>165</v>
      </c>
      <c r="E188" s="297">
        <v>237.6</v>
      </c>
      <c r="F188" s="297">
        <v>0</v>
      </c>
      <c r="G188" s="298">
        <f>E188*F188</f>
        <v>0</v>
      </c>
      <c r="H188" s="299">
        <v>1.7000000000000001E-4</v>
      </c>
      <c r="I188" s="300">
        <f>E188*H188</f>
        <v>4.0392000000000004E-2</v>
      </c>
      <c r="J188" s="299">
        <v>0</v>
      </c>
      <c r="K188" s="300">
        <f>E188*J188</f>
        <v>0</v>
      </c>
      <c r="O188" s="292">
        <v>2</v>
      </c>
      <c r="AA188" s="261">
        <v>1</v>
      </c>
      <c r="AB188" s="261">
        <v>7</v>
      </c>
      <c r="AC188" s="261">
        <v>7</v>
      </c>
      <c r="AZ188" s="261">
        <v>2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7</v>
      </c>
    </row>
    <row r="189" spans="1:80">
      <c r="A189" s="301"/>
      <c r="B189" s="308"/>
      <c r="C189" s="309" t="s">
        <v>376</v>
      </c>
      <c r="D189" s="310"/>
      <c r="E189" s="311">
        <v>237.6</v>
      </c>
      <c r="F189" s="312"/>
      <c r="G189" s="313"/>
      <c r="H189" s="314"/>
      <c r="I189" s="306"/>
      <c r="J189" s="315"/>
      <c r="K189" s="306"/>
      <c r="M189" s="307" t="s">
        <v>376</v>
      </c>
      <c r="O189" s="292"/>
    </row>
    <row r="190" spans="1:80">
      <c r="A190" s="293">
        <v>85</v>
      </c>
      <c r="B190" s="294" t="s">
        <v>377</v>
      </c>
      <c r="C190" s="295" t="s">
        <v>378</v>
      </c>
      <c r="D190" s="296" t="s">
        <v>165</v>
      </c>
      <c r="E190" s="297">
        <v>261.36</v>
      </c>
      <c r="F190" s="297">
        <v>0</v>
      </c>
      <c r="G190" s="298">
        <f>E190*F190</f>
        <v>0</v>
      </c>
      <c r="H190" s="299">
        <v>2.0000000000000001E-4</v>
      </c>
      <c r="I190" s="300">
        <f>E190*H190</f>
        <v>5.2272000000000006E-2</v>
      </c>
      <c r="J190" s="299"/>
      <c r="K190" s="300">
        <f>E190*J190</f>
        <v>0</v>
      </c>
      <c r="O190" s="292">
        <v>2</v>
      </c>
      <c r="AA190" s="261">
        <v>3</v>
      </c>
      <c r="AB190" s="261">
        <v>7</v>
      </c>
      <c r="AC190" s="261">
        <v>28323111</v>
      </c>
      <c r="AZ190" s="261">
        <v>2</v>
      </c>
      <c r="BA190" s="261">
        <f>IF(AZ190=1,G190,0)</f>
        <v>0</v>
      </c>
      <c r="BB190" s="261">
        <f>IF(AZ190=2,G190,0)</f>
        <v>0</v>
      </c>
      <c r="BC190" s="261">
        <f>IF(AZ190=3,G190,0)</f>
        <v>0</v>
      </c>
      <c r="BD190" s="261">
        <f>IF(AZ190=4,G190,0)</f>
        <v>0</v>
      </c>
      <c r="BE190" s="261">
        <f>IF(AZ190=5,G190,0)</f>
        <v>0</v>
      </c>
      <c r="CA190" s="292">
        <v>3</v>
      </c>
      <c r="CB190" s="292">
        <v>7</v>
      </c>
    </row>
    <row r="191" spans="1:80">
      <c r="A191" s="301"/>
      <c r="B191" s="308"/>
      <c r="C191" s="309" t="s">
        <v>379</v>
      </c>
      <c r="D191" s="310"/>
      <c r="E191" s="311">
        <v>261.36</v>
      </c>
      <c r="F191" s="312"/>
      <c r="G191" s="313"/>
      <c r="H191" s="314"/>
      <c r="I191" s="306"/>
      <c r="J191" s="315"/>
      <c r="K191" s="306"/>
      <c r="M191" s="307" t="s">
        <v>379</v>
      </c>
      <c r="O191" s="292"/>
    </row>
    <row r="192" spans="1:80">
      <c r="A192" s="293">
        <v>86</v>
      </c>
      <c r="B192" s="294" t="s">
        <v>380</v>
      </c>
      <c r="C192" s="295" t="s">
        <v>381</v>
      </c>
      <c r="D192" s="296" t="s">
        <v>172</v>
      </c>
      <c r="E192" s="297">
        <v>9.2663999999999996E-2</v>
      </c>
      <c r="F192" s="297">
        <v>0</v>
      </c>
      <c r="G192" s="298">
        <f>E192*F192</f>
        <v>0</v>
      </c>
      <c r="H192" s="299">
        <v>0</v>
      </c>
      <c r="I192" s="300">
        <f>E192*H192</f>
        <v>0</v>
      </c>
      <c r="J192" s="299"/>
      <c r="K192" s="300">
        <f>E192*J192</f>
        <v>0</v>
      </c>
      <c r="O192" s="292">
        <v>2</v>
      </c>
      <c r="AA192" s="261">
        <v>7</v>
      </c>
      <c r="AB192" s="261">
        <v>1001</v>
      </c>
      <c r="AC192" s="261">
        <v>5</v>
      </c>
      <c r="AZ192" s="261">
        <v>2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7</v>
      </c>
      <c r="CB192" s="292">
        <v>1001</v>
      </c>
    </row>
    <row r="193" spans="1:80">
      <c r="A193" s="316"/>
      <c r="B193" s="317" t="s">
        <v>100</v>
      </c>
      <c r="C193" s="318" t="s">
        <v>373</v>
      </c>
      <c r="D193" s="319"/>
      <c r="E193" s="320"/>
      <c r="F193" s="321"/>
      <c r="G193" s="322">
        <f>SUM(G187:G192)</f>
        <v>0</v>
      </c>
      <c r="H193" s="323"/>
      <c r="I193" s="324">
        <f>SUM(I187:I192)</f>
        <v>9.266400000000001E-2</v>
      </c>
      <c r="J193" s="323"/>
      <c r="K193" s="324">
        <f>SUM(K187:K192)</f>
        <v>0</v>
      </c>
      <c r="O193" s="292">
        <v>4</v>
      </c>
      <c r="BA193" s="325">
        <f>SUM(BA187:BA192)</f>
        <v>0</v>
      </c>
      <c r="BB193" s="325">
        <f>SUM(BB187:BB192)</f>
        <v>0</v>
      </c>
      <c r="BC193" s="325">
        <f>SUM(BC187:BC192)</f>
        <v>0</v>
      </c>
      <c r="BD193" s="325">
        <f>SUM(BD187:BD192)</f>
        <v>0</v>
      </c>
      <c r="BE193" s="325">
        <f>SUM(BE187:BE192)</f>
        <v>0</v>
      </c>
    </row>
    <row r="194" spans="1:80">
      <c r="A194" s="282" t="s">
        <v>97</v>
      </c>
      <c r="B194" s="283" t="s">
        <v>382</v>
      </c>
      <c r="C194" s="284" t="s">
        <v>383</v>
      </c>
      <c r="D194" s="285"/>
      <c r="E194" s="286"/>
      <c r="F194" s="286"/>
      <c r="G194" s="287"/>
      <c r="H194" s="288"/>
      <c r="I194" s="289"/>
      <c r="J194" s="290"/>
      <c r="K194" s="291"/>
      <c r="O194" s="292">
        <v>1</v>
      </c>
    </row>
    <row r="195" spans="1:80">
      <c r="A195" s="293">
        <v>87</v>
      </c>
      <c r="B195" s="294" t="s">
        <v>385</v>
      </c>
      <c r="C195" s="295" t="s">
        <v>386</v>
      </c>
      <c r="D195" s="296" t="s">
        <v>172</v>
      </c>
      <c r="E195" s="297">
        <v>101.61596299999999</v>
      </c>
      <c r="F195" s="297">
        <v>0</v>
      </c>
      <c r="G195" s="298">
        <f>E195*F195</f>
        <v>0</v>
      </c>
      <c r="H195" s="299">
        <v>0</v>
      </c>
      <c r="I195" s="300">
        <f>E195*H195</f>
        <v>0</v>
      </c>
      <c r="J195" s="299"/>
      <c r="K195" s="300">
        <f>E195*J195</f>
        <v>0</v>
      </c>
      <c r="O195" s="292">
        <v>2</v>
      </c>
      <c r="AA195" s="261">
        <v>8</v>
      </c>
      <c r="AB195" s="261">
        <v>0</v>
      </c>
      <c r="AC195" s="261">
        <v>3</v>
      </c>
      <c r="AZ195" s="261">
        <v>1</v>
      </c>
      <c r="BA195" s="261">
        <f>IF(AZ195=1,G195,0)</f>
        <v>0</v>
      </c>
      <c r="BB195" s="261">
        <f>IF(AZ195=2,G195,0)</f>
        <v>0</v>
      </c>
      <c r="BC195" s="261">
        <f>IF(AZ195=3,G195,0)</f>
        <v>0</v>
      </c>
      <c r="BD195" s="261">
        <f>IF(AZ195=4,G195,0)</f>
        <v>0</v>
      </c>
      <c r="BE195" s="261">
        <f>IF(AZ195=5,G195,0)</f>
        <v>0</v>
      </c>
      <c r="CA195" s="292">
        <v>8</v>
      </c>
      <c r="CB195" s="292">
        <v>0</v>
      </c>
    </row>
    <row r="196" spans="1:80">
      <c r="A196" s="293">
        <v>88</v>
      </c>
      <c r="B196" s="294" t="s">
        <v>387</v>
      </c>
      <c r="C196" s="295" t="s">
        <v>388</v>
      </c>
      <c r="D196" s="296" t="s">
        <v>172</v>
      </c>
      <c r="E196" s="297">
        <v>3963.0225569999998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/>
      <c r="K196" s="300">
        <f>E196*J196</f>
        <v>0</v>
      </c>
      <c r="O196" s="292">
        <v>2</v>
      </c>
      <c r="AA196" s="261">
        <v>8</v>
      </c>
      <c r="AB196" s="261">
        <v>0</v>
      </c>
      <c r="AC196" s="261">
        <v>3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8</v>
      </c>
      <c r="CB196" s="292">
        <v>0</v>
      </c>
    </row>
    <row r="197" spans="1:80" ht="22.5">
      <c r="A197" s="293">
        <v>89</v>
      </c>
      <c r="B197" s="294" t="s">
        <v>389</v>
      </c>
      <c r="C197" s="295" t="s">
        <v>390</v>
      </c>
      <c r="D197" s="296" t="s">
        <v>172</v>
      </c>
      <c r="E197" s="297">
        <v>101.61596299999999</v>
      </c>
      <c r="F197" s="297">
        <v>0</v>
      </c>
      <c r="G197" s="298">
        <f>E197*F197</f>
        <v>0</v>
      </c>
      <c r="H197" s="299">
        <v>0</v>
      </c>
      <c r="I197" s="300">
        <f>E197*H197</f>
        <v>0</v>
      </c>
      <c r="J197" s="299"/>
      <c r="K197" s="300">
        <f>E197*J197</f>
        <v>0</v>
      </c>
      <c r="O197" s="292">
        <v>2</v>
      </c>
      <c r="AA197" s="261">
        <v>8</v>
      </c>
      <c r="AB197" s="261">
        <v>0</v>
      </c>
      <c r="AC197" s="261">
        <v>3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8</v>
      </c>
      <c r="CB197" s="292">
        <v>0</v>
      </c>
    </row>
    <row r="198" spans="1:80">
      <c r="A198" s="316"/>
      <c r="B198" s="317" t="s">
        <v>100</v>
      </c>
      <c r="C198" s="318" t="s">
        <v>384</v>
      </c>
      <c r="D198" s="319"/>
      <c r="E198" s="320"/>
      <c r="F198" s="321"/>
      <c r="G198" s="322">
        <f>SUM(G194:G197)</f>
        <v>0</v>
      </c>
      <c r="H198" s="323"/>
      <c r="I198" s="324">
        <f>SUM(I194:I197)</f>
        <v>0</v>
      </c>
      <c r="J198" s="323"/>
      <c r="K198" s="324">
        <f>SUM(K194:K197)</f>
        <v>0</v>
      </c>
      <c r="O198" s="292">
        <v>4</v>
      </c>
      <c r="BA198" s="325">
        <f>SUM(BA194:BA197)</f>
        <v>0</v>
      </c>
      <c r="BB198" s="325">
        <f>SUM(BB194:BB197)</f>
        <v>0</v>
      </c>
      <c r="BC198" s="325">
        <f>SUM(BC194:BC197)</f>
        <v>0</v>
      </c>
      <c r="BD198" s="325">
        <f>SUM(BD194:BD197)</f>
        <v>0</v>
      </c>
      <c r="BE198" s="325">
        <f>SUM(BE194:BE197)</f>
        <v>0</v>
      </c>
    </row>
    <row r="199" spans="1:80">
      <c r="E199" s="261"/>
    </row>
    <row r="200" spans="1:80">
      <c r="E200" s="261"/>
    </row>
    <row r="201" spans="1:80">
      <c r="E201" s="261"/>
    </row>
    <row r="202" spans="1:80">
      <c r="E202" s="261"/>
    </row>
    <row r="203" spans="1:80">
      <c r="E203" s="261"/>
    </row>
    <row r="204" spans="1:80">
      <c r="E204" s="261"/>
    </row>
    <row r="205" spans="1:80">
      <c r="E205" s="261"/>
    </row>
    <row r="206" spans="1:80">
      <c r="E206" s="261"/>
    </row>
    <row r="207" spans="1:80">
      <c r="E207" s="261"/>
    </row>
    <row r="208" spans="1:80">
      <c r="E208" s="261"/>
    </row>
    <row r="209" spans="1:7">
      <c r="E209" s="261"/>
    </row>
    <row r="210" spans="1:7">
      <c r="E210" s="261"/>
    </row>
    <row r="211" spans="1:7">
      <c r="E211" s="261"/>
    </row>
    <row r="212" spans="1:7">
      <c r="E212" s="261"/>
    </row>
    <row r="213" spans="1:7">
      <c r="E213" s="261"/>
    </row>
    <row r="214" spans="1:7">
      <c r="E214" s="261"/>
    </row>
    <row r="215" spans="1:7">
      <c r="E215" s="261"/>
    </row>
    <row r="216" spans="1:7">
      <c r="E216" s="261"/>
    </row>
    <row r="217" spans="1:7">
      <c r="E217" s="261"/>
    </row>
    <row r="218" spans="1:7">
      <c r="E218" s="261"/>
    </row>
    <row r="219" spans="1:7">
      <c r="E219" s="261"/>
    </row>
    <row r="220" spans="1:7">
      <c r="E220" s="261"/>
    </row>
    <row r="221" spans="1:7">
      <c r="E221" s="261"/>
    </row>
    <row r="222" spans="1:7">
      <c r="A222" s="315"/>
      <c r="B222" s="315"/>
      <c r="C222" s="315"/>
      <c r="D222" s="315"/>
      <c r="E222" s="315"/>
      <c r="F222" s="315"/>
      <c r="G222" s="315"/>
    </row>
    <row r="223" spans="1:7">
      <c r="A223" s="315"/>
      <c r="B223" s="315"/>
      <c r="C223" s="315"/>
      <c r="D223" s="315"/>
      <c r="E223" s="315"/>
      <c r="F223" s="315"/>
      <c r="G223" s="315"/>
    </row>
    <row r="224" spans="1:7">
      <c r="A224" s="315"/>
      <c r="B224" s="315"/>
      <c r="C224" s="315"/>
      <c r="D224" s="315"/>
      <c r="E224" s="315"/>
      <c r="F224" s="315"/>
      <c r="G224" s="315"/>
    </row>
    <row r="225" spans="1:7">
      <c r="A225" s="315"/>
      <c r="B225" s="315"/>
      <c r="C225" s="315"/>
      <c r="D225" s="315"/>
      <c r="E225" s="315"/>
      <c r="F225" s="315"/>
      <c r="G225" s="315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A257" s="326"/>
      <c r="B257" s="326"/>
    </row>
    <row r="258" spans="1:7">
      <c r="A258" s="315"/>
      <c r="B258" s="315"/>
      <c r="C258" s="327"/>
      <c r="D258" s="327"/>
      <c r="E258" s="328"/>
      <c r="F258" s="327"/>
      <c r="G258" s="329"/>
    </row>
    <row r="259" spans="1:7">
      <c r="A259" s="330"/>
      <c r="B259" s="330"/>
      <c r="C259" s="315"/>
      <c r="D259" s="315"/>
      <c r="E259" s="331"/>
      <c r="F259" s="315"/>
      <c r="G259" s="315"/>
    </row>
    <row r="260" spans="1:7">
      <c r="A260" s="315"/>
      <c r="B260" s="315"/>
      <c r="C260" s="315"/>
      <c r="D260" s="315"/>
      <c r="E260" s="331"/>
      <c r="F260" s="315"/>
      <c r="G260" s="315"/>
    </row>
    <row r="261" spans="1:7">
      <c r="A261" s="315"/>
      <c r="B261" s="315"/>
      <c r="C261" s="315"/>
      <c r="D261" s="315"/>
      <c r="E261" s="331"/>
      <c r="F261" s="315"/>
      <c r="G261" s="315"/>
    </row>
    <row r="262" spans="1:7">
      <c r="A262" s="315"/>
      <c r="B262" s="315"/>
      <c r="C262" s="315"/>
      <c r="D262" s="315"/>
      <c r="E262" s="331"/>
      <c r="F262" s="315"/>
      <c r="G262" s="315"/>
    </row>
    <row r="263" spans="1:7">
      <c r="A263" s="315"/>
      <c r="B263" s="315"/>
      <c r="C263" s="315"/>
      <c r="D263" s="315"/>
      <c r="E263" s="331"/>
      <c r="F263" s="315"/>
      <c r="G263" s="315"/>
    </row>
    <row r="264" spans="1:7">
      <c r="A264" s="315"/>
      <c r="B264" s="315"/>
      <c r="C264" s="315"/>
      <c r="D264" s="315"/>
      <c r="E264" s="331"/>
      <c r="F264" s="315"/>
      <c r="G264" s="315"/>
    </row>
    <row r="265" spans="1:7">
      <c r="A265" s="315"/>
      <c r="B265" s="315"/>
      <c r="C265" s="315"/>
      <c r="D265" s="315"/>
      <c r="E265" s="331"/>
      <c r="F265" s="315"/>
      <c r="G265" s="315"/>
    </row>
    <row r="266" spans="1:7">
      <c r="A266" s="315"/>
      <c r="B266" s="315"/>
      <c r="C266" s="315"/>
      <c r="D266" s="315"/>
      <c r="E266" s="331"/>
      <c r="F266" s="315"/>
      <c r="G266" s="315"/>
    </row>
    <row r="267" spans="1:7">
      <c r="A267" s="315"/>
      <c r="B267" s="315"/>
      <c r="C267" s="315"/>
      <c r="D267" s="315"/>
      <c r="E267" s="331"/>
      <c r="F267" s="315"/>
      <c r="G267" s="315"/>
    </row>
    <row r="268" spans="1:7">
      <c r="A268" s="315"/>
      <c r="B268" s="315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</sheetData>
  <mergeCells count="87">
    <mergeCell ref="C189:D189"/>
    <mergeCell ref="C191:D191"/>
    <mergeCell ref="C175:D175"/>
    <mergeCell ref="C177:D177"/>
    <mergeCell ref="C179:D179"/>
    <mergeCell ref="C166:D166"/>
    <mergeCell ref="C168:D168"/>
    <mergeCell ref="C169:D169"/>
    <mergeCell ref="C171:D171"/>
    <mergeCell ref="C149:D149"/>
    <mergeCell ref="C151:G151"/>
    <mergeCell ref="C152:D152"/>
    <mergeCell ref="C154:D154"/>
    <mergeCell ref="C158:D158"/>
    <mergeCell ref="C160:D160"/>
    <mergeCell ref="C130:D130"/>
    <mergeCell ref="C131:D131"/>
    <mergeCell ref="C137:D137"/>
    <mergeCell ref="C139:D139"/>
    <mergeCell ref="C141:D141"/>
    <mergeCell ref="C143:D143"/>
    <mergeCell ref="C145:D145"/>
    <mergeCell ref="C147:D147"/>
    <mergeCell ref="C112:D112"/>
    <mergeCell ref="C116:G116"/>
    <mergeCell ref="C121:G121"/>
    <mergeCell ref="C123:G123"/>
    <mergeCell ref="C125:D125"/>
    <mergeCell ref="C128:D128"/>
    <mergeCell ref="C100:D100"/>
    <mergeCell ref="C101:D101"/>
    <mergeCell ref="C103:D103"/>
    <mergeCell ref="C105:D105"/>
    <mergeCell ref="C107:D107"/>
    <mergeCell ref="C111:G111"/>
    <mergeCell ref="C86:D86"/>
    <mergeCell ref="C87:D87"/>
    <mergeCell ref="C90:D90"/>
    <mergeCell ref="C92:D92"/>
    <mergeCell ref="C93:D93"/>
    <mergeCell ref="C99:D99"/>
    <mergeCell ref="C78:D78"/>
    <mergeCell ref="C79:D79"/>
    <mergeCell ref="C81:D81"/>
    <mergeCell ref="C83:D83"/>
    <mergeCell ref="C84:D84"/>
    <mergeCell ref="C85:D85"/>
    <mergeCell ref="C61:D61"/>
    <mergeCell ref="C63:D63"/>
    <mergeCell ref="C68:D68"/>
    <mergeCell ref="C70:D70"/>
    <mergeCell ref="C72:D72"/>
    <mergeCell ref="C74:D74"/>
    <mergeCell ref="C76:D76"/>
    <mergeCell ref="C77:D77"/>
    <mergeCell ref="C50:D50"/>
    <mergeCell ref="C52:D52"/>
    <mergeCell ref="C55:G55"/>
    <mergeCell ref="C56:G56"/>
    <mergeCell ref="C57:D57"/>
    <mergeCell ref="C59:D59"/>
    <mergeCell ref="C39:D39"/>
    <mergeCell ref="C41:D41"/>
    <mergeCell ref="C43:D43"/>
    <mergeCell ref="C45:D45"/>
    <mergeCell ref="C46:D46"/>
    <mergeCell ref="C48:D48"/>
    <mergeCell ref="C29:D29"/>
    <mergeCell ref="C31:D31"/>
    <mergeCell ref="C32:D32"/>
    <mergeCell ref="C34:D34"/>
    <mergeCell ref="C36:D36"/>
    <mergeCell ref="C38:D38"/>
    <mergeCell ref="C19:D19"/>
    <mergeCell ref="C21:D21"/>
    <mergeCell ref="C23:D23"/>
    <mergeCell ref="C25:D25"/>
    <mergeCell ref="C26:D26"/>
    <mergeCell ref="C28:D28"/>
    <mergeCell ref="A1:G1"/>
    <mergeCell ref="A3:B3"/>
    <mergeCell ref="A4:B4"/>
    <mergeCell ref="E4:G4"/>
    <mergeCell ref="C9:D9"/>
    <mergeCell ref="C12:D12"/>
    <mergeCell ref="C15:D15"/>
    <mergeCell ref="C17:D17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401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400</v>
      </c>
      <c r="B5" s="118"/>
      <c r="C5" s="119" t="s">
        <v>401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02 001 Rek'!E16</f>
        <v>0</v>
      </c>
      <c r="D15" s="160" t="str">
        <f>'SO 02 001 Rek'!A21</f>
        <v>Ztížené výrobní podmínky</v>
      </c>
      <c r="E15" s="161"/>
      <c r="F15" s="162"/>
      <c r="G15" s="159">
        <f>'SO 02 001 Rek'!I21</f>
        <v>0</v>
      </c>
    </row>
    <row r="16" spans="1:57" ht="15.95" customHeight="1">
      <c r="A16" s="157" t="s">
        <v>52</v>
      </c>
      <c r="B16" s="158" t="s">
        <v>53</v>
      </c>
      <c r="C16" s="159">
        <f>'SO 02 001 Rek'!F16</f>
        <v>0</v>
      </c>
      <c r="D16" s="109" t="str">
        <f>'SO 02 001 Rek'!A22</f>
        <v>Oborová přirážka</v>
      </c>
      <c r="E16" s="163"/>
      <c r="F16" s="164"/>
      <c r="G16" s="159">
        <f>'SO 02 001 Rek'!I22</f>
        <v>0</v>
      </c>
    </row>
    <row r="17" spans="1:7" ht="15.95" customHeight="1">
      <c r="A17" s="157" t="s">
        <v>54</v>
      </c>
      <c r="B17" s="158" t="s">
        <v>55</v>
      </c>
      <c r="C17" s="159">
        <f>'SO 02 001 Rek'!H16</f>
        <v>0</v>
      </c>
      <c r="D17" s="109" t="str">
        <f>'SO 02 001 Rek'!A23</f>
        <v>Přesun stavebních kapacit</v>
      </c>
      <c r="E17" s="163"/>
      <c r="F17" s="164"/>
      <c r="G17" s="159">
        <f>'SO 02 001 Rek'!I23</f>
        <v>0</v>
      </c>
    </row>
    <row r="18" spans="1:7" ht="15.95" customHeight="1">
      <c r="A18" s="165" t="s">
        <v>56</v>
      </c>
      <c r="B18" s="166" t="s">
        <v>57</v>
      </c>
      <c r="C18" s="159">
        <f>'SO 02 001 Rek'!G16</f>
        <v>0</v>
      </c>
      <c r="D18" s="109" t="str">
        <f>'SO 02 001 Rek'!A24</f>
        <v>Mimostaveništní doprava</v>
      </c>
      <c r="E18" s="163"/>
      <c r="F18" s="164"/>
      <c r="G18" s="159">
        <f>'SO 02 001 Rek'!I24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02 001 Rek'!A25</f>
        <v>Zařízení staveniště</v>
      </c>
      <c r="E19" s="163"/>
      <c r="F19" s="164"/>
      <c r="G19" s="159">
        <f>'SO 02 001 Rek'!I25</f>
        <v>0</v>
      </c>
    </row>
    <row r="20" spans="1:7" ht="15.95" customHeight="1">
      <c r="A20" s="167"/>
      <c r="B20" s="158"/>
      <c r="C20" s="159"/>
      <c r="D20" s="109" t="str">
        <f>'SO 02 001 Rek'!A26</f>
        <v>Provoz investora</v>
      </c>
      <c r="E20" s="163"/>
      <c r="F20" s="164"/>
      <c r="G20" s="159">
        <f>'SO 02 001 Rek'!I26</f>
        <v>0</v>
      </c>
    </row>
    <row r="21" spans="1:7" ht="15.95" customHeight="1">
      <c r="A21" s="167" t="s">
        <v>29</v>
      </c>
      <c r="B21" s="158"/>
      <c r="C21" s="159">
        <f>'SO 02 001 Rek'!I16</f>
        <v>0</v>
      </c>
      <c r="D21" s="109" t="str">
        <f>'SO 02 001 Rek'!A27</f>
        <v>Kompletační činnost (IČD)</v>
      </c>
      <c r="E21" s="163"/>
      <c r="F21" s="164"/>
      <c r="G21" s="159">
        <f>'SO 02 001 Rek'!I27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02 001 Rek'!H29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80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9" ht="13.5" thickBot="1">
      <c r="A2" s="213" t="s">
        <v>76</v>
      </c>
      <c r="B2" s="214"/>
      <c r="C2" s="215" t="s">
        <v>402</v>
      </c>
      <c r="D2" s="216"/>
      <c r="E2" s="217"/>
      <c r="F2" s="216"/>
      <c r="G2" s="218" t="s">
        <v>401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02 001 Pol'!B7</f>
        <v>1</v>
      </c>
      <c r="B7" s="70" t="str">
        <f>'SO 02 001 Pol'!C7</f>
        <v>Zemní práce</v>
      </c>
      <c r="D7" s="230"/>
      <c r="E7" s="333">
        <f>'SO 02 001 Pol'!BA38</f>
        <v>0</v>
      </c>
      <c r="F7" s="334">
        <f>'SO 02 001 Pol'!BB38</f>
        <v>0</v>
      </c>
      <c r="G7" s="334">
        <f>'SO 02 001 Pol'!BC38</f>
        <v>0</v>
      </c>
      <c r="H7" s="334">
        <f>'SO 02 001 Pol'!BD38</f>
        <v>0</v>
      </c>
      <c r="I7" s="335">
        <f>'SO 02 001 Pol'!BE38</f>
        <v>0</v>
      </c>
    </row>
    <row r="8" spans="1:9" s="137" customFormat="1">
      <c r="A8" s="332" t="str">
        <f>'SO 02 001 Pol'!B39</f>
        <v>2</v>
      </c>
      <c r="B8" s="70" t="str">
        <f>'SO 02 001 Pol'!C39</f>
        <v>Základy a zvláštní zakládání</v>
      </c>
      <c r="D8" s="230"/>
      <c r="E8" s="333">
        <f>'SO 02 001 Pol'!BA55</f>
        <v>0</v>
      </c>
      <c r="F8" s="334">
        <f>'SO 02 001 Pol'!BB55</f>
        <v>0</v>
      </c>
      <c r="G8" s="334">
        <f>'SO 02 001 Pol'!BC55</f>
        <v>0</v>
      </c>
      <c r="H8" s="334">
        <f>'SO 02 001 Pol'!BD55</f>
        <v>0</v>
      </c>
      <c r="I8" s="335">
        <f>'SO 02 001 Pol'!BE55</f>
        <v>0</v>
      </c>
    </row>
    <row r="9" spans="1:9" s="137" customFormat="1">
      <c r="A9" s="332" t="str">
        <f>'SO 02 001 Pol'!B56</f>
        <v>5</v>
      </c>
      <c r="B9" s="70" t="str">
        <f>'SO 02 001 Pol'!C56</f>
        <v>Komunikace</v>
      </c>
      <c r="D9" s="230"/>
      <c r="E9" s="333">
        <f>'SO 02 001 Pol'!BA63</f>
        <v>0</v>
      </c>
      <c r="F9" s="334">
        <f>'SO 02 001 Pol'!BB63</f>
        <v>0</v>
      </c>
      <c r="G9" s="334">
        <f>'SO 02 001 Pol'!BC63</f>
        <v>0</v>
      </c>
      <c r="H9" s="334">
        <f>'SO 02 001 Pol'!BD63</f>
        <v>0</v>
      </c>
      <c r="I9" s="335">
        <f>'SO 02 001 Pol'!BE63</f>
        <v>0</v>
      </c>
    </row>
    <row r="10" spans="1:9" s="137" customFormat="1">
      <c r="A10" s="332" t="str">
        <f>'SO 02 001 Pol'!B64</f>
        <v>8</v>
      </c>
      <c r="B10" s="70" t="str">
        <f>'SO 02 001 Pol'!C64</f>
        <v>Trubní vedení</v>
      </c>
      <c r="D10" s="230"/>
      <c r="E10" s="333">
        <f>'SO 02 001 Pol'!BA77</f>
        <v>0</v>
      </c>
      <c r="F10" s="334">
        <f>'SO 02 001 Pol'!BB77</f>
        <v>0</v>
      </c>
      <c r="G10" s="334">
        <f>'SO 02 001 Pol'!BC77</f>
        <v>0</v>
      </c>
      <c r="H10" s="334">
        <f>'SO 02 001 Pol'!BD77</f>
        <v>0</v>
      </c>
      <c r="I10" s="335">
        <f>'SO 02 001 Pol'!BE77</f>
        <v>0</v>
      </c>
    </row>
    <row r="11" spans="1:9" s="137" customFormat="1">
      <c r="A11" s="332" t="str">
        <f>'SO 02 001 Pol'!B78</f>
        <v>89</v>
      </c>
      <c r="B11" s="70" t="str">
        <f>'SO 02 001 Pol'!C78</f>
        <v>Ostatní konstrukce na trubním vedení</v>
      </c>
      <c r="D11" s="230"/>
      <c r="E11" s="333">
        <f>'SO 02 001 Pol'!BA81</f>
        <v>0</v>
      </c>
      <c r="F11" s="334">
        <f>'SO 02 001 Pol'!BB81</f>
        <v>0</v>
      </c>
      <c r="G11" s="334">
        <f>'SO 02 001 Pol'!BC81</f>
        <v>0</v>
      </c>
      <c r="H11" s="334">
        <f>'SO 02 001 Pol'!BD81</f>
        <v>0</v>
      </c>
      <c r="I11" s="335">
        <f>'SO 02 001 Pol'!BE81</f>
        <v>0</v>
      </c>
    </row>
    <row r="12" spans="1:9" s="137" customFormat="1">
      <c r="A12" s="332" t="str">
        <f>'SO 02 001 Pol'!B82</f>
        <v>91</v>
      </c>
      <c r="B12" s="70" t="str">
        <f>'SO 02 001 Pol'!C82</f>
        <v>Doplňující práce na komunikaci</v>
      </c>
      <c r="D12" s="230"/>
      <c r="E12" s="333">
        <f>'SO 02 001 Pol'!BA91</f>
        <v>0</v>
      </c>
      <c r="F12" s="334">
        <f>'SO 02 001 Pol'!BB91</f>
        <v>0</v>
      </c>
      <c r="G12" s="334">
        <f>'SO 02 001 Pol'!BC91</f>
        <v>0</v>
      </c>
      <c r="H12" s="334">
        <f>'SO 02 001 Pol'!BD91</f>
        <v>0</v>
      </c>
      <c r="I12" s="335">
        <f>'SO 02 001 Pol'!BE91</f>
        <v>0</v>
      </c>
    </row>
    <row r="13" spans="1:9" s="137" customFormat="1">
      <c r="A13" s="332" t="str">
        <f>'SO 02 001 Pol'!B92</f>
        <v>99</v>
      </c>
      <c r="B13" s="70" t="str">
        <f>'SO 02 001 Pol'!C92</f>
        <v>Staveništní přesun hmot</v>
      </c>
      <c r="D13" s="230"/>
      <c r="E13" s="333">
        <f>'SO 02 001 Pol'!BA94</f>
        <v>0</v>
      </c>
      <c r="F13" s="334">
        <f>'SO 02 001 Pol'!BB94</f>
        <v>0</v>
      </c>
      <c r="G13" s="334">
        <f>'SO 02 001 Pol'!BC94</f>
        <v>0</v>
      </c>
      <c r="H13" s="334">
        <f>'SO 02 001 Pol'!BD94</f>
        <v>0</v>
      </c>
      <c r="I13" s="335">
        <f>'SO 02 001 Pol'!BE94</f>
        <v>0</v>
      </c>
    </row>
    <row r="14" spans="1:9" s="137" customFormat="1">
      <c r="A14" s="332" t="str">
        <f>'SO 02 001 Pol'!B95</f>
        <v>771</v>
      </c>
      <c r="B14" s="70" t="str">
        <f>'SO 02 001 Pol'!C95</f>
        <v>Podlahy z dlaždic a obklady</v>
      </c>
      <c r="D14" s="230"/>
      <c r="E14" s="333">
        <f>'SO 02 001 Pol'!BA101</f>
        <v>0</v>
      </c>
      <c r="F14" s="334">
        <f>'SO 02 001 Pol'!BB101</f>
        <v>0</v>
      </c>
      <c r="G14" s="334">
        <f>'SO 02 001 Pol'!BC101</f>
        <v>0</v>
      </c>
      <c r="H14" s="334">
        <f>'SO 02 001 Pol'!BD101</f>
        <v>0</v>
      </c>
      <c r="I14" s="335">
        <f>'SO 02 001 Pol'!BE101</f>
        <v>0</v>
      </c>
    </row>
    <row r="15" spans="1:9" s="137" customFormat="1" ht="13.5" thickBot="1">
      <c r="A15" s="332" t="str">
        <f>'SO 02 001 Pol'!B102</f>
        <v>D96</v>
      </c>
      <c r="B15" s="70" t="str">
        <f>'SO 02 001 Pol'!C102</f>
        <v>Přesuny suti a vybouraných hmot</v>
      </c>
      <c r="D15" s="230"/>
      <c r="E15" s="333">
        <f>'SO 02 001 Pol'!BA106</f>
        <v>0</v>
      </c>
      <c r="F15" s="334">
        <f>'SO 02 001 Pol'!BB106</f>
        <v>0</v>
      </c>
      <c r="G15" s="334">
        <f>'SO 02 001 Pol'!BC106</f>
        <v>0</v>
      </c>
      <c r="H15" s="334">
        <f>'SO 02 001 Pol'!BD106</f>
        <v>0</v>
      </c>
      <c r="I15" s="335">
        <f>'SO 02 001 Pol'!BE106</f>
        <v>0</v>
      </c>
    </row>
    <row r="16" spans="1:9" s="14" customFormat="1" ht="13.5" thickBot="1">
      <c r="A16" s="231"/>
      <c r="B16" s="232" t="s">
        <v>79</v>
      </c>
      <c r="C16" s="232"/>
      <c r="D16" s="233"/>
      <c r="E16" s="234">
        <f>SUM(E7:E15)</f>
        <v>0</v>
      </c>
      <c r="F16" s="235">
        <f>SUM(F7:F15)</f>
        <v>0</v>
      </c>
      <c r="G16" s="235">
        <f>SUM(G7:G15)</f>
        <v>0</v>
      </c>
      <c r="H16" s="235">
        <f>SUM(H7:H15)</f>
        <v>0</v>
      </c>
      <c r="I16" s="236">
        <f>SUM(I7:I15)</f>
        <v>0</v>
      </c>
    </row>
    <row r="17" spans="1:57">
      <c r="A17" s="137"/>
      <c r="B17" s="137"/>
      <c r="C17" s="137"/>
      <c r="D17" s="137"/>
      <c r="E17" s="137"/>
      <c r="F17" s="137"/>
      <c r="G17" s="137"/>
      <c r="H17" s="137"/>
      <c r="I17" s="137"/>
    </row>
    <row r="18" spans="1:57" ht="19.5" customHeight="1">
      <c r="A18" s="222" t="s">
        <v>80</v>
      </c>
      <c r="B18" s="222"/>
      <c r="C18" s="222"/>
      <c r="D18" s="222"/>
      <c r="E18" s="222"/>
      <c r="F18" s="222"/>
      <c r="G18" s="237"/>
      <c r="H18" s="222"/>
      <c r="I18" s="222"/>
      <c r="BA18" s="143"/>
      <c r="BB18" s="143"/>
      <c r="BC18" s="143"/>
      <c r="BD18" s="143"/>
      <c r="BE18" s="143"/>
    </row>
    <row r="19" spans="1:57" ht="13.5" thickBot="1"/>
    <row r="20" spans="1:57">
      <c r="A20" s="175" t="s">
        <v>81</v>
      </c>
      <c r="B20" s="176"/>
      <c r="C20" s="176"/>
      <c r="D20" s="238"/>
      <c r="E20" s="239" t="s">
        <v>82</v>
      </c>
      <c r="F20" s="240" t="s">
        <v>12</v>
      </c>
      <c r="G20" s="241" t="s">
        <v>83</v>
      </c>
      <c r="H20" s="242"/>
      <c r="I20" s="243" t="s">
        <v>82</v>
      </c>
    </row>
    <row r="21" spans="1:57">
      <c r="A21" s="167" t="s">
        <v>391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7">
      <c r="A22" s="167" t="s">
        <v>392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0</v>
      </c>
    </row>
    <row r="23" spans="1:57">
      <c r="A23" s="167" t="s">
        <v>393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0</v>
      </c>
    </row>
    <row r="24" spans="1:57">
      <c r="A24" s="167" t="s">
        <v>394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0</v>
      </c>
    </row>
    <row r="25" spans="1:57">
      <c r="A25" s="167" t="s">
        <v>395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1</v>
      </c>
    </row>
    <row r="26" spans="1:57">
      <c r="A26" s="167" t="s">
        <v>396</v>
      </c>
      <c r="B26" s="158"/>
      <c r="C26" s="158"/>
      <c r="D26" s="244"/>
      <c r="E26" s="245"/>
      <c r="F26" s="246"/>
      <c r="G26" s="247">
        <v>0</v>
      </c>
      <c r="H26" s="248"/>
      <c r="I26" s="249">
        <f>E26+F26*G26/100</f>
        <v>0</v>
      </c>
      <c r="BA26" s="1">
        <v>1</v>
      </c>
    </row>
    <row r="27" spans="1:57">
      <c r="A27" s="167" t="s">
        <v>397</v>
      </c>
      <c r="B27" s="158"/>
      <c r="C27" s="158"/>
      <c r="D27" s="244"/>
      <c r="E27" s="245"/>
      <c r="F27" s="246"/>
      <c r="G27" s="247">
        <v>0</v>
      </c>
      <c r="H27" s="248"/>
      <c r="I27" s="249">
        <f>E27+F27*G27/100</f>
        <v>0</v>
      </c>
      <c r="BA27" s="1">
        <v>2</v>
      </c>
    </row>
    <row r="28" spans="1:57">
      <c r="A28" s="167" t="s">
        <v>398</v>
      </c>
      <c r="B28" s="158"/>
      <c r="C28" s="158"/>
      <c r="D28" s="244"/>
      <c r="E28" s="245"/>
      <c r="F28" s="246"/>
      <c r="G28" s="247">
        <v>0</v>
      </c>
      <c r="H28" s="248"/>
      <c r="I28" s="249">
        <f>E28+F28*G28/100</f>
        <v>0</v>
      </c>
      <c r="BA28" s="1">
        <v>2</v>
      </c>
    </row>
    <row r="29" spans="1:57" ht="13.5" thickBot="1">
      <c r="A29" s="250"/>
      <c r="B29" s="251" t="s">
        <v>84</v>
      </c>
      <c r="C29" s="252"/>
      <c r="D29" s="253"/>
      <c r="E29" s="254"/>
      <c r="F29" s="255"/>
      <c r="G29" s="255"/>
      <c r="H29" s="256">
        <f>SUM(I21:I28)</f>
        <v>0</v>
      </c>
      <c r="I29" s="257"/>
    </row>
    <row r="31" spans="1:57">
      <c r="B31" s="14"/>
      <c r="F31" s="258"/>
      <c r="G31" s="259"/>
      <c r="H31" s="259"/>
      <c r="I31" s="54"/>
    </row>
    <row r="32" spans="1:57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</sheetData>
  <mergeCells count="4">
    <mergeCell ref="A1:B1"/>
    <mergeCell ref="A2:B2"/>
    <mergeCell ref="G2:I2"/>
    <mergeCell ref="H29:I29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179"/>
  <sheetViews>
    <sheetView showGridLines="0" showZeros="0" zoomScaleNormal="100" zoomScaleSheetLayoutView="100" workbookViewId="0">
      <selection sqref="A1:G1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customWidth="1"/>
    <col min="9" max="9" width="11.5703125" style="261" customWidth="1"/>
    <col min="10" max="10" width="11" style="261" customWidth="1"/>
    <col min="11" max="11" width="10.42578125" style="26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102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105</v>
      </c>
      <c r="D3" s="265"/>
      <c r="E3" s="266" t="s">
        <v>85</v>
      </c>
      <c r="F3" s="267" t="str">
        <f>'SO 02 001 Rek'!H1</f>
        <v>001</v>
      </c>
      <c r="G3" s="268"/>
    </row>
    <row r="4" spans="1:80" ht="13.5" thickBot="1">
      <c r="A4" s="269" t="s">
        <v>76</v>
      </c>
      <c r="B4" s="214"/>
      <c r="C4" s="215" t="s">
        <v>402</v>
      </c>
      <c r="D4" s="270"/>
      <c r="E4" s="271" t="str">
        <f>'SO 02 001 Rek'!G2</f>
        <v>Zpevněné plochy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98</v>
      </c>
      <c r="C7" s="284" t="s">
        <v>99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403</v>
      </c>
      <c r="C8" s="295" t="s">
        <v>404</v>
      </c>
      <c r="D8" s="296" t="s">
        <v>165</v>
      </c>
      <c r="E8" s="297">
        <v>68.2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-0.5</v>
      </c>
      <c r="K8" s="300">
        <f>E8*J8</f>
        <v>-34.1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405</v>
      </c>
      <c r="C9" s="295" t="s">
        <v>406</v>
      </c>
      <c r="D9" s="296" t="s">
        <v>122</v>
      </c>
      <c r="E9" s="297">
        <v>350.41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301"/>
      <c r="B10" s="308"/>
      <c r="C10" s="309" t="s">
        <v>407</v>
      </c>
      <c r="D10" s="310"/>
      <c r="E10" s="311">
        <v>58.41</v>
      </c>
      <c r="F10" s="312"/>
      <c r="G10" s="313"/>
      <c r="H10" s="314"/>
      <c r="I10" s="306"/>
      <c r="J10" s="315"/>
      <c r="K10" s="306"/>
      <c r="M10" s="307" t="s">
        <v>407</v>
      </c>
      <c r="O10" s="292"/>
    </row>
    <row r="11" spans="1:80">
      <c r="A11" s="301"/>
      <c r="B11" s="308"/>
      <c r="C11" s="309" t="s">
        <v>408</v>
      </c>
      <c r="D11" s="310"/>
      <c r="E11" s="311">
        <v>292</v>
      </c>
      <c r="F11" s="312"/>
      <c r="G11" s="313"/>
      <c r="H11" s="314"/>
      <c r="I11" s="306"/>
      <c r="J11" s="315"/>
      <c r="K11" s="306"/>
      <c r="M11" s="307">
        <v>292</v>
      </c>
      <c r="O11" s="292"/>
    </row>
    <row r="12" spans="1:80">
      <c r="A12" s="293">
        <v>3</v>
      </c>
      <c r="B12" s="294" t="s">
        <v>129</v>
      </c>
      <c r="C12" s="295" t="s">
        <v>130</v>
      </c>
      <c r="D12" s="296" t="s">
        <v>122</v>
      </c>
      <c r="E12" s="297">
        <v>350.41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407</v>
      </c>
      <c r="D13" s="310"/>
      <c r="E13" s="311">
        <v>58.41</v>
      </c>
      <c r="F13" s="312"/>
      <c r="G13" s="313"/>
      <c r="H13" s="314"/>
      <c r="I13" s="306"/>
      <c r="J13" s="315"/>
      <c r="K13" s="306"/>
      <c r="M13" s="307" t="s">
        <v>407</v>
      </c>
      <c r="O13" s="292"/>
    </row>
    <row r="14" spans="1:80">
      <c r="A14" s="301"/>
      <c r="B14" s="308"/>
      <c r="C14" s="309" t="s">
        <v>408</v>
      </c>
      <c r="D14" s="310"/>
      <c r="E14" s="311">
        <v>292</v>
      </c>
      <c r="F14" s="312"/>
      <c r="G14" s="313"/>
      <c r="H14" s="314"/>
      <c r="I14" s="306"/>
      <c r="J14" s="315"/>
      <c r="K14" s="306"/>
      <c r="M14" s="307">
        <v>292</v>
      </c>
      <c r="O14" s="292"/>
    </row>
    <row r="15" spans="1:80">
      <c r="A15" s="293">
        <v>4</v>
      </c>
      <c r="B15" s="294" t="s">
        <v>141</v>
      </c>
      <c r="C15" s="295" t="s">
        <v>142</v>
      </c>
      <c r="D15" s="296" t="s">
        <v>122</v>
      </c>
      <c r="E15" s="297">
        <v>350.41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407</v>
      </c>
      <c r="D16" s="310"/>
      <c r="E16" s="311">
        <v>58.41</v>
      </c>
      <c r="F16" s="312"/>
      <c r="G16" s="313"/>
      <c r="H16" s="314"/>
      <c r="I16" s="306"/>
      <c r="J16" s="315"/>
      <c r="K16" s="306"/>
      <c r="M16" s="307" t="s">
        <v>407</v>
      </c>
      <c r="O16" s="292"/>
    </row>
    <row r="17" spans="1:80">
      <c r="A17" s="301"/>
      <c r="B17" s="308"/>
      <c r="C17" s="309" t="s">
        <v>408</v>
      </c>
      <c r="D17" s="310"/>
      <c r="E17" s="311">
        <v>292</v>
      </c>
      <c r="F17" s="312"/>
      <c r="G17" s="313"/>
      <c r="H17" s="314"/>
      <c r="I17" s="306"/>
      <c r="J17" s="315"/>
      <c r="K17" s="306"/>
      <c r="M17" s="307">
        <v>292</v>
      </c>
      <c r="O17" s="292"/>
    </row>
    <row r="18" spans="1:80">
      <c r="A18" s="293">
        <v>5</v>
      </c>
      <c r="B18" s="294" t="s">
        <v>145</v>
      </c>
      <c r="C18" s="295" t="s">
        <v>146</v>
      </c>
      <c r="D18" s="296" t="s">
        <v>122</v>
      </c>
      <c r="E18" s="297">
        <v>610.41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409</v>
      </c>
      <c r="D19" s="310"/>
      <c r="E19" s="311">
        <v>260</v>
      </c>
      <c r="F19" s="312"/>
      <c r="G19" s="313"/>
      <c r="H19" s="314"/>
      <c r="I19" s="306"/>
      <c r="J19" s="315"/>
      <c r="K19" s="306"/>
      <c r="M19" s="307" t="s">
        <v>409</v>
      </c>
      <c r="O19" s="292"/>
    </row>
    <row r="20" spans="1:80">
      <c r="A20" s="301"/>
      <c r="B20" s="308"/>
      <c r="C20" s="309" t="s">
        <v>410</v>
      </c>
      <c r="D20" s="310"/>
      <c r="E20" s="311">
        <v>350.41</v>
      </c>
      <c r="F20" s="312"/>
      <c r="G20" s="313"/>
      <c r="H20" s="314"/>
      <c r="I20" s="306"/>
      <c r="J20" s="315"/>
      <c r="K20" s="306"/>
      <c r="M20" s="307" t="s">
        <v>410</v>
      </c>
      <c r="O20" s="292"/>
    </row>
    <row r="21" spans="1:80">
      <c r="A21" s="293">
        <v>6</v>
      </c>
      <c r="B21" s="294" t="s">
        <v>148</v>
      </c>
      <c r="C21" s="295" t="s">
        <v>149</v>
      </c>
      <c r="D21" s="296" t="s">
        <v>122</v>
      </c>
      <c r="E21" s="297">
        <v>11304.1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8"/>
      <c r="C22" s="309" t="s">
        <v>411</v>
      </c>
      <c r="D22" s="310"/>
      <c r="E22" s="311">
        <v>7800</v>
      </c>
      <c r="F22" s="312"/>
      <c r="G22" s="313"/>
      <c r="H22" s="314"/>
      <c r="I22" s="306"/>
      <c r="J22" s="315"/>
      <c r="K22" s="306"/>
      <c r="M22" s="307" t="s">
        <v>411</v>
      </c>
      <c r="O22" s="292"/>
    </row>
    <row r="23" spans="1:80">
      <c r="A23" s="301"/>
      <c r="B23" s="308"/>
      <c r="C23" s="309" t="s">
        <v>412</v>
      </c>
      <c r="D23" s="310"/>
      <c r="E23" s="311">
        <v>3504.1</v>
      </c>
      <c r="F23" s="312"/>
      <c r="G23" s="313"/>
      <c r="H23" s="314"/>
      <c r="I23" s="306"/>
      <c r="J23" s="315"/>
      <c r="K23" s="306"/>
      <c r="M23" s="307" t="s">
        <v>412</v>
      </c>
      <c r="O23" s="292"/>
    </row>
    <row r="24" spans="1:80">
      <c r="A24" s="293">
        <v>7</v>
      </c>
      <c r="B24" s="294" t="s">
        <v>413</v>
      </c>
      <c r="C24" s="295" t="s">
        <v>414</v>
      </c>
      <c r="D24" s="296" t="s">
        <v>165</v>
      </c>
      <c r="E24" s="297">
        <v>650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293">
        <v>8</v>
      </c>
      <c r="B25" s="294" t="s">
        <v>415</v>
      </c>
      <c r="C25" s="295" t="s">
        <v>416</v>
      </c>
      <c r="D25" s="296" t="s">
        <v>165</v>
      </c>
      <c r="E25" s="297">
        <v>650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9</v>
      </c>
      <c r="B26" s="294" t="s">
        <v>163</v>
      </c>
      <c r="C26" s="295" t="s">
        <v>164</v>
      </c>
      <c r="D26" s="296" t="s">
        <v>165</v>
      </c>
      <c r="E26" s="297">
        <v>129.80000000000001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8"/>
      <c r="C27" s="309" t="s">
        <v>417</v>
      </c>
      <c r="D27" s="310"/>
      <c r="E27" s="311">
        <v>129.80000000000001</v>
      </c>
      <c r="F27" s="312"/>
      <c r="G27" s="313"/>
      <c r="H27" s="314"/>
      <c r="I27" s="306"/>
      <c r="J27" s="315"/>
      <c r="K27" s="306"/>
      <c r="M27" s="307" t="s">
        <v>417</v>
      </c>
      <c r="O27" s="292"/>
    </row>
    <row r="28" spans="1:80">
      <c r="A28" s="293">
        <v>10</v>
      </c>
      <c r="B28" s="294" t="s">
        <v>167</v>
      </c>
      <c r="C28" s="295" t="s">
        <v>168</v>
      </c>
      <c r="D28" s="296" t="s">
        <v>165</v>
      </c>
      <c r="E28" s="297">
        <v>2600</v>
      </c>
      <c r="F28" s="297">
        <v>0</v>
      </c>
      <c r="G28" s="298">
        <f>E28*F28</f>
        <v>0</v>
      </c>
      <c r="H28" s="299">
        <v>0</v>
      </c>
      <c r="I28" s="300">
        <f>E28*H28</f>
        <v>0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293">
        <v>11</v>
      </c>
      <c r="B29" s="294" t="s">
        <v>418</v>
      </c>
      <c r="C29" s="295" t="s">
        <v>419</v>
      </c>
      <c r="D29" s="296" t="s">
        <v>165</v>
      </c>
      <c r="E29" s="297">
        <v>550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293">
        <v>12</v>
      </c>
      <c r="B30" s="294" t="s">
        <v>420</v>
      </c>
      <c r="C30" s="295" t="s">
        <v>421</v>
      </c>
      <c r="D30" s="296" t="s">
        <v>165</v>
      </c>
      <c r="E30" s="297">
        <v>1000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293">
        <v>13</v>
      </c>
      <c r="B31" s="294" t="s">
        <v>170</v>
      </c>
      <c r="C31" s="295" t="s">
        <v>422</v>
      </c>
      <c r="D31" s="296" t="s">
        <v>122</v>
      </c>
      <c r="E31" s="297">
        <v>260</v>
      </c>
      <c r="F31" s="297">
        <v>0</v>
      </c>
      <c r="G31" s="298">
        <f>E31*F31</f>
        <v>0</v>
      </c>
      <c r="H31" s="299">
        <v>1E-3</v>
      </c>
      <c r="I31" s="300">
        <f>E31*H31</f>
        <v>0.26</v>
      </c>
      <c r="J31" s="299"/>
      <c r="K31" s="300">
        <f>E31*J31</f>
        <v>0</v>
      </c>
      <c r="O31" s="292">
        <v>2</v>
      </c>
      <c r="AA31" s="261">
        <v>12</v>
      </c>
      <c r="AB31" s="261">
        <v>0</v>
      </c>
      <c r="AC31" s="261">
        <v>44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12</v>
      </c>
      <c r="CB31" s="292">
        <v>0</v>
      </c>
    </row>
    <row r="32" spans="1:80">
      <c r="A32" s="301"/>
      <c r="B32" s="308"/>
      <c r="C32" s="309" t="s">
        <v>409</v>
      </c>
      <c r="D32" s="310"/>
      <c r="E32" s="311">
        <v>260</v>
      </c>
      <c r="F32" s="312"/>
      <c r="G32" s="313"/>
      <c r="H32" s="314"/>
      <c r="I32" s="306"/>
      <c r="J32" s="315"/>
      <c r="K32" s="306"/>
      <c r="M32" s="307" t="s">
        <v>409</v>
      </c>
      <c r="O32" s="292"/>
    </row>
    <row r="33" spans="1:80">
      <c r="A33" s="293">
        <v>14</v>
      </c>
      <c r="B33" s="294" t="s">
        <v>170</v>
      </c>
      <c r="C33" s="295" t="s">
        <v>171</v>
      </c>
      <c r="D33" s="296" t="s">
        <v>172</v>
      </c>
      <c r="E33" s="297">
        <v>613.21749999999997</v>
      </c>
      <c r="F33" s="297">
        <v>0</v>
      </c>
      <c r="G33" s="298">
        <f>E33*F33</f>
        <v>0</v>
      </c>
      <c r="H33" s="299">
        <v>1</v>
      </c>
      <c r="I33" s="300">
        <f>E33*H33</f>
        <v>613.21749999999997</v>
      </c>
      <c r="J33" s="299"/>
      <c r="K33" s="300">
        <f>E33*J33</f>
        <v>0</v>
      </c>
      <c r="O33" s="292">
        <v>2</v>
      </c>
      <c r="AA33" s="261">
        <v>12</v>
      </c>
      <c r="AB33" s="261">
        <v>0</v>
      </c>
      <c r="AC33" s="261">
        <v>54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12</v>
      </c>
      <c r="CB33" s="292">
        <v>0</v>
      </c>
    </row>
    <row r="34" spans="1:80">
      <c r="A34" s="301"/>
      <c r="B34" s="308"/>
      <c r="C34" s="309" t="s">
        <v>423</v>
      </c>
      <c r="D34" s="310"/>
      <c r="E34" s="311">
        <v>613.21749999999997</v>
      </c>
      <c r="F34" s="312"/>
      <c r="G34" s="313"/>
      <c r="H34" s="314"/>
      <c r="I34" s="306"/>
      <c r="J34" s="315"/>
      <c r="K34" s="306"/>
      <c r="M34" s="307" t="s">
        <v>423</v>
      </c>
      <c r="O34" s="292"/>
    </row>
    <row r="35" spans="1:80">
      <c r="A35" s="293">
        <v>15</v>
      </c>
      <c r="B35" s="294" t="s">
        <v>424</v>
      </c>
      <c r="C35" s="295" t="s">
        <v>425</v>
      </c>
      <c r="D35" s="296" t="s">
        <v>426</v>
      </c>
      <c r="E35" s="297">
        <v>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/>
      <c r="K35" s="300">
        <f>E35*J35</f>
        <v>0</v>
      </c>
      <c r="O35" s="292">
        <v>2</v>
      </c>
      <c r="AA35" s="261">
        <v>12</v>
      </c>
      <c r="AB35" s="261">
        <v>0</v>
      </c>
      <c r="AC35" s="261">
        <v>53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12</v>
      </c>
      <c r="CB35" s="292">
        <v>0</v>
      </c>
    </row>
    <row r="36" spans="1:80">
      <c r="A36" s="293">
        <v>16</v>
      </c>
      <c r="B36" s="294" t="s">
        <v>427</v>
      </c>
      <c r="C36" s="295" t="s">
        <v>428</v>
      </c>
      <c r="D36" s="296" t="s">
        <v>429</v>
      </c>
      <c r="E36" s="297">
        <v>7.8</v>
      </c>
      <c r="F36" s="297">
        <v>0</v>
      </c>
      <c r="G36" s="298">
        <f>E36*F36</f>
        <v>0</v>
      </c>
      <c r="H36" s="299">
        <v>1E-3</v>
      </c>
      <c r="I36" s="300">
        <f>E36*H36</f>
        <v>7.7999999999999996E-3</v>
      </c>
      <c r="J36" s="299"/>
      <c r="K36" s="300">
        <f>E36*J36</f>
        <v>0</v>
      </c>
      <c r="O36" s="292">
        <v>2</v>
      </c>
      <c r="AA36" s="261">
        <v>3</v>
      </c>
      <c r="AB36" s="261">
        <v>1</v>
      </c>
      <c r="AC36" s="261">
        <v>572400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3</v>
      </c>
      <c r="CB36" s="292">
        <v>1</v>
      </c>
    </row>
    <row r="37" spans="1:80">
      <c r="A37" s="301"/>
      <c r="B37" s="308"/>
      <c r="C37" s="309" t="s">
        <v>430</v>
      </c>
      <c r="D37" s="310"/>
      <c r="E37" s="311">
        <v>7.8</v>
      </c>
      <c r="F37" s="312"/>
      <c r="G37" s="313"/>
      <c r="H37" s="314"/>
      <c r="I37" s="306"/>
      <c r="J37" s="315"/>
      <c r="K37" s="306"/>
      <c r="M37" s="307" t="s">
        <v>430</v>
      </c>
      <c r="O37" s="292"/>
    </row>
    <row r="38" spans="1:80">
      <c r="A38" s="316"/>
      <c r="B38" s="317" t="s">
        <v>100</v>
      </c>
      <c r="C38" s="318" t="s">
        <v>110</v>
      </c>
      <c r="D38" s="319"/>
      <c r="E38" s="320"/>
      <c r="F38" s="321"/>
      <c r="G38" s="322">
        <f>SUM(G7:G37)</f>
        <v>0</v>
      </c>
      <c r="H38" s="323"/>
      <c r="I38" s="324">
        <f>SUM(I7:I37)</f>
        <v>613.48529999999994</v>
      </c>
      <c r="J38" s="323"/>
      <c r="K38" s="324">
        <f>SUM(K7:K37)</f>
        <v>-34.1</v>
      </c>
      <c r="O38" s="292">
        <v>4</v>
      </c>
      <c r="BA38" s="325">
        <f>SUM(BA7:BA37)</f>
        <v>0</v>
      </c>
      <c r="BB38" s="325">
        <f>SUM(BB7:BB37)</f>
        <v>0</v>
      </c>
      <c r="BC38" s="325">
        <f>SUM(BC7:BC37)</f>
        <v>0</v>
      </c>
      <c r="BD38" s="325">
        <f>SUM(BD7:BD37)</f>
        <v>0</v>
      </c>
      <c r="BE38" s="325">
        <f>SUM(BE7:BE37)</f>
        <v>0</v>
      </c>
    </row>
    <row r="39" spans="1:80">
      <c r="A39" s="282" t="s">
        <v>97</v>
      </c>
      <c r="B39" s="283" t="s">
        <v>191</v>
      </c>
      <c r="C39" s="284" t="s">
        <v>192</v>
      </c>
      <c r="D39" s="285"/>
      <c r="E39" s="286"/>
      <c r="F39" s="286"/>
      <c r="G39" s="287"/>
      <c r="H39" s="288"/>
      <c r="I39" s="289"/>
      <c r="J39" s="290"/>
      <c r="K39" s="291"/>
      <c r="O39" s="292">
        <v>1</v>
      </c>
    </row>
    <row r="40" spans="1:80">
      <c r="A40" s="293">
        <v>17</v>
      </c>
      <c r="B40" s="294" t="s">
        <v>431</v>
      </c>
      <c r="C40" s="295" t="s">
        <v>432</v>
      </c>
      <c r="D40" s="296" t="s">
        <v>122</v>
      </c>
      <c r="E40" s="297">
        <v>2.8412999999999999</v>
      </c>
      <c r="F40" s="297">
        <v>0</v>
      </c>
      <c r="G40" s="298">
        <f>E40*F40</f>
        <v>0</v>
      </c>
      <c r="H40" s="299">
        <v>2.5249999999999999</v>
      </c>
      <c r="I40" s="300">
        <f>E40*H40</f>
        <v>7.1742824999999995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8"/>
      <c r="C41" s="309" t="s">
        <v>433</v>
      </c>
      <c r="D41" s="310"/>
      <c r="E41" s="311">
        <v>2.8412999999999999</v>
      </c>
      <c r="F41" s="312"/>
      <c r="G41" s="313"/>
      <c r="H41" s="314"/>
      <c r="I41" s="306"/>
      <c r="J41" s="315"/>
      <c r="K41" s="306"/>
      <c r="M41" s="307" t="s">
        <v>433</v>
      </c>
      <c r="O41" s="292"/>
    </row>
    <row r="42" spans="1:80">
      <c r="A42" s="293">
        <v>18</v>
      </c>
      <c r="B42" s="294" t="s">
        <v>434</v>
      </c>
      <c r="C42" s="295" t="s">
        <v>435</v>
      </c>
      <c r="D42" s="296" t="s">
        <v>172</v>
      </c>
      <c r="E42" s="297">
        <v>0.1938</v>
      </c>
      <c r="F42" s="297">
        <v>0</v>
      </c>
      <c r="G42" s="298">
        <f>E42*F42</f>
        <v>0</v>
      </c>
      <c r="H42" s="299">
        <v>1.0570200000000001</v>
      </c>
      <c r="I42" s="300">
        <f>E42*H42</f>
        <v>0.204850476</v>
      </c>
      <c r="J42" s="299">
        <v>0</v>
      </c>
      <c r="K42" s="300">
        <f>E42*J42</f>
        <v>0</v>
      </c>
      <c r="O42" s="292">
        <v>2</v>
      </c>
      <c r="AA42" s="261">
        <v>1</v>
      </c>
      <c r="AB42" s="261">
        <v>1</v>
      </c>
      <c r="AC42" s="261">
        <v>1</v>
      </c>
      <c r="AZ42" s="261">
        <v>1</v>
      </c>
      <c r="BA42" s="261">
        <f>IF(AZ42=1,G42,0)</f>
        <v>0</v>
      </c>
      <c r="BB42" s="261">
        <f>IF(AZ42=2,G42,0)</f>
        <v>0</v>
      </c>
      <c r="BC42" s="261">
        <f>IF(AZ42=3,G42,0)</f>
        <v>0</v>
      </c>
      <c r="BD42" s="261">
        <f>IF(AZ42=4,G42,0)</f>
        <v>0</v>
      </c>
      <c r="BE42" s="261">
        <f>IF(AZ42=5,G42,0)</f>
        <v>0</v>
      </c>
      <c r="CA42" s="292">
        <v>1</v>
      </c>
      <c r="CB42" s="292">
        <v>1</v>
      </c>
    </row>
    <row r="43" spans="1:80">
      <c r="A43" s="301"/>
      <c r="B43" s="308"/>
      <c r="C43" s="309" t="s">
        <v>436</v>
      </c>
      <c r="D43" s="310"/>
      <c r="E43" s="311">
        <v>0.1938</v>
      </c>
      <c r="F43" s="312"/>
      <c r="G43" s="313"/>
      <c r="H43" s="314"/>
      <c r="I43" s="306"/>
      <c r="J43" s="315"/>
      <c r="K43" s="306"/>
      <c r="M43" s="307" t="s">
        <v>436</v>
      </c>
      <c r="O43" s="292"/>
    </row>
    <row r="44" spans="1:80">
      <c r="A44" s="293">
        <v>19</v>
      </c>
      <c r="B44" s="294" t="s">
        <v>203</v>
      </c>
      <c r="C44" s="295" t="s">
        <v>204</v>
      </c>
      <c r="D44" s="296" t="s">
        <v>122</v>
      </c>
      <c r="E44" s="297">
        <v>1.4890000000000001</v>
      </c>
      <c r="F44" s="297">
        <v>0</v>
      </c>
      <c r="G44" s="298">
        <f>E44*F44</f>
        <v>0</v>
      </c>
      <c r="H44" s="299">
        <v>2.5249999999999999</v>
      </c>
      <c r="I44" s="300">
        <f>E44*H44</f>
        <v>3.759725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301"/>
      <c r="B45" s="308"/>
      <c r="C45" s="309" t="s">
        <v>437</v>
      </c>
      <c r="D45" s="310"/>
      <c r="E45" s="311">
        <v>1.4890000000000001</v>
      </c>
      <c r="F45" s="312"/>
      <c r="G45" s="313"/>
      <c r="H45" s="314"/>
      <c r="I45" s="306"/>
      <c r="J45" s="315"/>
      <c r="K45" s="306"/>
      <c r="M45" s="307" t="s">
        <v>437</v>
      </c>
      <c r="O45" s="292"/>
    </row>
    <row r="46" spans="1:80">
      <c r="A46" s="293">
        <v>20</v>
      </c>
      <c r="B46" s="294" t="s">
        <v>226</v>
      </c>
      <c r="C46" s="295" t="s">
        <v>227</v>
      </c>
      <c r="D46" s="296" t="s">
        <v>165</v>
      </c>
      <c r="E46" s="297">
        <v>168.74</v>
      </c>
      <c r="F46" s="297">
        <v>0</v>
      </c>
      <c r="G46" s="298">
        <f>E46*F46</f>
        <v>0</v>
      </c>
      <c r="H46" s="299">
        <v>3.0000000000000001E-5</v>
      </c>
      <c r="I46" s="300">
        <f>E46*H46</f>
        <v>5.0622000000000002E-3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1</v>
      </c>
      <c r="AC46" s="261">
        <v>1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1</v>
      </c>
    </row>
    <row r="47" spans="1:80">
      <c r="A47" s="301"/>
      <c r="B47" s="308"/>
      <c r="C47" s="309" t="s">
        <v>438</v>
      </c>
      <c r="D47" s="310"/>
      <c r="E47" s="311">
        <v>168.74</v>
      </c>
      <c r="F47" s="312"/>
      <c r="G47" s="313"/>
      <c r="H47" s="314"/>
      <c r="I47" s="306"/>
      <c r="J47" s="315"/>
      <c r="K47" s="306"/>
      <c r="M47" s="307" t="s">
        <v>438</v>
      </c>
      <c r="O47" s="292"/>
    </row>
    <row r="48" spans="1:80">
      <c r="A48" s="293">
        <v>21</v>
      </c>
      <c r="B48" s="294" t="s">
        <v>439</v>
      </c>
      <c r="C48" s="295" t="s">
        <v>440</v>
      </c>
      <c r="D48" s="296" t="s">
        <v>176</v>
      </c>
      <c r="E48" s="297">
        <v>2</v>
      </c>
      <c r="F48" s="297">
        <v>0</v>
      </c>
      <c r="G48" s="298">
        <f>E48*F48</f>
        <v>0</v>
      </c>
      <c r="H48" s="299">
        <v>2E-3</v>
      </c>
      <c r="I48" s="300">
        <f>E48*H48</f>
        <v>4.0000000000000001E-3</v>
      </c>
      <c r="J48" s="299"/>
      <c r="K48" s="300">
        <f>E48*J48</f>
        <v>0</v>
      </c>
      <c r="O48" s="292">
        <v>2</v>
      </c>
      <c r="AA48" s="261">
        <v>12</v>
      </c>
      <c r="AB48" s="261">
        <v>0</v>
      </c>
      <c r="AC48" s="261">
        <v>16</v>
      </c>
      <c r="AZ48" s="261">
        <v>1</v>
      </c>
      <c r="BA48" s="261">
        <f>IF(AZ48=1,G48,0)</f>
        <v>0</v>
      </c>
      <c r="BB48" s="261">
        <f>IF(AZ48=2,G48,0)</f>
        <v>0</v>
      </c>
      <c r="BC48" s="261">
        <f>IF(AZ48=3,G48,0)</f>
        <v>0</v>
      </c>
      <c r="BD48" s="261">
        <f>IF(AZ48=4,G48,0)</f>
        <v>0</v>
      </c>
      <c r="BE48" s="261">
        <f>IF(AZ48=5,G48,0)</f>
        <v>0</v>
      </c>
      <c r="CA48" s="292">
        <v>12</v>
      </c>
      <c r="CB48" s="292">
        <v>0</v>
      </c>
    </row>
    <row r="49" spans="1:80">
      <c r="A49" s="293">
        <v>22</v>
      </c>
      <c r="B49" s="294" t="s">
        <v>441</v>
      </c>
      <c r="C49" s="295" t="s">
        <v>442</v>
      </c>
      <c r="D49" s="296" t="s">
        <v>176</v>
      </c>
      <c r="E49" s="297">
        <v>2</v>
      </c>
      <c r="F49" s="297">
        <v>0</v>
      </c>
      <c r="G49" s="298">
        <f>E49*F49</f>
        <v>0</v>
      </c>
      <c r="H49" s="299">
        <v>0.2</v>
      </c>
      <c r="I49" s="300">
        <f>E49*H49</f>
        <v>0.4</v>
      </c>
      <c r="J49" s="299"/>
      <c r="K49" s="300">
        <f>E49*J49</f>
        <v>0</v>
      </c>
      <c r="O49" s="292">
        <v>2</v>
      </c>
      <c r="AA49" s="261">
        <v>12</v>
      </c>
      <c r="AB49" s="261">
        <v>0</v>
      </c>
      <c r="AC49" s="261">
        <v>17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12</v>
      </c>
      <c r="CB49" s="292">
        <v>0</v>
      </c>
    </row>
    <row r="50" spans="1:80">
      <c r="A50" s="293">
        <v>23</v>
      </c>
      <c r="B50" s="294" t="s">
        <v>443</v>
      </c>
      <c r="C50" s="295" t="s">
        <v>444</v>
      </c>
      <c r="D50" s="296" t="s">
        <v>176</v>
      </c>
      <c r="E50" s="297">
        <v>2</v>
      </c>
      <c r="F50" s="297">
        <v>0</v>
      </c>
      <c r="G50" s="298">
        <f>E50*F50</f>
        <v>0</v>
      </c>
      <c r="H50" s="299">
        <v>0.02</v>
      </c>
      <c r="I50" s="300">
        <f>E50*H50</f>
        <v>0.04</v>
      </c>
      <c r="J50" s="299"/>
      <c r="K50" s="300">
        <f>E50*J50</f>
        <v>0</v>
      </c>
      <c r="O50" s="292">
        <v>2</v>
      </c>
      <c r="AA50" s="261">
        <v>12</v>
      </c>
      <c r="AB50" s="261">
        <v>0</v>
      </c>
      <c r="AC50" s="261">
        <v>18</v>
      </c>
      <c r="AZ50" s="261">
        <v>1</v>
      </c>
      <c r="BA50" s="261">
        <f>IF(AZ50=1,G50,0)</f>
        <v>0</v>
      </c>
      <c r="BB50" s="261">
        <f>IF(AZ50=2,G50,0)</f>
        <v>0</v>
      </c>
      <c r="BC50" s="261">
        <f>IF(AZ50=3,G50,0)</f>
        <v>0</v>
      </c>
      <c r="BD50" s="261">
        <f>IF(AZ50=4,G50,0)</f>
        <v>0</v>
      </c>
      <c r="BE50" s="261">
        <f>IF(AZ50=5,G50,0)</f>
        <v>0</v>
      </c>
      <c r="CA50" s="292">
        <v>12</v>
      </c>
      <c r="CB50" s="292">
        <v>0</v>
      </c>
    </row>
    <row r="51" spans="1:80">
      <c r="A51" s="293">
        <v>24</v>
      </c>
      <c r="B51" s="294" t="s">
        <v>445</v>
      </c>
      <c r="C51" s="295" t="s">
        <v>446</v>
      </c>
      <c r="D51" s="296" t="s">
        <v>176</v>
      </c>
      <c r="E51" s="297">
        <v>4</v>
      </c>
      <c r="F51" s="297">
        <v>0</v>
      </c>
      <c r="G51" s="298">
        <f>E51*F51</f>
        <v>0</v>
      </c>
      <c r="H51" s="299">
        <v>0.01</v>
      </c>
      <c r="I51" s="300">
        <f>E51*H51</f>
        <v>0.04</v>
      </c>
      <c r="J51" s="299"/>
      <c r="K51" s="300">
        <f>E51*J51</f>
        <v>0</v>
      </c>
      <c r="O51" s="292">
        <v>2</v>
      </c>
      <c r="AA51" s="261">
        <v>12</v>
      </c>
      <c r="AB51" s="261">
        <v>0</v>
      </c>
      <c r="AC51" s="261">
        <v>42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12</v>
      </c>
      <c r="CB51" s="292">
        <v>0</v>
      </c>
    </row>
    <row r="52" spans="1:80">
      <c r="A52" s="293">
        <v>25</v>
      </c>
      <c r="B52" s="294" t="s">
        <v>447</v>
      </c>
      <c r="C52" s="295" t="s">
        <v>448</v>
      </c>
      <c r="D52" s="296" t="s">
        <v>176</v>
      </c>
      <c r="E52" s="297">
        <v>2</v>
      </c>
      <c r="F52" s="297">
        <v>0</v>
      </c>
      <c r="G52" s="298">
        <f>E52*F52</f>
        <v>0</v>
      </c>
      <c r="H52" s="299">
        <v>0.01</v>
      </c>
      <c r="I52" s="300">
        <f>E52*H52</f>
        <v>0.02</v>
      </c>
      <c r="J52" s="299"/>
      <c r="K52" s="300">
        <f>E52*J52</f>
        <v>0</v>
      </c>
      <c r="O52" s="292">
        <v>2</v>
      </c>
      <c r="AA52" s="261">
        <v>12</v>
      </c>
      <c r="AB52" s="261">
        <v>0</v>
      </c>
      <c r="AC52" s="261">
        <v>43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12</v>
      </c>
      <c r="CB52" s="292">
        <v>0</v>
      </c>
    </row>
    <row r="53" spans="1:80">
      <c r="A53" s="293">
        <v>26</v>
      </c>
      <c r="B53" s="294" t="s">
        <v>286</v>
      </c>
      <c r="C53" s="295" t="s">
        <v>287</v>
      </c>
      <c r="D53" s="296" t="s">
        <v>165</v>
      </c>
      <c r="E53" s="297">
        <v>185.614</v>
      </c>
      <c r="F53" s="297">
        <v>0</v>
      </c>
      <c r="G53" s="298">
        <f>E53*F53</f>
        <v>0</v>
      </c>
      <c r="H53" s="299">
        <v>5.9999999999999995E-4</v>
      </c>
      <c r="I53" s="300">
        <f>E53*H53</f>
        <v>0.11136839999999999</v>
      </c>
      <c r="J53" s="299"/>
      <c r="K53" s="300">
        <f>E53*J53</f>
        <v>0</v>
      </c>
      <c r="O53" s="292">
        <v>2</v>
      </c>
      <c r="AA53" s="261">
        <v>3</v>
      </c>
      <c r="AB53" s="261">
        <v>1</v>
      </c>
      <c r="AC53" s="261">
        <v>69370524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3</v>
      </c>
      <c r="CB53" s="292">
        <v>1</v>
      </c>
    </row>
    <row r="54" spans="1:80">
      <c r="A54" s="301"/>
      <c r="B54" s="308"/>
      <c r="C54" s="309" t="s">
        <v>449</v>
      </c>
      <c r="D54" s="310"/>
      <c r="E54" s="311">
        <v>185.614</v>
      </c>
      <c r="F54" s="312"/>
      <c r="G54" s="313"/>
      <c r="H54" s="314"/>
      <c r="I54" s="306"/>
      <c r="J54" s="315"/>
      <c r="K54" s="306"/>
      <c r="M54" s="307" t="s">
        <v>449</v>
      </c>
      <c r="O54" s="292"/>
    </row>
    <row r="55" spans="1:80">
      <c r="A55" s="316"/>
      <c r="B55" s="317" t="s">
        <v>100</v>
      </c>
      <c r="C55" s="318" t="s">
        <v>193</v>
      </c>
      <c r="D55" s="319"/>
      <c r="E55" s="320"/>
      <c r="F55" s="321"/>
      <c r="G55" s="322">
        <f>SUM(G39:G54)</f>
        <v>0</v>
      </c>
      <c r="H55" s="323"/>
      <c r="I55" s="324">
        <f>SUM(I39:I54)</f>
        <v>11.759288575999996</v>
      </c>
      <c r="J55" s="323"/>
      <c r="K55" s="324">
        <f>SUM(K39:K54)</f>
        <v>0</v>
      </c>
      <c r="O55" s="292">
        <v>4</v>
      </c>
      <c r="BA55" s="325">
        <f>SUM(BA39:BA54)</f>
        <v>0</v>
      </c>
      <c r="BB55" s="325">
        <f>SUM(BB39:BB54)</f>
        <v>0</v>
      </c>
      <c r="BC55" s="325">
        <f>SUM(BC39:BC54)</f>
        <v>0</v>
      </c>
      <c r="BD55" s="325">
        <f>SUM(BD39:BD54)</f>
        <v>0</v>
      </c>
      <c r="BE55" s="325">
        <f>SUM(BE39:BE54)</f>
        <v>0</v>
      </c>
    </row>
    <row r="56" spans="1:80">
      <c r="A56" s="282" t="s">
        <v>97</v>
      </c>
      <c r="B56" s="283" t="s">
        <v>290</v>
      </c>
      <c r="C56" s="284" t="s">
        <v>291</v>
      </c>
      <c r="D56" s="285"/>
      <c r="E56" s="286"/>
      <c r="F56" s="286"/>
      <c r="G56" s="287"/>
      <c r="H56" s="288"/>
      <c r="I56" s="289"/>
      <c r="J56" s="290"/>
      <c r="K56" s="291"/>
      <c r="O56" s="292">
        <v>1</v>
      </c>
    </row>
    <row r="57" spans="1:80">
      <c r="A57" s="293">
        <v>27</v>
      </c>
      <c r="B57" s="294" t="s">
        <v>450</v>
      </c>
      <c r="C57" s="295" t="s">
        <v>451</v>
      </c>
      <c r="D57" s="296" t="s">
        <v>165</v>
      </c>
      <c r="E57" s="297">
        <v>141.6</v>
      </c>
      <c r="F57" s="297">
        <v>0</v>
      </c>
      <c r="G57" s="298">
        <f>E57*F57</f>
        <v>0</v>
      </c>
      <c r="H57" s="299">
        <v>0.30360999999999999</v>
      </c>
      <c r="I57" s="300">
        <f>E57*H57</f>
        <v>42.991175999999996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8"/>
      <c r="C58" s="309" t="s">
        <v>452</v>
      </c>
      <c r="D58" s="310"/>
      <c r="E58" s="311">
        <v>141.6</v>
      </c>
      <c r="F58" s="312"/>
      <c r="G58" s="313"/>
      <c r="H58" s="314"/>
      <c r="I58" s="306"/>
      <c r="J58" s="315"/>
      <c r="K58" s="306"/>
      <c r="M58" s="307" t="s">
        <v>452</v>
      </c>
      <c r="O58" s="292"/>
    </row>
    <row r="59" spans="1:80">
      <c r="A59" s="293">
        <v>28</v>
      </c>
      <c r="B59" s="294" t="s">
        <v>453</v>
      </c>
      <c r="C59" s="295" t="s">
        <v>454</v>
      </c>
      <c r="D59" s="296" t="s">
        <v>165</v>
      </c>
      <c r="E59" s="297">
        <v>118</v>
      </c>
      <c r="F59" s="297">
        <v>0</v>
      </c>
      <c r="G59" s="298">
        <f>E59*F59</f>
        <v>0</v>
      </c>
      <c r="H59" s="299">
        <v>0.19694999999999999</v>
      </c>
      <c r="I59" s="300">
        <f>E59*H59</f>
        <v>23.240099999999998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293">
        <v>29</v>
      </c>
      <c r="B60" s="294" t="s">
        <v>455</v>
      </c>
      <c r="C60" s="295" t="s">
        <v>456</v>
      </c>
      <c r="D60" s="296" t="s">
        <v>165</v>
      </c>
      <c r="E60" s="297">
        <v>118</v>
      </c>
      <c r="F60" s="297">
        <v>0</v>
      </c>
      <c r="G60" s="298">
        <f>E60*F60</f>
        <v>0</v>
      </c>
      <c r="H60" s="299">
        <v>0.29160000000000003</v>
      </c>
      <c r="I60" s="300">
        <f>E60*H60</f>
        <v>34.408800000000006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293">
        <v>30</v>
      </c>
      <c r="B61" s="294" t="s">
        <v>312</v>
      </c>
      <c r="C61" s="295" t="s">
        <v>313</v>
      </c>
      <c r="D61" s="296" t="s">
        <v>165</v>
      </c>
      <c r="E61" s="297">
        <v>118</v>
      </c>
      <c r="F61" s="297">
        <v>0</v>
      </c>
      <c r="G61" s="298">
        <f>E61*F61</f>
        <v>0</v>
      </c>
      <c r="H61" s="299">
        <v>5.5449999999999999E-2</v>
      </c>
      <c r="I61" s="300">
        <f>E61*H61</f>
        <v>6.5430999999999999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0</v>
      </c>
      <c r="AC61" s="261">
        <v>0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0</v>
      </c>
    </row>
    <row r="62" spans="1:80">
      <c r="A62" s="293">
        <v>31</v>
      </c>
      <c r="B62" s="294" t="s">
        <v>322</v>
      </c>
      <c r="C62" s="295" t="s">
        <v>323</v>
      </c>
      <c r="D62" s="296" t="s">
        <v>165</v>
      </c>
      <c r="E62" s="297">
        <v>118</v>
      </c>
      <c r="F62" s="297">
        <v>0</v>
      </c>
      <c r="G62" s="298">
        <f>E62*F62</f>
        <v>0</v>
      </c>
      <c r="H62" s="299">
        <v>0.12959999999999999</v>
      </c>
      <c r="I62" s="300">
        <f>E62*H62</f>
        <v>15.2928</v>
      </c>
      <c r="J62" s="299"/>
      <c r="K62" s="300">
        <f>E62*J62</f>
        <v>0</v>
      </c>
      <c r="O62" s="292">
        <v>2</v>
      </c>
      <c r="AA62" s="261">
        <v>3</v>
      </c>
      <c r="AB62" s="261">
        <v>1</v>
      </c>
      <c r="AC62" s="261" t="s">
        <v>322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3</v>
      </c>
      <c r="CB62" s="292">
        <v>1</v>
      </c>
    </row>
    <row r="63" spans="1:80">
      <c r="A63" s="316"/>
      <c r="B63" s="317" t="s">
        <v>100</v>
      </c>
      <c r="C63" s="318" t="s">
        <v>292</v>
      </c>
      <c r="D63" s="319"/>
      <c r="E63" s="320"/>
      <c r="F63" s="321"/>
      <c r="G63" s="322">
        <f>SUM(G56:G62)</f>
        <v>0</v>
      </c>
      <c r="H63" s="323"/>
      <c r="I63" s="324">
        <f>SUM(I56:I62)</f>
        <v>122.47597599999999</v>
      </c>
      <c r="J63" s="323"/>
      <c r="K63" s="324">
        <f>SUM(K56:K62)</f>
        <v>0</v>
      </c>
      <c r="O63" s="292">
        <v>4</v>
      </c>
      <c r="BA63" s="325">
        <f>SUM(BA56:BA62)</f>
        <v>0</v>
      </c>
      <c r="BB63" s="325">
        <f>SUM(BB56:BB62)</f>
        <v>0</v>
      </c>
      <c r="BC63" s="325">
        <f>SUM(BC56:BC62)</f>
        <v>0</v>
      </c>
      <c r="BD63" s="325">
        <f>SUM(BD56:BD62)</f>
        <v>0</v>
      </c>
      <c r="BE63" s="325">
        <f>SUM(BE56:BE62)</f>
        <v>0</v>
      </c>
    </row>
    <row r="64" spans="1:80">
      <c r="A64" s="282" t="s">
        <v>97</v>
      </c>
      <c r="B64" s="283" t="s">
        <v>325</v>
      </c>
      <c r="C64" s="284" t="s">
        <v>326</v>
      </c>
      <c r="D64" s="285"/>
      <c r="E64" s="286"/>
      <c r="F64" s="286"/>
      <c r="G64" s="287"/>
      <c r="H64" s="288"/>
      <c r="I64" s="289"/>
      <c r="J64" s="290"/>
      <c r="K64" s="291"/>
      <c r="O64" s="292">
        <v>1</v>
      </c>
    </row>
    <row r="65" spans="1:80" ht="22.5">
      <c r="A65" s="293">
        <v>32</v>
      </c>
      <c r="B65" s="294" t="s">
        <v>457</v>
      </c>
      <c r="C65" s="295" t="s">
        <v>458</v>
      </c>
      <c r="D65" s="296" t="s">
        <v>426</v>
      </c>
      <c r="E65" s="297">
        <v>1</v>
      </c>
      <c r="F65" s="297">
        <v>0</v>
      </c>
      <c r="G65" s="298">
        <f>E65*F65</f>
        <v>0</v>
      </c>
      <c r="H65" s="299">
        <v>0.1</v>
      </c>
      <c r="I65" s="300">
        <f>E65*H65</f>
        <v>0.1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293">
        <v>33</v>
      </c>
      <c r="B66" s="294" t="s">
        <v>459</v>
      </c>
      <c r="C66" s="295" t="s">
        <v>460</v>
      </c>
      <c r="D66" s="296" t="s">
        <v>113</v>
      </c>
      <c r="E66" s="297">
        <v>22.2</v>
      </c>
      <c r="F66" s="297">
        <v>0</v>
      </c>
      <c r="G66" s="298">
        <f>E66*F66</f>
        <v>0</v>
      </c>
      <c r="H66" s="299">
        <v>0</v>
      </c>
      <c r="I66" s="300">
        <f>E66*H66</f>
        <v>0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301"/>
      <c r="B67" s="308"/>
      <c r="C67" s="309" t="s">
        <v>461</v>
      </c>
      <c r="D67" s="310"/>
      <c r="E67" s="311">
        <v>22.2</v>
      </c>
      <c r="F67" s="312"/>
      <c r="G67" s="313"/>
      <c r="H67" s="314"/>
      <c r="I67" s="306"/>
      <c r="J67" s="315"/>
      <c r="K67" s="306"/>
      <c r="M67" s="307" t="s">
        <v>461</v>
      </c>
      <c r="O67" s="292"/>
    </row>
    <row r="68" spans="1:80">
      <c r="A68" s="293">
        <v>34</v>
      </c>
      <c r="B68" s="294" t="s">
        <v>328</v>
      </c>
      <c r="C68" s="295" t="s">
        <v>329</v>
      </c>
      <c r="D68" s="296" t="s">
        <v>113</v>
      </c>
      <c r="E68" s="297">
        <v>8</v>
      </c>
      <c r="F68" s="297">
        <v>0</v>
      </c>
      <c r="G68" s="298">
        <f>E68*F68</f>
        <v>0</v>
      </c>
      <c r="H68" s="299">
        <v>0</v>
      </c>
      <c r="I68" s="300">
        <f>E68*H68</f>
        <v>0</v>
      </c>
      <c r="J68" s="299">
        <v>0</v>
      </c>
      <c r="K68" s="300">
        <f>E68*J68</f>
        <v>0</v>
      </c>
      <c r="O68" s="292">
        <v>2</v>
      </c>
      <c r="AA68" s="261">
        <v>1</v>
      </c>
      <c r="AB68" s="261">
        <v>1</v>
      </c>
      <c r="AC68" s="261">
        <v>1</v>
      </c>
      <c r="AZ68" s="261">
        <v>1</v>
      </c>
      <c r="BA68" s="261">
        <f>IF(AZ68=1,G68,0)</f>
        <v>0</v>
      </c>
      <c r="BB68" s="261">
        <f>IF(AZ68=2,G68,0)</f>
        <v>0</v>
      </c>
      <c r="BC68" s="261">
        <f>IF(AZ68=3,G68,0)</f>
        <v>0</v>
      </c>
      <c r="BD68" s="261">
        <f>IF(AZ68=4,G68,0)</f>
        <v>0</v>
      </c>
      <c r="BE68" s="261">
        <f>IF(AZ68=5,G68,0)</f>
        <v>0</v>
      </c>
      <c r="CA68" s="292">
        <v>1</v>
      </c>
      <c r="CB68" s="292">
        <v>1</v>
      </c>
    </row>
    <row r="69" spans="1:80">
      <c r="A69" s="301"/>
      <c r="B69" s="308"/>
      <c r="C69" s="309" t="s">
        <v>462</v>
      </c>
      <c r="D69" s="310"/>
      <c r="E69" s="311">
        <v>8</v>
      </c>
      <c r="F69" s="312"/>
      <c r="G69" s="313"/>
      <c r="H69" s="314"/>
      <c r="I69" s="306"/>
      <c r="J69" s="315"/>
      <c r="K69" s="306"/>
      <c r="M69" s="307" t="s">
        <v>462</v>
      </c>
      <c r="O69" s="292"/>
    </row>
    <row r="70" spans="1:80">
      <c r="A70" s="293">
        <v>35</v>
      </c>
      <c r="B70" s="294" t="s">
        <v>463</v>
      </c>
      <c r="C70" s="295" t="s">
        <v>464</v>
      </c>
      <c r="D70" s="296" t="s">
        <v>113</v>
      </c>
      <c r="E70" s="297">
        <v>1200</v>
      </c>
      <c r="F70" s="297">
        <v>0</v>
      </c>
      <c r="G70" s="298">
        <f>E70*F70</f>
        <v>0</v>
      </c>
      <c r="H70" s="299">
        <v>1.0000000000000001E-5</v>
      </c>
      <c r="I70" s="300">
        <f>E70*H70</f>
        <v>1.2E-2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293">
        <v>36</v>
      </c>
      <c r="B71" s="294" t="s">
        <v>465</v>
      </c>
      <c r="C71" s="295" t="s">
        <v>466</v>
      </c>
      <c r="D71" s="296" t="s">
        <v>176</v>
      </c>
      <c r="E71" s="297">
        <v>8</v>
      </c>
      <c r="F71" s="297">
        <v>0</v>
      </c>
      <c r="G71" s="298">
        <f>E71*F71</f>
        <v>0</v>
      </c>
      <c r="H71" s="299">
        <v>2.0000000000000002E-5</v>
      </c>
      <c r="I71" s="300">
        <f>E71*H71</f>
        <v>1.6000000000000001E-4</v>
      </c>
      <c r="J71" s="299">
        <v>0</v>
      </c>
      <c r="K71" s="300">
        <f>E71*J71</f>
        <v>0</v>
      </c>
      <c r="O71" s="292">
        <v>2</v>
      </c>
      <c r="AA71" s="261">
        <v>1</v>
      </c>
      <c r="AB71" s="261">
        <v>1</v>
      </c>
      <c r="AC71" s="261">
        <v>1</v>
      </c>
      <c r="AZ71" s="261">
        <v>1</v>
      </c>
      <c r="BA71" s="261">
        <f>IF(AZ71=1,G71,0)</f>
        <v>0</v>
      </c>
      <c r="BB71" s="261">
        <f>IF(AZ71=2,G71,0)</f>
        <v>0</v>
      </c>
      <c r="BC71" s="261">
        <f>IF(AZ71=3,G71,0)</f>
        <v>0</v>
      </c>
      <c r="BD71" s="261">
        <f>IF(AZ71=4,G71,0)</f>
        <v>0</v>
      </c>
      <c r="BE71" s="261">
        <f>IF(AZ71=5,G71,0)</f>
        <v>0</v>
      </c>
      <c r="CA71" s="292">
        <v>1</v>
      </c>
      <c r="CB71" s="292">
        <v>1</v>
      </c>
    </row>
    <row r="72" spans="1:80">
      <c r="A72" s="293">
        <v>37</v>
      </c>
      <c r="B72" s="294" t="s">
        <v>467</v>
      </c>
      <c r="C72" s="295" t="s">
        <v>468</v>
      </c>
      <c r="D72" s="296" t="s">
        <v>176</v>
      </c>
      <c r="E72" s="297">
        <v>1</v>
      </c>
      <c r="F72" s="297">
        <v>0</v>
      </c>
      <c r="G72" s="298">
        <f>E72*F72</f>
        <v>0</v>
      </c>
      <c r="H72" s="299">
        <v>3.56E-2</v>
      </c>
      <c r="I72" s="300">
        <f>E72*H72</f>
        <v>3.56E-2</v>
      </c>
      <c r="J72" s="299"/>
      <c r="K72" s="300">
        <f>E72*J72</f>
        <v>0</v>
      </c>
      <c r="O72" s="292">
        <v>2</v>
      </c>
      <c r="AA72" s="261">
        <v>3</v>
      </c>
      <c r="AB72" s="261">
        <v>1</v>
      </c>
      <c r="AC72" s="261" t="s">
        <v>467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3</v>
      </c>
      <c r="CB72" s="292">
        <v>1</v>
      </c>
    </row>
    <row r="73" spans="1:80">
      <c r="A73" s="293">
        <v>38</v>
      </c>
      <c r="B73" s="294" t="s">
        <v>469</v>
      </c>
      <c r="C73" s="295" t="s">
        <v>470</v>
      </c>
      <c r="D73" s="296" t="s">
        <v>429</v>
      </c>
      <c r="E73" s="297">
        <v>24.42</v>
      </c>
      <c r="F73" s="297">
        <v>0</v>
      </c>
      <c r="G73" s="298">
        <f>E73*F73</f>
        <v>0</v>
      </c>
      <c r="H73" s="299">
        <v>1E-3</v>
      </c>
      <c r="I73" s="300">
        <f>E73*H73</f>
        <v>2.4420000000000001E-2</v>
      </c>
      <c r="J73" s="299"/>
      <c r="K73" s="300">
        <f>E73*J73</f>
        <v>0</v>
      </c>
      <c r="O73" s="292">
        <v>2</v>
      </c>
      <c r="AA73" s="261">
        <v>3</v>
      </c>
      <c r="AB73" s="261">
        <v>1</v>
      </c>
      <c r="AC73" s="261">
        <v>28613752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3</v>
      </c>
      <c r="CB73" s="292">
        <v>1</v>
      </c>
    </row>
    <row r="74" spans="1:80">
      <c r="A74" s="301"/>
      <c r="B74" s="308"/>
      <c r="C74" s="309" t="s">
        <v>471</v>
      </c>
      <c r="D74" s="310"/>
      <c r="E74" s="311">
        <v>24.42</v>
      </c>
      <c r="F74" s="312"/>
      <c r="G74" s="313"/>
      <c r="H74" s="314"/>
      <c r="I74" s="306"/>
      <c r="J74" s="315"/>
      <c r="K74" s="306"/>
      <c r="M74" s="307" t="s">
        <v>471</v>
      </c>
      <c r="O74" s="292"/>
    </row>
    <row r="75" spans="1:80">
      <c r="A75" s="293">
        <v>39</v>
      </c>
      <c r="B75" s="294" t="s">
        <v>472</v>
      </c>
      <c r="C75" s="295" t="s">
        <v>473</v>
      </c>
      <c r="D75" s="296" t="s">
        <v>176</v>
      </c>
      <c r="E75" s="297">
        <v>4</v>
      </c>
      <c r="F75" s="297">
        <v>0</v>
      </c>
      <c r="G75" s="298">
        <f>E75*F75</f>
        <v>0</v>
      </c>
      <c r="H75" s="299">
        <v>3.4000000000000002E-4</v>
      </c>
      <c r="I75" s="300">
        <f>E75*H75</f>
        <v>1.3600000000000001E-3</v>
      </c>
      <c r="J75" s="299"/>
      <c r="K75" s="300">
        <f>E75*J75</f>
        <v>0</v>
      </c>
      <c r="O75" s="292">
        <v>2</v>
      </c>
      <c r="AA75" s="261">
        <v>3</v>
      </c>
      <c r="AB75" s="261">
        <v>1</v>
      </c>
      <c r="AC75" s="261">
        <v>28650650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3</v>
      </c>
      <c r="CB75" s="292">
        <v>1</v>
      </c>
    </row>
    <row r="76" spans="1:80">
      <c r="A76" s="293">
        <v>40</v>
      </c>
      <c r="B76" s="294" t="s">
        <v>474</v>
      </c>
      <c r="C76" s="295" t="s">
        <v>475</v>
      </c>
      <c r="D76" s="296" t="s">
        <v>176</v>
      </c>
      <c r="E76" s="297">
        <v>4</v>
      </c>
      <c r="F76" s="297">
        <v>0</v>
      </c>
      <c r="G76" s="298">
        <f>E76*F76</f>
        <v>0</v>
      </c>
      <c r="H76" s="299">
        <v>3.6999999999999999E-4</v>
      </c>
      <c r="I76" s="300">
        <f>E76*H76</f>
        <v>1.48E-3</v>
      </c>
      <c r="J76" s="299"/>
      <c r="K76" s="300">
        <f>E76*J76</f>
        <v>0</v>
      </c>
      <c r="O76" s="292">
        <v>2</v>
      </c>
      <c r="AA76" s="261">
        <v>3</v>
      </c>
      <c r="AB76" s="261">
        <v>1</v>
      </c>
      <c r="AC76" s="261">
        <v>28650651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3</v>
      </c>
      <c r="CB76" s="292">
        <v>1</v>
      </c>
    </row>
    <row r="77" spans="1:80">
      <c r="A77" s="316"/>
      <c r="B77" s="317" t="s">
        <v>100</v>
      </c>
      <c r="C77" s="318" t="s">
        <v>327</v>
      </c>
      <c r="D77" s="319"/>
      <c r="E77" s="320"/>
      <c r="F77" s="321"/>
      <c r="G77" s="322">
        <f>SUM(G64:G76)</f>
        <v>0</v>
      </c>
      <c r="H77" s="323"/>
      <c r="I77" s="324">
        <f>SUM(I64:I76)</f>
        <v>0.17502000000000001</v>
      </c>
      <c r="J77" s="323"/>
      <c r="K77" s="324">
        <f>SUM(K64:K76)</f>
        <v>0</v>
      </c>
      <c r="O77" s="292">
        <v>4</v>
      </c>
      <c r="BA77" s="325">
        <f>SUM(BA64:BA76)</f>
        <v>0</v>
      </c>
      <c r="BB77" s="325">
        <f>SUM(BB64:BB76)</f>
        <v>0</v>
      </c>
      <c r="BC77" s="325">
        <f>SUM(BC64:BC76)</f>
        <v>0</v>
      </c>
      <c r="BD77" s="325">
        <f>SUM(BD64:BD76)</f>
        <v>0</v>
      </c>
      <c r="BE77" s="325">
        <f>SUM(BE64:BE76)</f>
        <v>0</v>
      </c>
    </row>
    <row r="78" spans="1:80">
      <c r="A78" s="282" t="s">
        <v>97</v>
      </c>
      <c r="B78" s="283" t="s">
        <v>476</v>
      </c>
      <c r="C78" s="284" t="s">
        <v>477</v>
      </c>
      <c r="D78" s="285"/>
      <c r="E78" s="286"/>
      <c r="F78" s="286"/>
      <c r="G78" s="287"/>
      <c r="H78" s="288"/>
      <c r="I78" s="289"/>
      <c r="J78" s="290"/>
      <c r="K78" s="291"/>
      <c r="O78" s="292">
        <v>1</v>
      </c>
    </row>
    <row r="79" spans="1:80">
      <c r="A79" s="293">
        <v>41</v>
      </c>
      <c r="B79" s="294" t="s">
        <v>479</v>
      </c>
      <c r="C79" s="295" t="s">
        <v>480</v>
      </c>
      <c r="D79" s="296" t="s">
        <v>176</v>
      </c>
      <c r="E79" s="297">
        <v>1</v>
      </c>
      <c r="F79" s="297">
        <v>0</v>
      </c>
      <c r="G79" s="298">
        <f>E79*F79</f>
        <v>0</v>
      </c>
      <c r="H79" s="299">
        <v>7.0000000000000001E-3</v>
      </c>
      <c r="I79" s="300">
        <f>E79*H79</f>
        <v>7.0000000000000001E-3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293">
        <v>42</v>
      </c>
      <c r="B80" s="294" t="s">
        <v>481</v>
      </c>
      <c r="C80" s="295" t="s">
        <v>482</v>
      </c>
      <c r="D80" s="296" t="s">
        <v>176</v>
      </c>
      <c r="E80" s="297">
        <v>1</v>
      </c>
      <c r="F80" s="297">
        <v>0</v>
      </c>
      <c r="G80" s="298">
        <f>E80*F80</f>
        <v>0</v>
      </c>
      <c r="H80" s="299">
        <v>0.158</v>
      </c>
      <c r="I80" s="300">
        <f>E80*H80</f>
        <v>0.158</v>
      </c>
      <c r="J80" s="299"/>
      <c r="K80" s="300">
        <f>E80*J80</f>
        <v>0</v>
      </c>
      <c r="O80" s="292">
        <v>2</v>
      </c>
      <c r="AA80" s="261">
        <v>12</v>
      </c>
      <c r="AB80" s="261">
        <v>1</v>
      </c>
      <c r="AC80" s="261">
        <v>31</v>
      </c>
      <c r="AZ80" s="261">
        <v>1</v>
      </c>
      <c r="BA80" s="261">
        <f>IF(AZ80=1,G80,0)</f>
        <v>0</v>
      </c>
      <c r="BB80" s="261">
        <f>IF(AZ80=2,G80,0)</f>
        <v>0</v>
      </c>
      <c r="BC80" s="261">
        <f>IF(AZ80=3,G80,0)</f>
        <v>0</v>
      </c>
      <c r="BD80" s="261">
        <f>IF(AZ80=4,G80,0)</f>
        <v>0</v>
      </c>
      <c r="BE80" s="261">
        <f>IF(AZ80=5,G80,0)</f>
        <v>0</v>
      </c>
      <c r="CA80" s="292">
        <v>12</v>
      </c>
      <c r="CB80" s="292">
        <v>1</v>
      </c>
    </row>
    <row r="81" spans="1:80">
      <c r="A81" s="316"/>
      <c r="B81" s="317" t="s">
        <v>100</v>
      </c>
      <c r="C81" s="318" t="s">
        <v>478</v>
      </c>
      <c r="D81" s="319"/>
      <c r="E81" s="320"/>
      <c r="F81" s="321"/>
      <c r="G81" s="322">
        <f>SUM(G78:G80)</f>
        <v>0</v>
      </c>
      <c r="H81" s="323"/>
      <c r="I81" s="324">
        <f>SUM(I78:I80)</f>
        <v>0.16500000000000001</v>
      </c>
      <c r="J81" s="323"/>
      <c r="K81" s="324">
        <f>SUM(K78:K80)</f>
        <v>0</v>
      </c>
      <c r="O81" s="292">
        <v>4</v>
      </c>
      <c r="BA81" s="325">
        <f>SUM(BA78:BA80)</f>
        <v>0</v>
      </c>
      <c r="BB81" s="325">
        <f>SUM(BB78:BB80)</f>
        <v>0</v>
      </c>
      <c r="BC81" s="325">
        <f>SUM(BC78:BC80)</f>
        <v>0</v>
      </c>
      <c r="BD81" s="325">
        <f>SUM(BD78:BD80)</f>
        <v>0</v>
      </c>
      <c r="BE81" s="325">
        <f>SUM(BE78:BE80)</f>
        <v>0</v>
      </c>
    </row>
    <row r="82" spans="1:80">
      <c r="A82" s="282" t="s">
        <v>97</v>
      </c>
      <c r="B82" s="283" t="s">
        <v>338</v>
      </c>
      <c r="C82" s="284" t="s">
        <v>339</v>
      </c>
      <c r="D82" s="285"/>
      <c r="E82" s="286"/>
      <c r="F82" s="286"/>
      <c r="G82" s="287"/>
      <c r="H82" s="288"/>
      <c r="I82" s="289"/>
      <c r="J82" s="290"/>
      <c r="K82" s="291"/>
      <c r="O82" s="292">
        <v>1</v>
      </c>
    </row>
    <row r="83" spans="1:80">
      <c r="A83" s="293">
        <v>43</v>
      </c>
      <c r="B83" s="294" t="s">
        <v>341</v>
      </c>
      <c r="C83" s="295" t="s">
        <v>342</v>
      </c>
      <c r="D83" s="296" t="s">
        <v>113</v>
      </c>
      <c r="E83" s="297">
        <v>115</v>
      </c>
      <c r="F83" s="297">
        <v>0</v>
      </c>
      <c r="G83" s="298">
        <f>E83*F83</f>
        <v>0</v>
      </c>
      <c r="H83" s="299">
        <v>0.10598</v>
      </c>
      <c r="I83" s="300">
        <f>E83*H83</f>
        <v>12.187700000000001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301"/>
      <c r="B84" s="308"/>
      <c r="C84" s="309" t="s">
        <v>483</v>
      </c>
      <c r="D84" s="310"/>
      <c r="E84" s="311">
        <v>115</v>
      </c>
      <c r="F84" s="312"/>
      <c r="G84" s="313"/>
      <c r="H84" s="314"/>
      <c r="I84" s="306"/>
      <c r="J84" s="315"/>
      <c r="K84" s="306"/>
      <c r="M84" s="307" t="s">
        <v>483</v>
      </c>
      <c r="O84" s="292"/>
    </row>
    <row r="85" spans="1:80">
      <c r="A85" s="293">
        <v>44</v>
      </c>
      <c r="B85" s="294" t="s">
        <v>344</v>
      </c>
      <c r="C85" s="295" t="s">
        <v>345</v>
      </c>
      <c r="D85" s="296" t="s">
        <v>122</v>
      </c>
      <c r="E85" s="297">
        <v>4.5999999999999996</v>
      </c>
      <c r="F85" s="297">
        <v>0</v>
      </c>
      <c r="G85" s="298">
        <f>E85*F85</f>
        <v>0</v>
      </c>
      <c r="H85" s="299">
        <v>2.3785500000000002</v>
      </c>
      <c r="I85" s="300">
        <f>E85*H85</f>
        <v>10.941330000000001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301"/>
      <c r="B86" s="308"/>
      <c r="C86" s="309" t="s">
        <v>484</v>
      </c>
      <c r="D86" s="310"/>
      <c r="E86" s="311">
        <v>4.5999999999999996</v>
      </c>
      <c r="F86" s="312"/>
      <c r="G86" s="313"/>
      <c r="H86" s="314"/>
      <c r="I86" s="306"/>
      <c r="J86" s="315"/>
      <c r="K86" s="306"/>
      <c r="M86" s="307" t="s">
        <v>484</v>
      </c>
      <c r="O86" s="292"/>
    </row>
    <row r="87" spans="1:80">
      <c r="A87" s="293">
        <v>45</v>
      </c>
      <c r="B87" s="294" t="s">
        <v>485</v>
      </c>
      <c r="C87" s="295" t="s">
        <v>486</v>
      </c>
      <c r="D87" s="296" t="s">
        <v>176</v>
      </c>
      <c r="E87" s="297">
        <v>8</v>
      </c>
      <c r="F87" s="297">
        <v>0</v>
      </c>
      <c r="G87" s="298">
        <f>E87*F87</f>
        <v>0</v>
      </c>
      <c r="H87" s="299">
        <v>7.5000000000000002E-4</v>
      </c>
      <c r="I87" s="300">
        <f>E87*H87</f>
        <v>6.0000000000000001E-3</v>
      </c>
      <c r="J87" s="299"/>
      <c r="K87" s="300">
        <f>E87*J87</f>
        <v>0</v>
      </c>
      <c r="O87" s="292">
        <v>2</v>
      </c>
      <c r="AA87" s="261">
        <v>3</v>
      </c>
      <c r="AB87" s="261">
        <v>1</v>
      </c>
      <c r="AC87" s="261" t="s">
        <v>485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3</v>
      </c>
      <c r="CB87" s="292">
        <v>1</v>
      </c>
    </row>
    <row r="88" spans="1:80">
      <c r="A88" s="293">
        <v>46</v>
      </c>
      <c r="B88" s="294" t="s">
        <v>487</v>
      </c>
      <c r="C88" s="295" t="s">
        <v>488</v>
      </c>
      <c r="D88" s="296" t="s">
        <v>176</v>
      </c>
      <c r="E88" s="297">
        <v>4</v>
      </c>
      <c r="F88" s="297">
        <v>0</v>
      </c>
      <c r="G88" s="298">
        <f>E88*F88</f>
        <v>0</v>
      </c>
      <c r="H88" s="299">
        <v>1.5E-3</v>
      </c>
      <c r="I88" s="300">
        <f>E88*H88</f>
        <v>6.0000000000000001E-3</v>
      </c>
      <c r="J88" s="299"/>
      <c r="K88" s="300">
        <f>E88*J88</f>
        <v>0</v>
      </c>
      <c r="O88" s="292">
        <v>2</v>
      </c>
      <c r="AA88" s="261">
        <v>3</v>
      </c>
      <c r="AB88" s="261">
        <v>1</v>
      </c>
      <c r="AC88" s="261" t="s">
        <v>487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3</v>
      </c>
      <c r="CB88" s="292">
        <v>1</v>
      </c>
    </row>
    <row r="89" spans="1:80">
      <c r="A89" s="293">
        <v>47</v>
      </c>
      <c r="B89" s="294" t="s">
        <v>348</v>
      </c>
      <c r="C89" s="295" t="s">
        <v>349</v>
      </c>
      <c r="D89" s="296" t="s">
        <v>176</v>
      </c>
      <c r="E89" s="297">
        <v>118.45</v>
      </c>
      <c r="F89" s="297">
        <v>0</v>
      </c>
      <c r="G89" s="298">
        <f>E89*F89</f>
        <v>0</v>
      </c>
      <c r="H89" s="299">
        <v>2.7E-2</v>
      </c>
      <c r="I89" s="300">
        <f>E89*H89</f>
        <v>3.19815</v>
      </c>
      <c r="J89" s="299"/>
      <c r="K89" s="300">
        <f>E89*J89</f>
        <v>0</v>
      </c>
      <c r="O89" s="292">
        <v>2</v>
      </c>
      <c r="AA89" s="261">
        <v>3</v>
      </c>
      <c r="AB89" s="261">
        <v>1</v>
      </c>
      <c r="AC89" s="261">
        <v>59217330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3</v>
      </c>
      <c r="CB89" s="292">
        <v>1</v>
      </c>
    </row>
    <row r="90" spans="1:80">
      <c r="A90" s="301"/>
      <c r="B90" s="308"/>
      <c r="C90" s="309" t="s">
        <v>489</v>
      </c>
      <c r="D90" s="310"/>
      <c r="E90" s="311">
        <v>118.45</v>
      </c>
      <c r="F90" s="312"/>
      <c r="G90" s="313"/>
      <c r="H90" s="314"/>
      <c r="I90" s="306"/>
      <c r="J90" s="315"/>
      <c r="K90" s="306"/>
      <c r="M90" s="307" t="s">
        <v>489</v>
      </c>
      <c r="O90" s="292"/>
    </row>
    <row r="91" spans="1:80">
      <c r="A91" s="316"/>
      <c r="B91" s="317" t="s">
        <v>100</v>
      </c>
      <c r="C91" s="318" t="s">
        <v>340</v>
      </c>
      <c r="D91" s="319"/>
      <c r="E91" s="320"/>
      <c r="F91" s="321"/>
      <c r="G91" s="322">
        <f>SUM(G82:G90)</f>
        <v>0</v>
      </c>
      <c r="H91" s="323"/>
      <c r="I91" s="324">
        <f>SUM(I82:I90)</f>
        <v>26.339179999999999</v>
      </c>
      <c r="J91" s="323"/>
      <c r="K91" s="324">
        <f>SUM(K82:K90)</f>
        <v>0</v>
      </c>
      <c r="O91" s="292">
        <v>4</v>
      </c>
      <c r="BA91" s="325">
        <f>SUM(BA82:BA90)</f>
        <v>0</v>
      </c>
      <c r="BB91" s="325">
        <f>SUM(BB82:BB90)</f>
        <v>0</v>
      </c>
      <c r="BC91" s="325">
        <f>SUM(BC82:BC90)</f>
        <v>0</v>
      </c>
      <c r="BD91" s="325">
        <f>SUM(BD82:BD90)</f>
        <v>0</v>
      </c>
      <c r="BE91" s="325">
        <f>SUM(BE82:BE90)</f>
        <v>0</v>
      </c>
    </row>
    <row r="92" spans="1:80">
      <c r="A92" s="282" t="s">
        <v>97</v>
      </c>
      <c r="B92" s="283" t="s">
        <v>366</v>
      </c>
      <c r="C92" s="284" t="s">
        <v>367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>
      <c r="A93" s="293">
        <v>48</v>
      </c>
      <c r="B93" s="294" t="s">
        <v>369</v>
      </c>
      <c r="C93" s="295" t="s">
        <v>370</v>
      </c>
      <c r="D93" s="296" t="s">
        <v>172</v>
      </c>
      <c r="E93" s="297">
        <v>774.39976457600005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/>
      <c r="K93" s="300">
        <f>E93*J93</f>
        <v>0</v>
      </c>
      <c r="O93" s="292">
        <v>2</v>
      </c>
      <c r="AA93" s="261">
        <v>7</v>
      </c>
      <c r="AB93" s="261">
        <v>1</v>
      </c>
      <c r="AC93" s="261">
        <v>2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7</v>
      </c>
      <c r="CB93" s="292">
        <v>1</v>
      </c>
    </row>
    <row r="94" spans="1:80">
      <c r="A94" s="316"/>
      <c r="B94" s="317" t="s">
        <v>100</v>
      </c>
      <c r="C94" s="318" t="s">
        <v>368</v>
      </c>
      <c r="D94" s="319"/>
      <c r="E94" s="320"/>
      <c r="F94" s="321"/>
      <c r="G94" s="322">
        <f>SUM(G92:G93)</f>
        <v>0</v>
      </c>
      <c r="H94" s="323"/>
      <c r="I94" s="324">
        <f>SUM(I92:I93)</f>
        <v>0</v>
      </c>
      <c r="J94" s="323"/>
      <c r="K94" s="324">
        <f>SUM(K92:K93)</f>
        <v>0</v>
      </c>
      <c r="O94" s="292">
        <v>4</v>
      </c>
      <c r="BA94" s="325">
        <f>SUM(BA92:BA93)</f>
        <v>0</v>
      </c>
      <c r="BB94" s="325">
        <f>SUM(BB92:BB93)</f>
        <v>0</v>
      </c>
      <c r="BC94" s="325">
        <f>SUM(BC92:BC93)</f>
        <v>0</v>
      </c>
      <c r="BD94" s="325">
        <f>SUM(BD92:BD93)</f>
        <v>0</v>
      </c>
      <c r="BE94" s="325">
        <f>SUM(BE92:BE93)</f>
        <v>0</v>
      </c>
    </row>
    <row r="95" spans="1:80">
      <c r="A95" s="282" t="s">
        <v>97</v>
      </c>
      <c r="B95" s="283" t="s">
        <v>490</v>
      </c>
      <c r="C95" s="284" t="s">
        <v>491</v>
      </c>
      <c r="D95" s="285"/>
      <c r="E95" s="286"/>
      <c r="F95" s="286"/>
      <c r="G95" s="287"/>
      <c r="H95" s="288"/>
      <c r="I95" s="289"/>
      <c r="J95" s="290"/>
      <c r="K95" s="291"/>
      <c r="O95" s="292">
        <v>1</v>
      </c>
    </row>
    <row r="96" spans="1:80">
      <c r="A96" s="293">
        <v>49</v>
      </c>
      <c r="B96" s="294" t="s">
        <v>493</v>
      </c>
      <c r="C96" s="295" t="s">
        <v>494</v>
      </c>
      <c r="D96" s="296" t="s">
        <v>165</v>
      </c>
      <c r="E96" s="297">
        <v>8.61</v>
      </c>
      <c r="F96" s="297">
        <v>0</v>
      </c>
      <c r="G96" s="298">
        <f>E96*F96</f>
        <v>0</v>
      </c>
      <c r="H96" s="299">
        <v>3.9199999999999999E-3</v>
      </c>
      <c r="I96" s="300">
        <f>E96*H96</f>
        <v>3.3751199999999995E-2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7</v>
      </c>
      <c r="AC96" s="261">
        <v>7</v>
      </c>
      <c r="AZ96" s="261">
        <v>2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7</v>
      </c>
    </row>
    <row r="97" spans="1:80">
      <c r="A97" s="301"/>
      <c r="B97" s="308"/>
      <c r="C97" s="309" t="s">
        <v>495</v>
      </c>
      <c r="D97" s="310"/>
      <c r="E97" s="311">
        <v>8.61</v>
      </c>
      <c r="F97" s="312"/>
      <c r="G97" s="313"/>
      <c r="H97" s="314"/>
      <c r="I97" s="306"/>
      <c r="J97" s="315"/>
      <c r="K97" s="306"/>
      <c r="M97" s="307" t="s">
        <v>495</v>
      </c>
      <c r="O97" s="292"/>
    </row>
    <row r="98" spans="1:80">
      <c r="A98" s="293">
        <v>50</v>
      </c>
      <c r="B98" s="294" t="s">
        <v>496</v>
      </c>
      <c r="C98" s="295" t="s">
        <v>497</v>
      </c>
      <c r="D98" s="296" t="s">
        <v>165</v>
      </c>
      <c r="E98" s="297">
        <v>8.61</v>
      </c>
      <c r="F98" s="297">
        <v>0</v>
      </c>
      <c r="G98" s="298">
        <f>E98*F98</f>
        <v>0</v>
      </c>
      <c r="H98" s="299">
        <v>0.2</v>
      </c>
      <c r="I98" s="300">
        <f>E98*H98</f>
        <v>1.722</v>
      </c>
      <c r="J98" s="299"/>
      <c r="K98" s="300">
        <f>E98*J98</f>
        <v>0</v>
      </c>
      <c r="O98" s="292">
        <v>2</v>
      </c>
      <c r="AA98" s="261">
        <v>3</v>
      </c>
      <c r="AB98" s="261">
        <v>7</v>
      </c>
      <c r="AC98" s="261">
        <v>771232325</v>
      </c>
      <c r="AZ98" s="261">
        <v>2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3</v>
      </c>
      <c r="CB98" s="292">
        <v>7</v>
      </c>
    </row>
    <row r="99" spans="1:80">
      <c r="A99" s="301"/>
      <c r="B99" s="308"/>
      <c r="C99" s="309" t="s">
        <v>495</v>
      </c>
      <c r="D99" s="310"/>
      <c r="E99" s="311">
        <v>8.61</v>
      </c>
      <c r="F99" s="312"/>
      <c r="G99" s="313"/>
      <c r="H99" s="314"/>
      <c r="I99" s="306"/>
      <c r="J99" s="315"/>
      <c r="K99" s="306"/>
      <c r="M99" s="307" t="s">
        <v>495</v>
      </c>
      <c r="O99" s="292"/>
    </row>
    <row r="100" spans="1:80">
      <c r="A100" s="293">
        <v>51</v>
      </c>
      <c r="B100" s="294" t="s">
        <v>498</v>
      </c>
      <c r="C100" s="295" t="s">
        <v>499</v>
      </c>
      <c r="D100" s="296" t="s">
        <v>172</v>
      </c>
      <c r="E100" s="297">
        <v>1.7557512</v>
      </c>
      <c r="F100" s="297">
        <v>0</v>
      </c>
      <c r="G100" s="298">
        <f>E100*F100</f>
        <v>0</v>
      </c>
      <c r="H100" s="299">
        <v>0</v>
      </c>
      <c r="I100" s="300">
        <f>E100*H100</f>
        <v>0</v>
      </c>
      <c r="J100" s="299"/>
      <c r="K100" s="300">
        <f>E100*J100</f>
        <v>0</v>
      </c>
      <c r="O100" s="292">
        <v>2</v>
      </c>
      <c r="AA100" s="261">
        <v>7</v>
      </c>
      <c r="AB100" s="261">
        <v>1001</v>
      </c>
      <c r="AC100" s="261">
        <v>5</v>
      </c>
      <c r="AZ100" s="261">
        <v>2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7</v>
      </c>
      <c r="CB100" s="292">
        <v>1001</v>
      </c>
    </row>
    <row r="101" spans="1:80">
      <c r="A101" s="316"/>
      <c r="B101" s="317" t="s">
        <v>100</v>
      </c>
      <c r="C101" s="318" t="s">
        <v>492</v>
      </c>
      <c r="D101" s="319"/>
      <c r="E101" s="320"/>
      <c r="F101" s="321"/>
      <c r="G101" s="322">
        <f>SUM(G95:G100)</f>
        <v>0</v>
      </c>
      <c r="H101" s="323"/>
      <c r="I101" s="324">
        <f>SUM(I95:I100)</f>
        <v>1.7557512</v>
      </c>
      <c r="J101" s="323"/>
      <c r="K101" s="324">
        <f>SUM(K95:K100)</f>
        <v>0</v>
      </c>
      <c r="O101" s="292">
        <v>4</v>
      </c>
      <c r="BA101" s="325">
        <f>SUM(BA95:BA100)</f>
        <v>0</v>
      </c>
      <c r="BB101" s="325">
        <f>SUM(BB95:BB100)</f>
        <v>0</v>
      </c>
      <c r="BC101" s="325">
        <f>SUM(BC95:BC100)</f>
        <v>0</v>
      </c>
      <c r="BD101" s="325">
        <f>SUM(BD95:BD100)</f>
        <v>0</v>
      </c>
      <c r="BE101" s="325">
        <f>SUM(BE95:BE100)</f>
        <v>0</v>
      </c>
    </row>
    <row r="102" spans="1:80">
      <c r="A102" s="282" t="s">
        <v>97</v>
      </c>
      <c r="B102" s="283" t="s">
        <v>382</v>
      </c>
      <c r="C102" s="284" t="s">
        <v>383</v>
      </c>
      <c r="D102" s="285"/>
      <c r="E102" s="286"/>
      <c r="F102" s="286"/>
      <c r="G102" s="287"/>
      <c r="H102" s="288"/>
      <c r="I102" s="289"/>
      <c r="J102" s="290"/>
      <c r="K102" s="291"/>
      <c r="O102" s="292">
        <v>1</v>
      </c>
    </row>
    <row r="103" spans="1:80">
      <c r="A103" s="293">
        <v>52</v>
      </c>
      <c r="B103" s="294" t="s">
        <v>385</v>
      </c>
      <c r="C103" s="295" t="s">
        <v>386</v>
      </c>
      <c r="D103" s="296" t="s">
        <v>172</v>
      </c>
      <c r="E103" s="297">
        <v>34.1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/>
      <c r="K103" s="300">
        <f>E103*J103</f>
        <v>0</v>
      </c>
      <c r="O103" s="292">
        <v>2</v>
      </c>
      <c r="AA103" s="261">
        <v>8</v>
      </c>
      <c r="AB103" s="261">
        <v>0</v>
      </c>
      <c r="AC103" s="261">
        <v>3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8</v>
      </c>
      <c r="CB103" s="292">
        <v>0</v>
      </c>
    </row>
    <row r="104" spans="1:80">
      <c r="A104" s="293">
        <v>53</v>
      </c>
      <c r="B104" s="294" t="s">
        <v>387</v>
      </c>
      <c r="C104" s="295" t="s">
        <v>388</v>
      </c>
      <c r="D104" s="296" t="s">
        <v>172</v>
      </c>
      <c r="E104" s="297">
        <v>1329.9</v>
      </c>
      <c r="F104" s="297">
        <v>0</v>
      </c>
      <c r="G104" s="298">
        <f>E104*F104</f>
        <v>0</v>
      </c>
      <c r="H104" s="299">
        <v>0</v>
      </c>
      <c r="I104" s="300">
        <f>E104*H104</f>
        <v>0</v>
      </c>
      <c r="J104" s="299"/>
      <c r="K104" s="300">
        <f>E104*J104</f>
        <v>0</v>
      </c>
      <c r="O104" s="292">
        <v>2</v>
      </c>
      <c r="AA104" s="261">
        <v>8</v>
      </c>
      <c r="AB104" s="261">
        <v>0</v>
      </c>
      <c r="AC104" s="261">
        <v>3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8</v>
      </c>
      <c r="CB104" s="292">
        <v>0</v>
      </c>
    </row>
    <row r="105" spans="1:80" ht="22.5">
      <c r="A105" s="293">
        <v>54</v>
      </c>
      <c r="B105" s="294" t="s">
        <v>389</v>
      </c>
      <c r="C105" s="295" t="s">
        <v>390</v>
      </c>
      <c r="D105" s="296" t="s">
        <v>172</v>
      </c>
      <c r="E105" s="297">
        <v>34.1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/>
      <c r="K105" s="300">
        <f>E105*J105</f>
        <v>0</v>
      </c>
      <c r="O105" s="292">
        <v>2</v>
      </c>
      <c r="AA105" s="261">
        <v>8</v>
      </c>
      <c r="AB105" s="261">
        <v>0</v>
      </c>
      <c r="AC105" s="261">
        <v>3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8</v>
      </c>
      <c r="CB105" s="292">
        <v>0</v>
      </c>
    </row>
    <row r="106" spans="1:80">
      <c r="A106" s="316"/>
      <c r="B106" s="317" t="s">
        <v>100</v>
      </c>
      <c r="C106" s="318" t="s">
        <v>384</v>
      </c>
      <c r="D106" s="319"/>
      <c r="E106" s="320"/>
      <c r="F106" s="321"/>
      <c r="G106" s="322">
        <f>SUM(G102:G105)</f>
        <v>0</v>
      </c>
      <c r="H106" s="323"/>
      <c r="I106" s="324">
        <f>SUM(I102:I105)</f>
        <v>0</v>
      </c>
      <c r="J106" s="323"/>
      <c r="K106" s="324">
        <f>SUM(K102:K105)</f>
        <v>0</v>
      </c>
      <c r="O106" s="292">
        <v>4</v>
      </c>
      <c r="BA106" s="325">
        <f>SUM(BA102:BA105)</f>
        <v>0</v>
      </c>
      <c r="BB106" s="325">
        <f>SUM(BB102:BB105)</f>
        <v>0</v>
      </c>
      <c r="BC106" s="325">
        <f>SUM(BC102:BC105)</f>
        <v>0</v>
      </c>
      <c r="BD106" s="325">
        <f>SUM(BD102:BD105)</f>
        <v>0</v>
      </c>
      <c r="BE106" s="325">
        <f>SUM(BE102:BE105)</f>
        <v>0</v>
      </c>
    </row>
    <row r="107" spans="1:80">
      <c r="E107" s="261"/>
    </row>
    <row r="108" spans="1:80">
      <c r="E108" s="261"/>
    </row>
    <row r="109" spans="1:80">
      <c r="E109" s="261"/>
    </row>
    <row r="110" spans="1:80">
      <c r="E110" s="261"/>
    </row>
    <row r="111" spans="1:80">
      <c r="E111" s="261"/>
    </row>
    <row r="112" spans="1:80">
      <c r="E112" s="261"/>
    </row>
    <row r="113" spans="5:5">
      <c r="E113" s="261"/>
    </row>
    <row r="114" spans="5:5">
      <c r="E114" s="261"/>
    </row>
    <row r="115" spans="5:5">
      <c r="E115" s="261"/>
    </row>
    <row r="116" spans="5:5">
      <c r="E116" s="261"/>
    </row>
    <row r="117" spans="5:5">
      <c r="E117" s="261"/>
    </row>
    <row r="118" spans="5:5">
      <c r="E118" s="261"/>
    </row>
    <row r="119" spans="5:5">
      <c r="E119" s="261"/>
    </row>
    <row r="120" spans="5:5">
      <c r="E120" s="261"/>
    </row>
    <row r="121" spans="5:5">
      <c r="E121" s="261"/>
    </row>
    <row r="122" spans="5:5">
      <c r="E122" s="261"/>
    </row>
    <row r="123" spans="5:5">
      <c r="E123" s="261"/>
    </row>
    <row r="124" spans="5:5">
      <c r="E124" s="261"/>
    </row>
    <row r="125" spans="5:5">
      <c r="E125" s="261"/>
    </row>
    <row r="126" spans="5:5">
      <c r="E126" s="261"/>
    </row>
    <row r="127" spans="5:5">
      <c r="E127" s="261"/>
    </row>
    <row r="128" spans="5:5">
      <c r="E128" s="261"/>
    </row>
    <row r="129" spans="1:7">
      <c r="E129" s="261"/>
    </row>
    <row r="130" spans="1:7">
      <c r="A130" s="315"/>
      <c r="B130" s="315"/>
      <c r="C130" s="315"/>
      <c r="D130" s="315"/>
      <c r="E130" s="315"/>
      <c r="F130" s="315"/>
      <c r="G130" s="315"/>
    </row>
    <row r="131" spans="1:7">
      <c r="A131" s="315"/>
      <c r="B131" s="315"/>
      <c r="C131" s="315"/>
      <c r="D131" s="315"/>
      <c r="E131" s="315"/>
      <c r="F131" s="315"/>
      <c r="G131" s="315"/>
    </row>
    <row r="132" spans="1:7">
      <c r="A132" s="315"/>
      <c r="B132" s="315"/>
      <c r="C132" s="315"/>
      <c r="D132" s="315"/>
      <c r="E132" s="315"/>
      <c r="F132" s="315"/>
      <c r="G132" s="315"/>
    </row>
    <row r="133" spans="1:7">
      <c r="A133" s="315"/>
      <c r="B133" s="315"/>
      <c r="C133" s="315"/>
      <c r="D133" s="315"/>
      <c r="E133" s="315"/>
      <c r="F133" s="315"/>
      <c r="G133" s="315"/>
    </row>
    <row r="134" spans="1:7">
      <c r="E134" s="261"/>
    </row>
    <row r="135" spans="1:7">
      <c r="E135" s="261"/>
    </row>
    <row r="136" spans="1:7">
      <c r="E136" s="261"/>
    </row>
    <row r="137" spans="1:7">
      <c r="E137" s="261"/>
    </row>
    <row r="138" spans="1:7">
      <c r="E138" s="261"/>
    </row>
    <row r="139" spans="1:7">
      <c r="E139" s="261"/>
    </row>
    <row r="140" spans="1:7">
      <c r="E140" s="261"/>
    </row>
    <row r="141" spans="1:7">
      <c r="E141" s="261"/>
    </row>
    <row r="142" spans="1:7">
      <c r="E142" s="261"/>
    </row>
    <row r="143" spans="1:7">
      <c r="E143" s="261"/>
    </row>
    <row r="144" spans="1:7">
      <c r="E144" s="261"/>
    </row>
    <row r="145" spans="5:5">
      <c r="E145" s="261"/>
    </row>
    <row r="146" spans="5:5">
      <c r="E146" s="261"/>
    </row>
    <row r="147" spans="5:5">
      <c r="E147" s="261"/>
    </row>
    <row r="148" spans="5:5">
      <c r="E148" s="261"/>
    </row>
    <row r="149" spans="5:5">
      <c r="E149" s="261"/>
    </row>
    <row r="150" spans="5:5">
      <c r="E150" s="261"/>
    </row>
    <row r="151" spans="5:5">
      <c r="E151" s="261"/>
    </row>
    <row r="152" spans="5:5">
      <c r="E152" s="261"/>
    </row>
    <row r="153" spans="5:5">
      <c r="E153" s="261"/>
    </row>
    <row r="154" spans="5:5">
      <c r="E154" s="261"/>
    </row>
    <row r="155" spans="5:5">
      <c r="E155" s="261"/>
    </row>
    <row r="156" spans="5:5">
      <c r="E156" s="261"/>
    </row>
    <row r="157" spans="5:5">
      <c r="E157" s="261"/>
    </row>
    <row r="158" spans="5:5">
      <c r="E158" s="261"/>
    </row>
    <row r="159" spans="5:5">
      <c r="E159" s="261"/>
    </row>
    <row r="160" spans="5:5">
      <c r="E160" s="261"/>
    </row>
    <row r="161" spans="1:7">
      <c r="E161" s="261"/>
    </row>
    <row r="162" spans="1:7">
      <c r="E162" s="261"/>
    </row>
    <row r="163" spans="1:7">
      <c r="E163" s="261"/>
    </row>
    <row r="164" spans="1:7">
      <c r="E164" s="261"/>
    </row>
    <row r="165" spans="1:7">
      <c r="A165" s="326"/>
      <c r="B165" s="326"/>
    </row>
    <row r="166" spans="1:7">
      <c r="A166" s="315"/>
      <c r="B166" s="315"/>
      <c r="C166" s="327"/>
      <c r="D166" s="327"/>
      <c r="E166" s="328"/>
      <c r="F166" s="327"/>
      <c r="G166" s="329"/>
    </row>
    <row r="167" spans="1:7">
      <c r="A167" s="330"/>
      <c r="B167" s="330"/>
      <c r="C167" s="315"/>
      <c r="D167" s="315"/>
      <c r="E167" s="331"/>
      <c r="F167" s="315"/>
      <c r="G167" s="315"/>
    </row>
    <row r="168" spans="1:7">
      <c r="A168" s="315"/>
      <c r="B168" s="315"/>
      <c r="C168" s="315"/>
      <c r="D168" s="315"/>
      <c r="E168" s="331"/>
      <c r="F168" s="315"/>
      <c r="G168" s="315"/>
    </row>
    <row r="169" spans="1:7">
      <c r="A169" s="315"/>
      <c r="B169" s="315"/>
      <c r="C169" s="315"/>
      <c r="D169" s="315"/>
      <c r="E169" s="331"/>
      <c r="F169" s="315"/>
      <c r="G169" s="315"/>
    </row>
    <row r="170" spans="1:7">
      <c r="A170" s="315"/>
      <c r="B170" s="315"/>
      <c r="C170" s="315"/>
      <c r="D170" s="315"/>
      <c r="E170" s="331"/>
      <c r="F170" s="315"/>
      <c r="G170" s="315"/>
    </row>
    <row r="171" spans="1:7">
      <c r="A171" s="315"/>
      <c r="B171" s="315"/>
      <c r="C171" s="315"/>
      <c r="D171" s="315"/>
      <c r="E171" s="331"/>
      <c r="F171" s="315"/>
      <c r="G171" s="315"/>
    </row>
    <row r="172" spans="1:7">
      <c r="A172" s="315"/>
      <c r="B172" s="315"/>
      <c r="C172" s="315"/>
      <c r="D172" s="315"/>
      <c r="E172" s="331"/>
      <c r="F172" s="315"/>
      <c r="G172" s="315"/>
    </row>
    <row r="173" spans="1:7">
      <c r="A173" s="315"/>
      <c r="B173" s="315"/>
      <c r="C173" s="315"/>
      <c r="D173" s="315"/>
      <c r="E173" s="331"/>
      <c r="F173" s="315"/>
      <c r="G173" s="315"/>
    </row>
    <row r="174" spans="1:7">
      <c r="A174" s="315"/>
      <c r="B174" s="315"/>
      <c r="C174" s="315"/>
      <c r="D174" s="315"/>
      <c r="E174" s="331"/>
      <c r="F174" s="315"/>
      <c r="G174" s="315"/>
    </row>
    <row r="175" spans="1:7">
      <c r="A175" s="315"/>
      <c r="B175" s="315"/>
      <c r="C175" s="315"/>
      <c r="D175" s="315"/>
      <c r="E175" s="331"/>
      <c r="F175" s="315"/>
      <c r="G175" s="315"/>
    </row>
    <row r="176" spans="1:7">
      <c r="A176" s="315"/>
      <c r="B176" s="315"/>
      <c r="C176" s="315"/>
      <c r="D176" s="315"/>
      <c r="E176" s="331"/>
      <c r="F176" s="315"/>
      <c r="G176" s="315"/>
    </row>
    <row r="177" spans="1:7">
      <c r="A177" s="315"/>
      <c r="B177" s="315"/>
      <c r="C177" s="315"/>
      <c r="D177" s="315"/>
      <c r="E177" s="331"/>
      <c r="F177" s="315"/>
      <c r="G177" s="315"/>
    </row>
    <row r="178" spans="1:7">
      <c r="A178" s="315"/>
      <c r="B178" s="315"/>
      <c r="C178" s="315"/>
      <c r="D178" s="315"/>
      <c r="E178" s="331"/>
      <c r="F178" s="315"/>
      <c r="G178" s="315"/>
    </row>
    <row r="179" spans="1:7">
      <c r="A179" s="315"/>
      <c r="B179" s="315"/>
      <c r="C179" s="315"/>
      <c r="D179" s="315"/>
      <c r="E179" s="331"/>
      <c r="F179" s="315"/>
      <c r="G179" s="315"/>
    </row>
  </sheetData>
  <mergeCells count="32">
    <mergeCell ref="C97:D97"/>
    <mergeCell ref="C99:D99"/>
    <mergeCell ref="C84:D84"/>
    <mergeCell ref="C86:D86"/>
    <mergeCell ref="C90:D90"/>
    <mergeCell ref="C54:D54"/>
    <mergeCell ref="C58:D58"/>
    <mergeCell ref="C67:D67"/>
    <mergeCell ref="C69:D69"/>
    <mergeCell ref="C74:D74"/>
    <mergeCell ref="C27:D27"/>
    <mergeCell ref="C32:D32"/>
    <mergeCell ref="C34:D34"/>
    <mergeCell ref="C37:D37"/>
    <mergeCell ref="C41:D41"/>
    <mergeCell ref="C43:D43"/>
    <mergeCell ref="C45:D45"/>
    <mergeCell ref="C47:D47"/>
    <mergeCell ref="C16:D16"/>
    <mergeCell ref="C17:D17"/>
    <mergeCell ref="C19:D19"/>
    <mergeCell ref="C20:D20"/>
    <mergeCell ref="C22:D22"/>
    <mergeCell ref="C23:D23"/>
    <mergeCell ref="A1:G1"/>
    <mergeCell ref="A3:B3"/>
    <mergeCell ref="A4:B4"/>
    <mergeCell ref="E4:G4"/>
    <mergeCell ref="C10:D10"/>
    <mergeCell ref="C11:D11"/>
    <mergeCell ref="C13:D13"/>
    <mergeCell ref="C14:D14"/>
  </mergeCells>
  <printOptions horizontalCentered="1" gridLinesSet="0"/>
  <pageMargins left="0.59055118110236227" right="0.39370078740157483" top="0.59055118110236227" bottom="0.98425196850393704" header="0.19685039370078741" footer="0.51181102362204722"/>
  <pageSetup paperSize="9" orientation="landscape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101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109</v>
      </c>
      <c r="D2" s="105" t="s">
        <v>502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501</v>
      </c>
      <c r="B5" s="118"/>
      <c r="C5" s="119" t="s">
        <v>502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103</v>
      </c>
      <c r="B7" s="125"/>
      <c r="C7" s="126" t="s">
        <v>104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/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/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03 001 Rek'!E13</f>
        <v>0</v>
      </c>
      <c r="D15" s="160" t="str">
        <f>'SO 03 001 Rek'!A18</f>
        <v>Ztížené výrobní podmínky</v>
      </c>
      <c r="E15" s="161"/>
      <c r="F15" s="162"/>
      <c r="G15" s="159">
        <f>'SO 03 001 Rek'!I18</f>
        <v>0</v>
      </c>
    </row>
    <row r="16" spans="1:57" ht="15.95" customHeight="1">
      <c r="A16" s="157" t="s">
        <v>52</v>
      </c>
      <c r="B16" s="158" t="s">
        <v>53</v>
      </c>
      <c r="C16" s="159">
        <f>'SO 03 001 Rek'!F13</f>
        <v>0</v>
      </c>
      <c r="D16" s="109" t="str">
        <f>'SO 03 001 Rek'!A19</f>
        <v>Oborová přirážka</v>
      </c>
      <c r="E16" s="163"/>
      <c r="F16" s="164"/>
      <c r="G16" s="159">
        <f>'SO 03 001 Rek'!I19</f>
        <v>0</v>
      </c>
    </row>
    <row r="17" spans="1:7" ht="15.95" customHeight="1">
      <c r="A17" s="157" t="s">
        <v>54</v>
      </c>
      <c r="B17" s="158" t="s">
        <v>55</v>
      </c>
      <c r="C17" s="159">
        <f>'SO 03 001 Rek'!H13</f>
        <v>0</v>
      </c>
      <c r="D17" s="109" t="str">
        <f>'SO 03 001 Rek'!A20</f>
        <v>Přesun stavebních kapacit</v>
      </c>
      <c r="E17" s="163"/>
      <c r="F17" s="164"/>
      <c r="G17" s="159">
        <f>'SO 03 001 Rek'!I20</f>
        <v>0</v>
      </c>
    </row>
    <row r="18" spans="1:7" ht="15.95" customHeight="1">
      <c r="A18" s="165" t="s">
        <v>56</v>
      </c>
      <c r="B18" s="166" t="s">
        <v>57</v>
      </c>
      <c r="C18" s="159">
        <f>'SO 03 001 Rek'!G13</f>
        <v>0</v>
      </c>
      <c r="D18" s="109" t="str">
        <f>'SO 03 001 Rek'!A21</f>
        <v>Mimostaveništní doprava</v>
      </c>
      <c r="E18" s="163"/>
      <c r="F18" s="164"/>
      <c r="G18" s="159">
        <f>'SO 03 001 Rek'!I21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03 001 Rek'!A22</f>
        <v>Zařízení staveniště</v>
      </c>
      <c r="E19" s="163"/>
      <c r="F19" s="164"/>
      <c r="G19" s="159">
        <f>'SO 03 001 Rek'!I22</f>
        <v>0</v>
      </c>
    </row>
    <row r="20" spans="1:7" ht="15.95" customHeight="1">
      <c r="A20" s="167"/>
      <c r="B20" s="158"/>
      <c r="C20" s="159"/>
      <c r="D20" s="109" t="str">
        <f>'SO 03 001 Rek'!A23</f>
        <v>Provoz investora</v>
      </c>
      <c r="E20" s="163"/>
      <c r="F20" s="164"/>
      <c r="G20" s="159">
        <f>'SO 03 001 Rek'!I23</f>
        <v>0</v>
      </c>
    </row>
    <row r="21" spans="1:7" ht="15.95" customHeight="1">
      <c r="A21" s="167" t="s">
        <v>29</v>
      </c>
      <c r="B21" s="158"/>
      <c r="C21" s="159">
        <f>'SO 03 001 Rek'!I13</f>
        <v>0</v>
      </c>
      <c r="D21" s="109" t="str">
        <f>'SO 03 001 Rek'!A24</f>
        <v>Kompletační činnost (IČD)</v>
      </c>
      <c r="E21" s="163"/>
      <c r="F21" s="164"/>
      <c r="G21" s="159">
        <f>'SO 03 001 Rek'!I24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03 001 Rek'!H26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77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105</v>
      </c>
      <c r="D1" s="208"/>
      <c r="E1" s="209"/>
      <c r="F1" s="208"/>
      <c r="G1" s="210" t="s">
        <v>75</v>
      </c>
      <c r="H1" s="211" t="s">
        <v>109</v>
      </c>
      <c r="I1" s="212"/>
    </row>
    <row r="2" spans="1:57" ht="13.5" thickBot="1">
      <c r="A2" s="213" t="s">
        <v>76</v>
      </c>
      <c r="B2" s="214"/>
      <c r="C2" s="215" t="s">
        <v>503</v>
      </c>
      <c r="D2" s="216"/>
      <c r="E2" s="217"/>
      <c r="F2" s="216"/>
      <c r="G2" s="218" t="s">
        <v>502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03 001 Pol'!B7</f>
        <v>1</v>
      </c>
      <c r="B7" s="70" t="str">
        <f>'SO 03 001 Pol'!C7</f>
        <v>Zemní práce</v>
      </c>
      <c r="D7" s="230"/>
      <c r="E7" s="333">
        <f>'SO 03 001 Pol'!BA45</f>
        <v>0</v>
      </c>
      <c r="F7" s="334">
        <f>'SO 03 001 Pol'!BB45</f>
        <v>0</v>
      </c>
      <c r="G7" s="334">
        <f>'SO 03 001 Pol'!BC45</f>
        <v>0</v>
      </c>
      <c r="H7" s="334">
        <f>'SO 03 001 Pol'!BD45</f>
        <v>0</v>
      </c>
      <c r="I7" s="335">
        <f>'SO 03 001 Pol'!BE45</f>
        <v>0</v>
      </c>
    </row>
    <row r="8" spans="1:57" s="137" customFormat="1">
      <c r="A8" s="332" t="str">
        <f>'SO 03 001 Pol'!B46</f>
        <v>2</v>
      </c>
      <c r="B8" s="70" t="str">
        <f>'SO 03 001 Pol'!C46</f>
        <v>Základy a zvláštní zakládání</v>
      </c>
      <c r="D8" s="230"/>
      <c r="E8" s="333">
        <f>'SO 03 001 Pol'!BA53</f>
        <v>0</v>
      </c>
      <c r="F8" s="334">
        <f>'SO 03 001 Pol'!BB53</f>
        <v>0</v>
      </c>
      <c r="G8" s="334">
        <f>'SO 03 001 Pol'!BC53</f>
        <v>0</v>
      </c>
      <c r="H8" s="334">
        <f>'SO 03 001 Pol'!BD53</f>
        <v>0</v>
      </c>
      <c r="I8" s="335">
        <f>'SO 03 001 Pol'!BE53</f>
        <v>0</v>
      </c>
    </row>
    <row r="9" spans="1:57" s="137" customFormat="1">
      <c r="A9" s="332" t="str">
        <f>'SO 03 001 Pol'!B54</f>
        <v>4</v>
      </c>
      <c r="B9" s="70" t="str">
        <f>'SO 03 001 Pol'!C54</f>
        <v>Vodorovné konstrukce</v>
      </c>
      <c r="D9" s="230"/>
      <c r="E9" s="333">
        <f>'SO 03 001 Pol'!BA57</f>
        <v>0</v>
      </c>
      <c r="F9" s="334">
        <f>'SO 03 001 Pol'!BB57</f>
        <v>0</v>
      </c>
      <c r="G9" s="334">
        <f>'SO 03 001 Pol'!BC57</f>
        <v>0</v>
      </c>
      <c r="H9" s="334">
        <f>'SO 03 001 Pol'!BD57</f>
        <v>0</v>
      </c>
      <c r="I9" s="335">
        <f>'SO 03 001 Pol'!BE57</f>
        <v>0</v>
      </c>
    </row>
    <row r="10" spans="1:57" s="137" customFormat="1">
      <c r="A10" s="332" t="str">
        <f>'SO 03 001 Pol'!B58</f>
        <v>8</v>
      </c>
      <c r="B10" s="70" t="str">
        <f>'SO 03 001 Pol'!C58</f>
        <v>Trubní vedení</v>
      </c>
      <c r="D10" s="230"/>
      <c r="E10" s="333">
        <f>'SO 03 001 Pol'!BA75</f>
        <v>0</v>
      </c>
      <c r="F10" s="334">
        <f>'SO 03 001 Pol'!BB75</f>
        <v>0</v>
      </c>
      <c r="G10" s="334">
        <f>'SO 03 001 Pol'!BC75</f>
        <v>0</v>
      </c>
      <c r="H10" s="334">
        <f>'SO 03 001 Pol'!BD75</f>
        <v>0</v>
      </c>
      <c r="I10" s="335">
        <f>'SO 03 001 Pol'!BE75</f>
        <v>0</v>
      </c>
    </row>
    <row r="11" spans="1:57" s="137" customFormat="1">
      <c r="A11" s="332" t="str">
        <f>'SO 03 001 Pol'!B76</f>
        <v>89</v>
      </c>
      <c r="B11" s="70" t="str">
        <f>'SO 03 001 Pol'!C76</f>
        <v>Ostatní konstrukce na trubním vedení</v>
      </c>
      <c r="D11" s="230"/>
      <c r="E11" s="333">
        <f>'SO 03 001 Pol'!BA81</f>
        <v>0</v>
      </c>
      <c r="F11" s="334">
        <f>'SO 03 001 Pol'!BB81</f>
        <v>0</v>
      </c>
      <c r="G11" s="334">
        <f>'SO 03 001 Pol'!BC81</f>
        <v>0</v>
      </c>
      <c r="H11" s="334">
        <f>'SO 03 001 Pol'!BD81</f>
        <v>0</v>
      </c>
      <c r="I11" s="335">
        <f>'SO 03 001 Pol'!BE81</f>
        <v>0</v>
      </c>
    </row>
    <row r="12" spans="1:57" s="137" customFormat="1" ht="13.5" thickBot="1">
      <c r="A12" s="332" t="str">
        <f>'SO 03 001 Pol'!B82</f>
        <v>99</v>
      </c>
      <c r="B12" s="70" t="str">
        <f>'SO 03 001 Pol'!C82</f>
        <v>Staveništní přesun hmot</v>
      </c>
      <c r="D12" s="230"/>
      <c r="E12" s="333">
        <f>'SO 03 001 Pol'!BA84</f>
        <v>0</v>
      </c>
      <c r="F12" s="334">
        <f>'SO 03 001 Pol'!BB84</f>
        <v>0</v>
      </c>
      <c r="G12" s="334">
        <f>'SO 03 001 Pol'!BC84</f>
        <v>0</v>
      </c>
      <c r="H12" s="334">
        <f>'SO 03 001 Pol'!BD84</f>
        <v>0</v>
      </c>
      <c r="I12" s="335">
        <f>'SO 03 001 Pol'!BE84</f>
        <v>0</v>
      </c>
    </row>
    <row r="13" spans="1:57" s="14" customFormat="1" ht="13.5" thickBot="1">
      <c r="A13" s="231"/>
      <c r="B13" s="232" t="s">
        <v>79</v>
      </c>
      <c r="C13" s="232"/>
      <c r="D13" s="233"/>
      <c r="E13" s="234">
        <f>SUM(E7:E12)</f>
        <v>0</v>
      </c>
      <c r="F13" s="235">
        <f>SUM(F7:F12)</f>
        <v>0</v>
      </c>
      <c r="G13" s="235">
        <f>SUM(G7:G12)</f>
        <v>0</v>
      </c>
      <c r="H13" s="235">
        <f>SUM(H7:H12)</f>
        <v>0</v>
      </c>
      <c r="I13" s="236">
        <f>SUM(I7:I12)</f>
        <v>0</v>
      </c>
    </row>
    <row r="14" spans="1:57">
      <c r="A14" s="137"/>
      <c r="B14" s="137"/>
      <c r="C14" s="137"/>
      <c r="D14" s="137"/>
      <c r="E14" s="137"/>
      <c r="F14" s="137"/>
      <c r="G14" s="137"/>
      <c r="H14" s="137"/>
      <c r="I14" s="137"/>
    </row>
    <row r="15" spans="1:57" ht="19.5" customHeight="1">
      <c r="A15" s="222" t="s">
        <v>80</v>
      </c>
      <c r="B15" s="222"/>
      <c r="C15" s="222"/>
      <c r="D15" s="222"/>
      <c r="E15" s="222"/>
      <c r="F15" s="222"/>
      <c r="G15" s="237"/>
      <c r="H15" s="222"/>
      <c r="I15" s="222"/>
      <c r="BA15" s="143"/>
      <c r="BB15" s="143"/>
      <c r="BC15" s="143"/>
      <c r="BD15" s="143"/>
      <c r="BE15" s="143"/>
    </row>
    <row r="16" spans="1:57" ht="13.5" thickBot="1"/>
    <row r="17" spans="1:53">
      <c r="A17" s="175" t="s">
        <v>81</v>
      </c>
      <c r="B17" s="176"/>
      <c r="C17" s="176"/>
      <c r="D17" s="238"/>
      <c r="E17" s="239" t="s">
        <v>82</v>
      </c>
      <c r="F17" s="240" t="s">
        <v>12</v>
      </c>
      <c r="G17" s="241" t="s">
        <v>83</v>
      </c>
      <c r="H17" s="242"/>
      <c r="I17" s="243" t="s">
        <v>82</v>
      </c>
    </row>
    <row r="18" spans="1:53">
      <c r="A18" s="167" t="s">
        <v>391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0</v>
      </c>
    </row>
    <row r="19" spans="1:53">
      <c r="A19" s="167" t="s">
        <v>392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0</v>
      </c>
    </row>
    <row r="20" spans="1:53">
      <c r="A20" s="167" t="s">
        <v>393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0</v>
      </c>
    </row>
    <row r="21" spans="1:53">
      <c r="A21" s="167" t="s">
        <v>394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0</v>
      </c>
    </row>
    <row r="22" spans="1:53">
      <c r="A22" s="167" t="s">
        <v>395</v>
      </c>
      <c r="B22" s="158"/>
      <c r="C22" s="158"/>
      <c r="D22" s="244"/>
      <c r="E22" s="245"/>
      <c r="F22" s="246"/>
      <c r="G22" s="247">
        <v>0</v>
      </c>
      <c r="H22" s="248"/>
      <c r="I22" s="249">
        <f>E22+F22*G22/100</f>
        <v>0</v>
      </c>
      <c r="BA22" s="1">
        <v>1</v>
      </c>
    </row>
    <row r="23" spans="1:53">
      <c r="A23" s="167" t="s">
        <v>396</v>
      </c>
      <c r="B23" s="158"/>
      <c r="C23" s="158"/>
      <c r="D23" s="244"/>
      <c r="E23" s="245"/>
      <c r="F23" s="246"/>
      <c r="G23" s="247">
        <v>0</v>
      </c>
      <c r="H23" s="248"/>
      <c r="I23" s="249">
        <f>E23+F23*G23/100</f>
        <v>0</v>
      </c>
      <c r="BA23" s="1">
        <v>1</v>
      </c>
    </row>
    <row r="24" spans="1:53">
      <c r="A24" s="167" t="s">
        <v>397</v>
      </c>
      <c r="B24" s="158"/>
      <c r="C24" s="158"/>
      <c r="D24" s="244"/>
      <c r="E24" s="245"/>
      <c r="F24" s="246"/>
      <c r="G24" s="247">
        <v>0</v>
      </c>
      <c r="H24" s="248"/>
      <c r="I24" s="249">
        <f>E24+F24*G24/100</f>
        <v>0</v>
      </c>
      <c r="BA24" s="1">
        <v>2</v>
      </c>
    </row>
    <row r="25" spans="1:53">
      <c r="A25" s="167" t="s">
        <v>398</v>
      </c>
      <c r="B25" s="158"/>
      <c r="C25" s="158"/>
      <c r="D25" s="244"/>
      <c r="E25" s="245"/>
      <c r="F25" s="246"/>
      <c r="G25" s="247">
        <v>0</v>
      </c>
      <c r="H25" s="248"/>
      <c r="I25" s="249">
        <f>E25+F25*G25/100</f>
        <v>0</v>
      </c>
      <c r="BA25" s="1">
        <v>2</v>
      </c>
    </row>
    <row r="26" spans="1:53" ht="13.5" thickBot="1">
      <c r="A26" s="250"/>
      <c r="B26" s="251" t="s">
        <v>84</v>
      </c>
      <c r="C26" s="252"/>
      <c r="D26" s="253"/>
      <c r="E26" s="254"/>
      <c r="F26" s="255"/>
      <c r="G26" s="255"/>
      <c r="H26" s="256">
        <f>SUM(I18:I25)</f>
        <v>0</v>
      </c>
      <c r="I26" s="257"/>
    </row>
    <row r="28" spans="1:53">
      <c r="B28" s="14"/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28350A3B8912469AF3CB4F2CE93BCC" ma:contentTypeVersion="15" ma:contentTypeDescription="Vytvoří nový dokument" ma:contentTypeScope="" ma:versionID="75eef9d59fa2b8fc16149ca29ab3d187">
  <xsd:schema xmlns:xsd="http://www.w3.org/2001/XMLSchema" xmlns:xs="http://www.w3.org/2001/XMLSchema" xmlns:p="http://schemas.microsoft.com/office/2006/metadata/properties" xmlns:ns2="43b7cc2c-ab2b-4441-88b3-1ddfb31046b4" xmlns:ns3="40a62040-a268-4fd0-9927-ed54395436b2" targetNamespace="http://schemas.microsoft.com/office/2006/metadata/properties" ma:root="true" ma:fieldsID="ca09dd70c9f952ef1581a2fa5f97f0e9" ns2:_="" ns3:_="">
    <xsd:import namespace="43b7cc2c-ab2b-4441-88b3-1ddfb31046b4"/>
    <xsd:import namespace="40a62040-a268-4fd0-9927-ed54395436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b7cc2c-ab2b-4441-88b3-1ddfb31046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6876e24b-b4a9-4ec5-a508-446b0dab70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a62040-a268-4fd0-9927-ed54395436b2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26258d3-4b13-4ef9-b9b8-adb53ac2451b}" ma:internalName="TaxCatchAll" ma:showField="CatchAllData" ma:web="40a62040-a268-4fd0-9927-ed54395436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5040E5-ABC2-4285-BC21-FA09A0046FB0}"/>
</file>

<file path=customXml/itemProps2.xml><?xml version="1.0" encoding="utf-8"?>
<ds:datastoreItem xmlns:ds="http://schemas.openxmlformats.org/officeDocument/2006/customXml" ds:itemID="{BB2FB9D0-BD4D-41BD-85EE-807950532D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47</vt:i4>
      </vt:variant>
    </vt:vector>
  </HeadingPairs>
  <TitlesOfParts>
    <vt:vector size="63" baseType="lpstr">
      <vt:lpstr>Stavba</vt:lpstr>
      <vt:lpstr>SO 01 001 KL</vt:lpstr>
      <vt:lpstr>SO 01 001 Rek</vt:lpstr>
      <vt:lpstr>SO 01 001 Pol</vt:lpstr>
      <vt:lpstr>SO 02 001 KL</vt:lpstr>
      <vt:lpstr>SO 02 001 Rek</vt:lpstr>
      <vt:lpstr>SO 02 001 Pol</vt:lpstr>
      <vt:lpstr>SO 03 001 KL</vt:lpstr>
      <vt:lpstr>SO 03 001 Rek</vt:lpstr>
      <vt:lpstr>SO 03 001 Pol</vt:lpstr>
      <vt:lpstr>SO 04 001 KL</vt:lpstr>
      <vt:lpstr>SO 04 001 Rek</vt:lpstr>
      <vt:lpstr>SO 04 001 Pol</vt:lpstr>
      <vt:lpstr>SO 05 001 KL</vt:lpstr>
      <vt:lpstr>SO 05 001 Rek</vt:lpstr>
      <vt:lpstr>SO 05 001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01 001 Pol'!Názvy_tisku</vt:lpstr>
      <vt:lpstr>'SO 01 001 Rek'!Názvy_tisku</vt:lpstr>
      <vt:lpstr>'SO 02 001 Pol'!Názvy_tisku</vt:lpstr>
      <vt:lpstr>'SO 02 001 Rek'!Názvy_tisku</vt:lpstr>
      <vt:lpstr>'SO 03 001 Pol'!Názvy_tisku</vt:lpstr>
      <vt:lpstr>'SO 03 001 Rek'!Názvy_tisku</vt:lpstr>
      <vt:lpstr>'SO 04 001 Pol'!Názvy_tisku</vt:lpstr>
      <vt:lpstr>'SO 04 001 Rek'!Názvy_tisku</vt:lpstr>
      <vt:lpstr>'SO 05 001 Pol'!Názvy_tisku</vt:lpstr>
      <vt:lpstr>'SO 05 001 Rek'!Názvy_tisku</vt:lpstr>
      <vt:lpstr>Stavba!Objednatel</vt:lpstr>
      <vt:lpstr>Stavba!Objekt</vt:lpstr>
      <vt:lpstr>'SO 01 001 KL'!Oblast_tisku</vt:lpstr>
      <vt:lpstr>'SO 01 001 Pol'!Oblast_tisku</vt:lpstr>
      <vt:lpstr>'SO 01 001 Rek'!Oblast_tisku</vt:lpstr>
      <vt:lpstr>'SO 02 001 KL'!Oblast_tisku</vt:lpstr>
      <vt:lpstr>'SO 02 001 Pol'!Oblast_tisku</vt:lpstr>
      <vt:lpstr>'SO 02 001 Rek'!Oblast_tisku</vt:lpstr>
      <vt:lpstr>'SO 03 001 KL'!Oblast_tisku</vt:lpstr>
      <vt:lpstr>'SO 03 001 Pol'!Oblast_tisku</vt:lpstr>
      <vt:lpstr>'SO 03 001 Rek'!Oblast_tisku</vt:lpstr>
      <vt:lpstr>'SO 04 001 KL'!Oblast_tisku</vt:lpstr>
      <vt:lpstr>'SO 04 001 Pol'!Oblast_tisku</vt:lpstr>
      <vt:lpstr>'SO 04 001 Rek'!Oblast_tisku</vt:lpstr>
      <vt:lpstr>'SO 05 001 KL'!Oblast_tisku</vt:lpstr>
      <vt:lpstr>'SO 05 001 Pol'!Oblast_tisku</vt:lpstr>
      <vt:lpstr>'SO 05 001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Acer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Valued Acer Customer</cp:lastModifiedBy>
  <dcterms:created xsi:type="dcterms:W3CDTF">2015-09-07T12:07:28Z</dcterms:created>
  <dcterms:modified xsi:type="dcterms:W3CDTF">2015-09-07T12:08:16Z</dcterms:modified>
</cp:coreProperties>
</file>