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DiskStation\Z - AKCE\24-002__OA--WC-UC-KUCH\03__KUCH\2-VYKRESY\4_DPS-JEDN\E_DOKLADY\E.1_ROZPOCET\"/>
    </mc:Choice>
  </mc:AlternateContent>
  <bookViews>
    <workbookView xWindow="0" yWindow="0" windowWidth="0" windowHeight="0"/>
  </bookViews>
  <sheets>
    <sheet name="Rekapitulace stavby" sheetId="1" r:id="rId1"/>
    <sheet name="D.1.1 - Bourací práce" sheetId="2" r:id="rId2"/>
    <sheet name="D.1.1. - Stavební práce" sheetId="3" r:id="rId3"/>
    <sheet name="D.1.1.. - Vedlejší a osta..." sheetId="4" r:id="rId4"/>
    <sheet name="D.1.4.b - Zdravotechnika" sheetId="5" r:id="rId5"/>
    <sheet name="D.1.4.c - Elektroinstalace" sheetId="6" r:id="rId6"/>
    <sheet name="D.1.4.d - Vzduchotechnika" sheetId="7" r:id="rId7"/>
    <sheet name="D.1.4.f - Zásobovací plošina" sheetId="8" r:id="rId8"/>
    <sheet name="VRN - Vedlejší rozpočtové..." sheetId="9" r:id="rId9"/>
  </sheets>
  <definedNames>
    <definedName name="_xlnm.Print_Area" localSheetId="0">'Rekapitulace stavby'!$D$4:$AO$76,'Rekapitulace stavby'!$C$82:$AQ$104</definedName>
    <definedName name="_xlnm.Print_Titles" localSheetId="0">'Rekapitulace stavby'!$92:$92</definedName>
    <definedName name="_xlnm._FilterDatabase" localSheetId="1" hidden="1">'D.1.1 - Bourací práce'!$C$121:$K$298</definedName>
    <definedName name="_xlnm.Print_Area" localSheetId="1">'D.1.1 - Bourací práce'!$C$4:$J$76,'D.1.1 - Bourací práce'!$C$82:$J$101,'D.1.1 - Bourací práce'!$C$107:$K$298</definedName>
    <definedName name="_xlnm.Print_Titles" localSheetId="1">'D.1.1 - Bourací práce'!$121:$121</definedName>
    <definedName name="_xlnm._FilterDatabase" localSheetId="2" hidden="1">'D.1.1. - Stavební práce'!$C$134:$K$702</definedName>
    <definedName name="_xlnm.Print_Area" localSheetId="2">'D.1.1. - Stavební práce'!$C$4:$J$76,'D.1.1. - Stavební práce'!$C$82:$J$114,'D.1.1. - Stavební práce'!$C$120:$K$702</definedName>
    <definedName name="_xlnm.Print_Titles" localSheetId="2">'D.1.1. - Stavební práce'!$134:$134</definedName>
    <definedName name="_xlnm._FilterDatabase" localSheetId="3" hidden="1">'D.1.1.. - Vedlejší a osta...'!$C$122:$K$139</definedName>
    <definedName name="_xlnm.Print_Area" localSheetId="3">'D.1.1.. - Vedlejší a osta...'!$C$4:$J$76,'D.1.1.. - Vedlejší a osta...'!$C$82:$J$102,'D.1.1.. - Vedlejší a osta...'!$C$108:$K$139</definedName>
    <definedName name="_xlnm.Print_Titles" localSheetId="3">'D.1.1.. - Vedlejší a osta...'!$122:$122</definedName>
    <definedName name="_xlnm._FilterDatabase" localSheetId="4" hidden="1">'D.1.4.b - Zdravotechnika'!$C$130:$K$305</definedName>
    <definedName name="_xlnm.Print_Area" localSheetId="4">'D.1.4.b - Zdravotechnika'!$C$4:$J$76,'D.1.4.b - Zdravotechnika'!$C$82:$J$112,'D.1.4.b - Zdravotechnika'!$C$118:$K$305</definedName>
    <definedName name="_xlnm.Print_Titles" localSheetId="4">'D.1.4.b - Zdravotechnika'!$130:$130</definedName>
    <definedName name="_xlnm._FilterDatabase" localSheetId="5" hidden="1">'D.1.4.c - Elektroinstalace'!$C$120:$K$270</definedName>
    <definedName name="_xlnm.Print_Area" localSheetId="5">'D.1.4.c - Elektroinstalace'!$C$4:$J$76,'D.1.4.c - Elektroinstalace'!$C$82:$J$102,'D.1.4.c - Elektroinstalace'!$C$108:$K$270</definedName>
    <definedName name="_xlnm.Print_Titles" localSheetId="5">'D.1.4.c - Elektroinstalace'!$120:$120</definedName>
    <definedName name="_xlnm._FilterDatabase" localSheetId="6" hidden="1">'D.1.4.d - Vzduchotechnika'!$C$118:$K$192</definedName>
    <definedName name="_xlnm.Print_Area" localSheetId="6">'D.1.4.d - Vzduchotechnika'!$C$4:$J$76,'D.1.4.d - Vzduchotechnika'!$C$82:$J$100,'D.1.4.d - Vzduchotechnika'!$C$106:$K$192</definedName>
    <definedName name="_xlnm.Print_Titles" localSheetId="6">'D.1.4.d - Vzduchotechnika'!$118:$118</definedName>
    <definedName name="_xlnm._FilterDatabase" localSheetId="7" hidden="1">'D.1.4.f - Zásobovací plošina'!$C$117:$K$132</definedName>
    <definedName name="_xlnm.Print_Area" localSheetId="7">'D.1.4.f - Zásobovací plošina'!$C$4:$J$76,'D.1.4.f - Zásobovací plošina'!$C$82:$J$99,'D.1.4.f - Zásobovací plošina'!$C$105:$K$132</definedName>
    <definedName name="_xlnm.Print_Titles" localSheetId="7">'D.1.4.f - Zásobovací plošina'!$117:$117</definedName>
    <definedName name="_xlnm._FilterDatabase" localSheetId="8" hidden="1">'VRN - Vedlejší rozpočtové...'!$C$116:$K$136</definedName>
    <definedName name="_xlnm.Print_Area" localSheetId="8">'VRN - Vedlejší rozpočtové...'!$C$4:$J$76,'VRN - Vedlejší rozpočtové...'!$C$82:$J$98,'VRN - Vedlejší rozpočtové...'!$C$104:$K$136</definedName>
    <definedName name="_xlnm.Print_Titles" localSheetId="8">'VRN - Vedlejší rozpočtové...'!$116:$116</definedName>
  </definedNames>
  <calcPr/>
</workbook>
</file>

<file path=xl/calcChain.xml><?xml version="1.0" encoding="utf-8"?>
<calcChain xmlns="http://schemas.openxmlformats.org/spreadsheetml/2006/main">
  <c i="9" l="1" r="J37"/>
  <c r="J36"/>
  <c i="1" r="AY103"/>
  <c i="9" r="J35"/>
  <c i="1" r="AX103"/>
  <c i="9"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19"/>
  <c r="BH119"/>
  <c r="BG119"/>
  <c r="BF119"/>
  <c r="T119"/>
  <c r="R119"/>
  <c r="P119"/>
  <c r="J114"/>
  <c r="J113"/>
  <c r="F113"/>
  <c r="F111"/>
  <c r="E109"/>
  <c r="J92"/>
  <c r="J91"/>
  <c r="F91"/>
  <c r="F89"/>
  <c r="E87"/>
  <c r="J18"/>
  <c r="E18"/>
  <c r="F114"/>
  <c r="J17"/>
  <c r="J12"/>
  <c r="J89"/>
  <c r="E7"/>
  <c r="E107"/>
  <c i="8" r="T120"/>
  <c r="T119"/>
  <c r="T118"/>
  <c r="R120"/>
  <c r="P120"/>
  <c r="BK120"/>
  <c r="J120"/>
  <c r="J98"/>
  <c r="R119"/>
  <c r="P119"/>
  <c r="R118"/>
  <c r="P118"/>
  <c i="1" r="AU102"/>
  <c i="8" r="J37"/>
  <c r="J36"/>
  <c i="1" r="AY102"/>
  <c i="8" r="J35"/>
  <c i="1" r="AX102"/>
  <c i="8"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92"/>
  <c r="J17"/>
  <c r="J12"/>
  <c r="J89"/>
  <c r="E7"/>
  <c r="E108"/>
  <c i="7" r="J37"/>
  <c r="J36"/>
  <c i="1" r="AY101"/>
  <c i="7" r="J35"/>
  <c i="1" r="AX101"/>
  <c i="7"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J116"/>
  <c r="J115"/>
  <c r="F115"/>
  <c r="F113"/>
  <c r="E111"/>
  <c r="J92"/>
  <c r="J91"/>
  <c r="F91"/>
  <c r="F89"/>
  <c r="E87"/>
  <c r="J18"/>
  <c r="E18"/>
  <c r="F116"/>
  <c r="J17"/>
  <c r="J12"/>
  <c r="J113"/>
  <c r="E7"/>
  <c r="E109"/>
  <c i="6" r="J37"/>
  <c r="J36"/>
  <c i="1" r="AY100"/>
  <c i="6" r="J35"/>
  <c i="1" r="AX100"/>
  <c i="6"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J118"/>
  <c r="J117"/>
  <c r="F117"/>
  <c r="F115"/>
  <c r="E113"/>
  <c r="J92"/>
  <c r="J91"/>
  <c r="F91"/>
  <c r="F89"/>
  <c r="E87"/>
  <c r="J18"/>
  <c r="E18"/>
  <c r="F118"/>
  <c r="J17"/>
  <c r="J12"/>
  <c r="J115"/>
  <c r="E7"/>
  <c r="E85"/>
  <c i="5" r="J37"/>
  <c r="J36"/>
  <c i="1" r="AY99"/>
  <c i="5" r="J35"/>
  <c i="1" r="AX99"/>
  <c i="5" r="BI304"/>
  <c r="BH304"/>
  <c r="BG304"/>
  <c r="BF304"/>
  <c r="T304"/>
  <c r="T303"/>
  <c r="R304"/>
  <c r="R303"/>
  <c r="P304"/>
  <c r="P303"/>
  <c r="BI301"/>
  <c r="BH301"/>
  <c r="BG301"/>
  <c r="BF301"/>
  <c r="T301"/>
  <c r="T300"/>
  <c r="R301"/>
  <c r="R300"/>
  <c r="P301"/>
  <c r="P300"/>
  <c r="BI298"/>
  <c r="BH298"/>
  <c r="BG298"/>
  <c r="BF298"/>
  <c r="T298"/>
  <c r="T297"/>
  <c r="R298"/>
  <c r="R297"/>
  <c r="P298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5"/>
  <c r="BH285"/>
  <c r="BG285"/>
  <c r="BF285"/>
  <c r="T285"/>
  <c r="T284"/>
  <c r="R285"/>
  <c r="R284"/>
  <c r="P285"/>
  <c r="P284"/>
  <c r="BI279"/>
  <c r="BH279"/>
  <c r="BG279"/>
  <c r="BF279"/>
  <c r="T279"/>
  <c r="R279"/>
  <c r="P279"/>
  <c r="BI274"/>
  <c r="BH274"/>
  <c r="BG274"/>
  <c r="BF274"/>
  <c r="T274"/>
  <c r="R274"/>
  <c r="P274"/>
  <c r="BI269"/>
  <c r="BH269"/>
  <c r="BG269"/>
  <c r="BF269"/>
  <c r="T269"/>
  <c r="R269"/>
  <c r="P269"/>
  <c r="BI266"/>
  <c r="BH266"/>
  <c r="BG266"/>
  <c r="BF266"/>
  <c r="T266"/>
  <c r="R266"/>
  <c r="P266"/>
  <c r="BI264"/>
  <c r="BH264"/>
  <c r="BG264"/>
  <c r="BF264"/>
  <c r="T264"/>
  <c r="R264"/>
  <c r="P264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4"/>
  <c r="BH134"/>
  <c r="BG134"/>
  <c r="BF134"/>
  <c r="T134"/>
  <c r="T133"/>
  <c r="T132"/>
  <c r="R134"/>
  <c r="R133"/>
  <c r="R132"/>
  <c r="P134"/>
  <c r="P133"/>
  <c r="P132"/>
  <c r="J128"/>
  <c r="J127"/>
  <c r="F127"/>
  <c r="F125"/>
  <c r="E123"/>
  <c r="J92"/>
  <c r="J91"/>
  <c r="F91"/>
  <c r="F89"/>
  <c r="E87"/>
  <c r="J18"/>
  <c r="E18"/>
  <c r="F128"/>
  <c r="J17"/>
  <c r="J12"/>
  <c r="J125"/>
  <c r="E7"/>
  <c r="E121"/>
  <c i="4" r="J39"/>
  <c r="J38"/>
  <c i="1" r="AY98"/>
  <c i="4" r="J37"/>
  <c i="1" r="AX98"/>
  <c i="4" r="BI138"/>
  <c r="BH138"/>
  <c r="BG138"/>
  <c r="BF138"/>
  <c r="T138"/>
  <c r="T137"/>
  <c r="R138"/>
  <c r="R137"/>
  <c r="P138"/>
  <c r="P137"/>
  <c r="BI135"/>
  <c r="BH135"/>
  <c r="BG135"/>
  <c r="BF135"/>
  <c r="T135"/>
  <c r="T134"/>
  <c r="R135"/>
  <c r="R134"/>
  <c r="P135"/>
  <c r="P134"/>
  <c r="BI132"/>
  <c r="BH132"/>
  <c r="BG132"/>
  <c r="BF132"/>
  <c r="T132"/>
  <c r="R132"/>
  <c r="P132"/>
  <c r="BI130"/>
  <c r="BH130"/>
  <c r="BG130"/>
  <c r="BF130"/>
  <c r="T130"/>
  <c r="R130"/>
  <c r="P130"/>
  <c r="BI125"/>
  <c r="BH125"/>
  <c r="BG125"/>
  <c r="BF125"/>
  <c r="T125"/>
  <c r="T124"/>
  <c r="T123"/>
  <c r="R125"/>
  <c r="P125"/>
  <c r="J120"/>
  <c r="J119"/>
  <c r="F119"/>
  <c r="F117"/>
  <c r="E115"/>
  <c r="J94"/>
  <c r="J93"/>
  <c r="F93"/>
  <c r="F91"/>
  <c r="E89"/>
  <c r="J20"/>
  <c r="E20"/>
  <c r="F120"/>
  <c r="J19"/>
  <c r="J14"/>
  <c r="J117"/>
  <c r="E7"/>
  <c r="E111"/>
  <c i="3" r="J39"/>
  <c r="J38"/>
  <c i="1" r="AY97"/>
  <c i="3" r="J37"/>
  <c i="1" r="AX97"/>
  <c i="3" r="BI692"/>
  <c r="BH692"/>
  <c r="BG692"/>
  <c r="BF692"/>
  <c r="T692"/>
  <c r="R692"/>
  <c r="P692"/>
  <c r="BI681"/>
  <c r="BH681"/>
  <c r="BG681"/>
  <c r="BF681"/>
  <c r="T681"/>
  <c r="R681"/>
  <c r="P681"/>
  <c r="BI668"/>
  <c r="BH668"/>
  <c r="BG668"/>
  <c r="BF668"/>
  <c r="T668"/>
  <c r="R668"/>
  <c r="P668"/>
  <c r="BI663"/>
  <c r="BH663"/>
  <c r="BG663"/>
  <c r="BF663"/>
  <c r="T663"/>
  <c r="R663"/>
  <c r="P663"/>
  <c r="BI659"/>
  <c r="BH659"/>
  <c r="BG659"/>
  <c r="BF659"/>
  <c r="T659"/>
  <c r="R659"/>
  <c r="P659"/>
  <c r="BI654"/>
  <c r="BH654"/>
  <c r="BG654"/>
  <c r="BF654"/>
  <c r="T654"/>
  <c r="R654"/>
  <c r="P654"/>
  <c r="BI648"/>
  <c r="BH648"/>
  <c r="BG648"/>
  <c r="BF648"/>
  <c r="T648"/>
  <c r="R648"/>
  <c r="P648"/>
  <c r="BI642"/>
  <c r="BH642"/>
  <c r="BG642"/>
  <c r="BF642"/>
  <c r="T642"/>
  <c r="R642"/>
  <c r="P642"/>
  <c r="BI634"/>
  <c r="BH634"/>
  <c r="BG634"/>
  <c r="BF634"/>
  <c r="T634"/>
  <c r="R634"/>
  <c r="P634"/>
  <c r="BI629"/>
  <c r="BH629"/>
  <c r="BG629"/>
  <c r="BF629"/>
  <c r="T629"/>
  <c r="R629"/>
  <c r="P629"/>
  <c r="BI624"/>
  <c r="BH624"/>
  <c r="BG624"/>
  <c r="BF624"/>
  <c r="T624"/>
  <c r="R624"/>
  <c r="P624"/>
  <c r="BI619"/>
  <c r="BH619"/>
  <c r="BG619"/>
  <c r="BF619"/>
  <c r="T619"/>
  <c r="R619"/>
  <c r="P619"/>
  <c r="BI612"/>
  <c r="BH612"/>
  <c r="BG612"/>
  <c r="BF612"/>
  <c r="T612"/>
  <c r="R612"/>
  <c r="P612"/>
  <c r="BI597"/>
  <c r="BH597"/>
  <c r="BG597"/>
  <c r="BF597"/>
  <c r="T597"/>
  <c r="R597"/>
  <c r="P597"/>
  <c r="BI582"/>
  <c r="BH582"/>
  <c r="BG582"/>
  <c r="BF582"/>
  <c r="T582"/>
  <c r="R582"/>
  <c r="P582"/>
  <c r="BI577"/>
  <c r="BH577"/>
  <c r="BG577"/>
  <c r="BF577"/>
  <c r="T577"/>
  <c r="R577"/>
  <c r="P577"/>
  <c r="BI572"/>
  <c r="BH572"/>
  <c r="BG572"/>
  <c r="BF572"/>
  <c r="T572"/>
  <c r="R572"/>
  <c r="P572"/>
  <c r="BI565"/>
  <c r="BH565"/>
  <c r="BG565"/>
  <c r="BF565"/>
  <c r="T565"/>
  <c r="R565"/>
  <c r="P565"/>
  <c r="BI558"/>
  <c r="BH558"/>
  <c r="BG558"/>
  <c r="BF558"/>
  <c r="T558"/>
  <c r="R558"/>
  <c r="P558"/>
  <c r="BI551"/>
  <c r="BH551"/>
  <c r="BG551"/>
  <c r="BF551"/>
  <c r="T551"/>
  <c r="R551"/>
  <c r="P551"/>
  <c r="BI546"/>
  <c r="BH546"/>
  <c r="BG546"/>
  <c r="BF546"/>
  <c r="T546"/>
  <c r="T545"/>
  <c r="R546"/>
  <c r="R545"/>
  <c r="P546"/>
  <c r="P545"/>
  <c r="BI541"/>
  <c r="BH541"/>
  <c r="BG541"/>
  <c r="BF541"/>
  <c r="T541"/>
  <c r="R541"/>
  <c r="P541"/>
  <c r="BI536"/>
  <c r="BH536"/>
  <c r="BG536"/>
  <c r="BF536"/>
  <c r="T536"/>
  <c r="R536"/>
  <c r="P536"/>
  <c r="BI531"/>
  <c r="BH531"/>
  <c r="BG531"/>
  <c r="BF531"/>
  <c r="T531"/>
  <c r="R531"/>
  <c r="P531"/>
  <c r="BI529"/>
  <c r="BH529"/>
  <c r="BG529"/>
  <c r="BF529"/>
  <c r="T529"/>
  <c r="R529"/>
  <c r="P529"/>
  <c r="BI525"/>
  <c r="BH525"/>
  <c r="BG525"/>
  <c r="BF525"/>
  <c r="T525"/>
  <c r="R525"/>
  <c r="P525"/>
  <c r="BI520"/>
  <c r="BH520"/>
  <c r="BG520"/>
  <c r="BF520"/>
  <c r="T520"/>
  <c r="R520"/>
  <c r="P520"/>
  <c r="BI513"/>
  <c r="BH513"/>
  <c r="BG513"/>
  <c r="BF513"/>
  <c r="T513"/>
  <c r="R513"/>
  <c r="P513"/>
  <c r="BI507"/>
  <c r="BH507"/>
  <c r="BG507"/>
  <c r="BF507"/>
  <c r="T507"/>
  <c r="R507"/>
  <c r="P507"/>
  <c r="BI502"/>
  <c r="BH502"/>
  <c r="BG502"/>
  <c r="BF502"/>
  <c r="T502"/>
  <c r="R502"/>
  <c r="P502"/>
  <c r="BI493"/>
  <c r="BH493"/>
  <c r="BG493"/>
  <c r="BF493"/>
  <c r="T493"/>
  <c r="R493"/>
  <c r="P493"/>
  <c r="BI488"/>
  <c r="BH488"/>
  <c r="BG488"/>
  <c r="BF488"/>
  <c r="T488"/>
  <c r="R488"/>
  <c r="P488"/>
  <c r="BI483"/>
  <c r="BH483"/>
  <c r="BG483"/>
  <c r="BF483"/>
  <c r="T483"/>
  <c r="R483"/>
  <c r="P483"/>
  <c r="BI478"/>
  <c r="BH478"/>
  <c r="BG478"/>
  <c r="BF478"/>
  <c r="T478"/>
  <c r="R478"/>
  <c r="P478"/>
  <c r="BI476"/>
  <c r="BH476"/>
  <c r="BG476"/>
  <c r="BF476"/>
  <c r="T476"/>
  <c r="R476"/>
  <c r="P476"/>
  <c r="BI471"/>
  <c r="BH471"/>
  <c r="BG471"/>
  <c r="BF471"/>
  <c r="T471"/>
  <c r="R471"/>
  <c r="P471"/>
  <c r="BI465"/>
  <c r="BH465"/>
  <c r="BG465"/>
  <c r="BF465"/>
  <c r="T465"/>
  <c r="R465"/>
  <c r="P465"/>
  <c r="BI461"/>
  <c r="BH461"/>
  <c r="BG461"/>
  <c r="BF461"/>
  <c r="T461"/>
  <c r="R461"/>
  <c r="P461"/>
  <c r="BI457"/>
  <c r="BH457"/>
  <c r="BG457"/>
  <c r="BF457"/>
  <c r="T457"/>
  <c r="R457"/>
  <c r="P457"/>
  <c r="BI451"/>
  <c r="BH451"/>
  <c r="BG451"/>
  <c r="BF451"/>
  <c r="T451"/>
  <c r="R451"/>
  <c r="P451"/>
  <c r="BI447"/>
  <c r="BH447"/>
  <c r="BG447"/>
  <c r="BF447"/>
  <c r="T447"/>
  <c r="R447"/>
  <c r="P447"/>
  <c r="BI442"/>
  <c r="BH442"/>
  <c r="BG442"/>
  <c r="BF442"/>
  <c r="T442"/>
  <c r="R442"/>
  <c r="P442"/>
  <c r="BI438"/>
  <c r="BH438"/>
  <c r="BG438"/>
  <c r="BF438"/>
  <c r="T438"/>
  <c r="R438"/>
  <c r="P438"/>
  <c r="BI434"/>
  <c r="BH434"/>
  <c r="BG434"/>
  <c r="BF434"/>
  <c r="T434"/>
  <c r="R434"/>
  <c r="P434"/>
  <c r="BI430"/>
  <c r="BH430"/>
  <c r="BG430"/>
  <c r="BF430"/>
  <c r="T430"/>
  <c r="R430"/>
  <c r="P430"/>
  <c r="BI426"/>
  <c r="BH426"/>
  <c r="BG426"/>
  <c r="BF426"/>
  <c r="T426"/>
  <c r="R426"/>
  <c r="P426"/>
  <c r="BI422"/>
  <c r="BH422"/>
  <c r="BG422"/>
  <c r="BF422"/>
  <c r="T422"/>
  <c r="R422"/>
  <c r="P422"/>
  <c r="BI418"/>
  <c r="BH418"/>
  <c r="BG418"/>
  <c r="BF418"/>
  <c r="T418"/>
  <c r="R418"/>
  <c r="P418"/>
  <c r="BI414"/>
  <c r="BH414"/>
  <c r="BG414"/>
  <c r="BF414"/>
  <c r="T414"/>
  <c r="R414"/>
  <c r="P414"/>
  <c r="BI410"/>
  <c r="BH410"/>
  <c r="BG410"/>
  <c r="BF410"/>
  <c r="T410"/>
  <c r="R410"/>
  <c r="P410"/>
  <c r="BI406"/>
  <c r="BH406"/>
  <c r="BG406"/>
  <c r="BF406"/>
  <c r="T406"/>
  <c r="R406"/>
  <c r="P406"/>
  <c r="BI402"/>
  <c r="BH402"/>
  <c r="BG402"/>
  <c r="BF402"/>
  <c r="T402"/>
  <c r="R402"/>
  <c r="P402"/>
  <c r="BI398"/>
  <c r="BH398"/>
  <c r="BG398"/>
  <c r="BF398"/>
  <c r="T398"/>
  <c r="R398"/>
  <c r="P398"/>
  <c r="BI394"/>
  <c r="BH394"/>
  <c r="BG394"/>
  <c r="BF394"/>
  <c r="T394"/>
  <c r="R394"/>
  <c r="P394"/>
  <c r="BI389"/>
  <c r="BH389"/>
  <c r="BG389"/>
  <c r="BF389"/>
  <c r="T389"/>
  <c r="R389"/>
  <c r="P389"/>
  <c r="BI384"/>
  <c r="BH384"/>
  <c r="BG384"/>
  <c r="BF384"/>
  <c r="T384"/>
  <c r="R384"/>
  <c r="P384"/>
  <c r="BI380"/>
  <c r="BH380"/>
  <c r="BG380"/>
  <c r="BF380"/>
  <c r="T380"/>
  <c r="R380"/>
  <c r="P380"/>
  <c r="BI376"/>
  <c r="BH376"/>
  <c r="BG376"/>
  <c r="BF376"/>
  <c r="T376"/>
  <c r="R376"/>
  <c r="P376"/>
  <c r="BI372"/>
  <c r="BH372"/>
  <c r="BG372"/>
  <c r="BF372"/>
  <c r="T372"/>
  <c r="R372"/>
  <c r="P372"/>
  <c r="BI368"/>
  <c r="BH368"/>
  <c r="BG368"/>
  <c r="BF368"/>
  <c r="T368"/>
  <c r="R368"/>
  <c r="P368"/>
  <c r="BI364"/>
  <c r="BH364"/>
  <c r="BG364"/>
  <c r="BF364"/>
  <c r="T364"/>
  <c r="R364"/>
  <c r="P364"/>
  <c r="BI360"/>
  <c r="BH360"/>
  <c r="BG360"/>
  <c r="BF360"/>
  <c r="T360"/>
  <c r="R360"/>
  <c r="P360"/>
  <c r="BI353"/>
  <c r="BH353"/>
  <c r="BG353"/>
  <c r="BF353"/>
  <c r="T353"/>
  <c r="R353"/>
  <c r="P353"/>
  <c r="BI348"/>
  <c r="BH348"/>
  <c r="BG348"/>
  <c r="BF348"/>
  <c r="T348"/>
  <c r="R348"/>
  <c r="P348"/>
  <c r="BI341"/>
  <c r="BH341"/>
  <c r="BG341"/>
  <c r="BF341"/>
  <c r="T341"/>
  <c r="R341"/>
  <c r="P341"/>
  <c r="BI334"/>
  <c r="BH334"/>
  <c r="BG334"/>
  <c r="BF334"/>
  <c r="T334"/>
  <c r="R334"/>
  <c r="P334"/>
  <c r="BI325"/>
  <c r="BH325"/>
  <c r="BG325"/>
  <c r="BF325"/>
  <c r="T325"/>
  <c r="R325"/>
  <c r="P325"/>
  <c r="BI318"/>
  <c r="BH318"/>
  <c r="BG318"/>
  <c r="BF318"/>
  <c r="T318"/>
  <c r="R318"/>
  <c r="P318"/>
  <c r="BI314"/>
  <c r="BH314"/>
  <c r="BG314"/>
  <c r="BF314"/>
  <c r="T314"/>
  <c r="R314"/>
  <c r="P314"/>
  <c r="BI307"/>
  <c r="BH307"/>
  <c r="BG307"/>
  <c r="BF307"/>
  <c r="T307"/>
  <c r="R307"/>
  <c r="P307"/>
  <c r="BI300"/>
  <c r="BH300"/>
  <c r="BG300"/>
  <c r="BF300"/>
  <c r="T300"/>
  <c r="R300"/>
  <c r="P300"/>
  <c r="BI295"/>
  <c r="BH295"/>
  <c r="BG295"/>
  <c r="BF295"/>
  <c r="T295"/>
  <c r="R295"/>
  <c r="P295"/>
  <c r="BI290"/>
  <c r="BH290"/>
  <c r="BG290"/>
  <c r="BF290"/>
  <c r="T290"/>
  <c r="R290"/>
  <c r="P290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69"/>
  <c r="BH269"/>
  <c r="BG269"/>
  <c r="BF269"/>
  <c r="T269"/>
  <c r="R269"/>
  <c r="P269"/>
  <c r="BI260"/>
  <c r="BH260"/>
  <c r="BG260"/>
  <c r="BF260"/>
  <c r="T260"/>
  <c r="R260"/>
  <c r="P260"/>
  <c r="BI250"/>
  <c r="BH250"/>
  <c r="BG250"/>
  <c r="BF250"/>
  <c r="T250"/>
  <c r="R250"/>
  <c r="P250"/>
  <c r="BI246"/>
  <c r="BH246"/>
  <c r="BG246"/>
  <c r="BF246"/>
  <c r="T246"/>
  <c r="R246"/>
  <c r="P246"/>
  <c r="BI242"/>
  <c r="BH242"/>
  <c r="BG242"/>
  <c r="BF242"/>
  <c r="T242"/>
  <c r="R242"/>
  <c r="P242"/>
  <c r="BI238"/>
  <c r="BH238"/>
  <c r="BG238"/>
  <c r="BF238"/>
  <c r="T238"/>
  <c r="R238"/>
  <c r="P238"/>
  <c r="BI227"/>
  <c r="BH227"/>
  <c r="BG227"/>
  <c r="BF227"/>
  <c r="T227"/>
  <c r="R227"/>
  <c r="P227"/>
  <c r="BI222"/>
  <c r="BH222"/>
  <c r="BG222"/>
  <c r="BF222"/>
  <c r="T222"/>
  <c r="R222"/>
  <c r="P222"/>
  <c r="BI217"/>
  <c r="BH217"/>
  <c r="BG217"/>
  <c r="BF217"/>
  <c r="T217"/>
  <c r="R217"/>
  <c r="P217"/>
  <c r="BI212"/>
  <c r="BH212"/>
  <c r="BG212"/>
  <c r="BF212"/>
  <c r="T212"/>
  <c r="R212"/>
  <c r="P212"/>
  <c r="BI207"/>
  <c r="BH207"/>
  <c r="BG207"/>
  <c r="BF207"/>
  <c r="T207"/>
  <c r="R207"/>
  <c r="P207"/>
  <c r="BI199"/>
  <c r="BH199"/>
  <c r="BG199"/>
  <c r="BF199"/>
  <c r="T199"/>
  <c r="R199"/>
  <c r="P199"/>
  <c r="BI194"/>
  <c r="BH194"/>
  <c r="BG194"/>
  <c r="BF194"/>
  <c r="T194"/>
  <c r="R194"/>
  <c r="P194"/>
  <c r="BI189"/>
  <c r="BH189"/>
  <c r="BG189"/>
  <c r="BF189"/>
  <c r="T189"/>
  <c r="R189"/>
  <c r="P189"/>
  <c r="BI184"/>
  <c r="BH184"/>
  <c r="BG184"/>
  <c r="BF184"/>
  <c r="T184"/>
  <c r="R184"/>
  <c r="P184"/>
  <c r="BI179"/>
  <c r="BH179"/>
  <c r="BG179"/>
  <c r="BF179"/>
  <c r="T179"/>
  <c r="R179"/>
  <c r="P179"/>
  <c r="BI174"/>
  <c r="BH174"/>
  <c r="BG174"/>
  <c r="BF174"/>
  <c r="T174"/>
  <c r="R174"/>
  <c r="P174"/>
  <c r="BI169"/>
  <c r="BH169"/>
  <c r="BG169"/>
  <c r="BF169"/>
  <c r="T169"/>
  <c r="R169"/>
  <c r="P169"/>
  <c r="BI164"/>
  <c r="BH164"/>
  <c r="BG164"/>
  <c r="BF164"/>
  <c r="T164"/>
  <c r="R164"/>
  <c r="P164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J132"/>
  <c r="J131"/>
  <c r="F131"/>
  <c r="F129"/>
  <c r="E127"/>
  <c r="J94"/>
  <c r="J93"/>
  <c r="F93"/>
  <c r="F91"/>
  <c r="E89"/>
  <c r="J20"/>
  <c r="E20"/>
  <c r="F132"/>
  <c r="J19"/>
  <c r="J14"/>
  <c r="J91"/>
  <c r="E7"/>
  <c r="E123"/>
  <c i="1" r="AY96"/>
  <c i="2" r="J39"/>
  <c r="J38"/>
  <c r="J37"/>
  <c i="1" r="AX96"/>
  <c i="2" r="BI294"/>
  <c r="BH294"/>
  <c r="BG294"/>
  <c r="BF294"/>
  <c r="T294"/>
  <c r="R294"/>
  <c r="P294"/>
  <c r="BI289"/>
  <c r="BH289"/>
  <c r="BG289"/>
  <c r="BF289"/>
  <c r="T289"/>
  <c r="R289"/>
  <c r="P289"/>
  <c r="BI284"/>
  <c r="BH284"/>
  <c r="BG284"/>
  <c r="BF284"/>
  <c r="T284"/>
  <c r="R284"/>
  <c r="P284"/>
  <c r="BI279"/>
  <c r="BH279"/>
  <c r="BG279"/>
  <c r="BF279"/>
  <c r="T279"/>
  <c r="R279"/>
  <c r="P279"/>
  <c r="BI274"/>
  <c r="BH274"/>
  <c r="BG274"/>
  <c r="BF274"/>
  <c r="T274"/>
  <c r="R274"/>
  <c r="P274"/>
  <c r="BI269"/>
  <c r="BH269"/>
  <c r="BG269"/>
  <c r="BF269"/>
  <c r="T269"/>
  <c r="R269"/>
  <c r="P269"/>
  <c r="BI264"/>
  <c r="BH264"/>
  <c r="BG264"/>
  <c r="BF264"/>
  <c r="T264"/>
  <c r="R264"/>
  <c r="P264"/>
  <c r="BI259"/>
  <c r="BH259"/>
  <c r="BG259"/>
  <c r="BF259"/>
  <c r="T259"/>
  <c r="R259"/>
  <c r="P259"/>
  <c r="BI254"/>
  <c r="BH254"/>
  <c r="BG254"/>
  <c r="BF254"/>
  <c r="T254"/>
  <c r="R254"/>
  <c r="P254"/>
  <c r="BI248"/>
  <c r="BH248"/>
  <c r="BG248"/>
  <c r="BF248"/>
  <c r="T248"/>
  <c r="R248"/>
  <c r="P248"/>
  <c r="BI242"/>
  <c r="BH242"/>
  <c r="BG242"/>
  <c r="BF242"/>
  <c r="T242"/>
  <c r="R242"/>
  <c r="P242"/>
  <c r="BI238"/>
  <c r="BH238"/>
  <c r="BG238"/>
  <c r="BF238"/>
  <c r="T238"/>
  <c r="R238"/>
  <c r="P238"/>
  <c r="BI233"/>
  <c r="BH233"/>
  <c r="BG233"/>
  <c r="BF233"/>
  <c r="T233"/>
  <c r="R233"/>
  <c r="P233"/>
  <c r="BI225"/>
  <c r="BH225"/>
  <c r="BG225"/>
  <c r="BF225"/>
  <c r="T225"/>
  <c r="R225"/>
  <c r="P225"/>
  <c r="BI212"/>
  <c r="BH212"/>
  <c r="BG212"/>
  <c r="BF212"/>
  <c r="T212"/>
  <c r="R212"/>
  <c r="P212"/>
  <c r="BI199"/>
  <c r="BH199"/>
  <c r="BG199"/>
  <c r="BF199"/>
  <c r="T199"/>
  <c r="R199"/>
  <c r="P199"/>
  <c r="BI186"/>
  <c r="BH186"/>
  <c r="BG186"/>
  <c r="BF186"/>
  <c r="T186"/>
  <c r="R186"/>
  <c r="P186"/>
  <c r="BI180"/>
  <c r="BH180"/>
  <c r="BG180"/>
  <c r="BF180"/>
  <c r="T180"/>
  <c r="R180"/>
  <c r="P180"/>
  <c r="BI170"/>
  <c r="BH170"/>
  <c r="BG170"/>
  <c r="BF170"/>
  <c r="T170"/>
  <c r="R170"/>
  <c r="P170"/>
  <c r="BI165"/>
  <c r="BH165"/>
  <c r="BG165"/>
  <c r="BF165"/>
  <c r="T165"/>
  <c r="R165"/>
  <c r="P165"/>
  <c r="BI160"/>
  <c r="BH160"/>
  <c r="BG160"/>
  <c r="BF160"/>
  <c r="T160"/>
  <c r="R160"/>
  <c r="P160"/>
  <c r="BI156"/>
  <c r="BH156"/>
  <c r="BG156"/>
  <c r="BF156"/>
  <c r="T156"/>
  <c r="R156"/>
  <c r="P156"/>
  <c r="BI151"/>
  <c r="BH151"/>
  <c r="BG151"/>
  <c r="BF151"/>
  <c r="T151"/>
  <c r="R151"/>
  <c r="P151"/>
  <c r="BI146"/>
  <c r="BH146"/>
  <c r="BG146"/>
  <c r="BF146"/>
  <c r="T146"/>
  <c r="R146"/>
  <c r="P146"/>
  <c r="BI139"/>
  <c r="BH139"/>
  <c r="BG139"/>
  <c r="BF139"/>
  <c r="T139"/>
  <c r="R139"/>
  <c r="P139"/>
  <c r="BI134"/>
  <c r="BH134"/>
  <c r="BG134"/>
  <c r="BF134"/>
  <c r="T134"/>
  <c r="R134"/>
  <c r="P134"/>
  <c r="BI130"/>
  <c r="BH130"/>
  <c r="BG130"/>
  <c r="BF130"/>
  <c r="T130"/>
  <c r="R130"/>
  <c r="P130"/>
  <c r="BI125"/>
  <c r="BH125"/>
  <c r="BG125"/>
  <c r="BF125"/>
  <c r="T125"/>
  <c r="R125"/>
  <c r="P125"/>
  <c r="J119"/>
  <c r="J118"/>
  <c r="F118"/>
  <c r="F116"/>
  <c r="E114"/>
  <c r="J94"/>
  <c r="J93"/>
  <c r="F93"/>
  <c r="F91"/>
  <c r="E89"/>
  <c r="J20"/>
  <c r="E20"/>
  <c r="F94"/>
  <c r="J19"/>
  <c r="J14"/>
  <c r="J116"/>
  <c r="E7"/>
  <c r="E110"/>
  <c i="1" r="L90"/>
  <c r="AM90"/>
  <c r="AM89"/>
  <c r="L89"/>
  <c r="AM87"/>
  <c r="L87"/>
  <c r="L85"/>
  <c r="L84"/>
  <c i="2" r="J259"/>
  <c r="J146"/>
  <c i="3" r="J184"/>
  <c r="BK577"/>
  <c r="J426"/>
  <c r="J169"/>
  <c r="J478"/>
  <c r="J565"/>
  <c r="J430"/>
  <c r="BK184"/>
  <c r="BK142"/>
  <c i="5" r="J242"/>
  <c r="BK259"/>
  <c r="J244"/>
  <c r="J212"/>
  <c r="J197"/>
  <c r="J140"/>
  <c r="J164"/>
  <c i="6" r="J249"/>
  <c r="BK255"/>
  <c r="J202"/>
  <c r="J206"/>
  <c r="BK174"/>
  <c r="J140"/>
  <c r="BK233"/>
  <c r="J196"/>
  <c r="J174"/>
  <c i="7" r="J191"/>
  <c r="BK141"/>
  <c r="BK125"/>
  <c r="J133"/>
  <c i="8" r="BK121"/>
  <c i="9" r="J135"/>
  <c r="BK119"/>
  <c i="2" r="BK180"/>
  <c r="BK134"/>
  <c i="3" r="J457"/>
  <c r="J572"/>
  <c r="BK457"/>
  <c r="BK406"/>
  <c r="BK307"/>
  <c r="BK380"/>
  <c r="J212"/>
  <c r="J207"/>
  <c r="J179"/>
  <c r="J341"/>
  <c r="BK410"/>
  <c r="BK207"/>
  <c i="5" r="J216"/>
  <c r="BK206"/>
  <c r="BK193"/>
  <c r="BK166"/>
  <c r="J250"/>
  <c i="6" r="J227"/>
  <c r="BK265"/>
  <c r="J218"/>
  <c r="BK194"/>
  <c r="J176"/>
  <c r="BK146"/>
  <c r="J128"/>
  <c r="BK249"/>
  <c r="BK231"/>
  <c r="BK214"/>
  <c r="J194"/>
  <c r="BK148"/>
  <c r="BK168"/>
  <c r="J153"/>
  <c r="BK138"/>
  <c r="BK128"/>
  <c r="J151"/>
  <c i="7" r="BK191"/>
  <c r="BK176"/>
  <c r="J151"/>
  <c r="J172"/>
  <c r="BK131"/>
  <c r="BK166"/>
  <c r="J157"/>
  <c i="2" r="J134"/>
  <c r="J254"/>
  <c r="F36"/>
  <c i="3" r="BK418"/>
  <c r="BK325"/>
  <c r="J558"/>
  <c r="J476"/>
  <c r="J364"/>
  <c r="J629"/>
  <c r="BK546"/>
  <c r="BK447"/>
  <c r="BK353"/>
  <c r="BK376"/>
  <c r="J334"/>
  <c r="J368"/>
  <c r="J217"/>
  <c r="BK150"/>
  <c i="4" r="J135"/>
  <c i="5" r="BK304"/>
  <c r="J234"/>
  <c r="J174"/>
  <c r="J146"/>
  <c r="J166"/>
  <c r="BK144"/>
  <c i="6" r="J269"/>
  <c r="BK251"/>
  <c r="BK220"/>
  <c r="J265"/>
  <c r="J241"/>
  <c r="BK257"/>
  <c r="BK237"/>
  <c r="J204"/>
  <c r="J186"/>
  <c r="J178"/>
  <c r="J168"/>
  <c r="BK136"/>
  <c r="BK261"/>
  <c r="BK227"/>
  <c r="BK208"/>
  <c r="BK180"/>
  <c r="BK151"/>
  <c r="J182"/>
  <c r="BK153"/>
  <c i="7" r="J187"/>
  <c r="BK143"/>
  <c r="BK187"/>
  <c r="J145"/>
  <c r="BK185"/>
  <c r="J143"/>
  <c r="J127"/>
  <c i="8" r="F35"/>
  <c i="9" r="BK133"/>
  <c r="J133"/>
  <c i="2" r="J294"/>
  <c r="BK151"/>
  <c i="3" r="BK597"/>
  <c r="J546"/>
  <c r="BK164"/>
  <c r="J525"/>
  <c r="BK389"/>
  <c r="J281"/>
  <c r="BK394"/>
  <c r="BK169"/>
  <c i="5" r="J134"/>
  <c i="2" r="BK212"/>
  <c r="F38"/>
  <c i="3" r="J541"/>
  <c r="BK360"/>
  <c r="J502"/>
  <c r="BK222"/>
  <c i="4" r="BK125"/>
  <c i="2" r="J233"/>
  <c r="J180"/>
  <c r="J130"/>
  <c i="3" r="BK529"/>
  <c r="J384"/>
  <c r="J654"/>
  <c r="J582"/>
  <c r="J471"/>
  <c r="J402"/>
  <c r="BK663"/>
  <c r="BK624"/>
  <c r="BK551"/>
  <c r="BK451"/>
  <c r="J394"/>
  <c r="BK269"/>
  <c r="BK334"/>
  <c r="BK426"/>
  <c r="BK194"/>
  <c r="BK146"/>
  <c r="BK250"/>
  <c r="BK227"/>
  <c r="BK246"/>
  <c r="BK238"/>
  <c i="4" r="BK132"/>
  <c i="5" r="BK295"/>
  <c r="J295"/>
  <c r="J238"/>
  <c r="J274"/>
  <c r="BK253"/>
  <c r="BK234"/>
  <c r="BK208"/>
  <c r="J181"/>
  <c r="BK158"/>
  <c r="J156"/>
  <c r="J154"/>
  <c i="6" r="J263"/>
  <c r="BK241"/>
  <c r="BK216"/>
  <c r="BK202"/>
  <c r="J247"/>
  <c r="J239"/>
  <c r="BK229"/>
  <c r="BK204"/>
  <c r="J253"/>
  <c r="J220"/>
  <c r="BK200"/>
  <c r="BK196"/>
  <c r="J184"/>
  <c r="J172"/>
  <c r="BK164"/>
  <c r="J142"/>
  <c r="BK263"/>
  <c r="BK243"/>
  <c r="BK212"/>
  <c r="BK192"/>
  <c r="BK184"/>
  <c r="BK157"/>
  <c r="BK176"/>
  <c r="J162"/>
  <c r="J136"/>
  <c r="BK172"/>
  <c r="J134"/>
  <c i="7" r="J174"/>
  <c r="BK153"/>
  <c r="BK123"/>
  <c r="J178"/>
  <c r="BK155"/>
  <c r="BK189"/>
  <c r="BK172"/>
  <c r="J164"/>
  <c r="BK164"/>
  <c r="BK137"/>
  <c r="BK121"/>
  <c r="BK139"/>
  <c i="8" r="F33"/>
  <c i="9" r="BK131"/>
  <c r="J125"/>
  <c r="BK125"/>
  <c i="2" r="J289"/>
  <c r="J269"/>
  <c r="BK248"/>
  <c r="J170"/>
  <c i="3" r="BK642"/>
  <c r="J668"/>
  <c r="BK461"/>
  <c r="J353"/>
  <c r="J642"/>
  <c r="J634"/>
  <c r="J461"/>
  <c r="BK364"/>
  <c r="J250"/>
  <c r="BK341"/>
  <c r="BK384"/>
  <c r="J348"/>
  <c r="BK402"/>
  <c r="J154"/>
  <c r="BK242"/>
  <c i="4" r="BK135"/>
  <c i="5" r="BK261"/>
  <c r="J279"/>
  <c r="BK291"/>
  <c r="J246"/>
  <c r="J203"/>
  <c r="BK250"/>
  <c r="J142"/>
  <c r="J255"/>
  <c r="BK189"/>
  <c r="BK242"/>
  <c r="J199"/>
  <c r="J208"/>
  <c r="BK164"/>
  <c r="BK177"/>
  <c r="BK162"/>
  <c r="BK148"/>
  <c i="6" r="BK186"/>
  <c r="BK140"/>
  <c r="J164"/>
  <c r="BK142"/>
  <c r="BK123"/>
  <c r="J125"/>
  <c i="7" r="BK178"/>
  <c r="J149"/>
  <c r="BK174"/>
  <c r="J139"/>
  <c r="BK181"/>
  <c r="J162"/>
  <c r="BK159"/>
  <c r="J155"/>
  <c r="BK135"/>
  <c i="8" r="J34"/>
  <c i="9" r="BK127"/>
  <c i="2" r="BK238"/>
  <c r="J160"/>
  <c r="BK125"/>
  <c r="J279"/>
  <c r="J264"/>
  <c r="J242"/>
  <c r="BK139"/>
  <c r="BK254"/>
  <c r="BK233"/>
  <c r="BK186"/>
  <c r="BK165"/>
  <c i="3" r="J648"/>
  <c r="J577"/>
  <c r="J681"/>
  <c r="J597"/>
  <c r="J536"/>
  <c r="J442"/>
  <c r="J389"/>
  <c r="BK295"/>
  <c r="J659"/>
  <c r="BK531"/>
  <c r="BK502"/>
  <c r="BK430"/>
  <c r="BK668"/>
  <c r="J529"/>
  <c r="BK465"/>
  <c r="BK398"/>
  <c r="BK212"/>
  <c r="J150"/>
  <c i="5" r="BK174"/>
  <c r="BK156"/>
  <c r="J224"/>
  <c r="J201"/>
  <c i="6" r="BK198"/>
  <c r="J170"/>
  <c r="J159"/>
  <c i="7" r="J135"/>
  <c r="J189"/>
  <c r="J141"/>
  <c r="BK183"/>
  <c r="J125"/>
  <c r="J129"/>
  <c r="J153"/>
  <c i="8" r="F36"/>
  <c i="9" r="BK135"/>
  <c r="J127"/>
  <c r="BK123"/>
  <c i="3" r="BK541"/>
  <c r="J414"/>
  <c r="J300"/>
  <c r="BK154"/>
  <c r="BK572"/>
  <c r="BK471"/>
  <c r="J372"/>
  <c r="BK681"/>
  <c r="BK612"/>
  <c r="J493"/>
  <c r="J325"/>
  <c r="BK582"/>
  <c r="BK493"/>
  <c r="BK434"/>
  <c r="J360"/>
  <c r="J434"/>
  <c r="BK217"/>
  <c r="BK478"/>
  <c r="J189"/>
  <c r="J283"/>
  <c r="J246"/>
  <c r="BK318"/>
  <c r="BK179"/>
  <c i="5" r="BK212"/>
  <c r="BK216"/>
  <c r="J162"/>
  <c r="J138"/>
  <c r="J232"/>
  <c r="BK197"/>
  <c r="J214"/>
  <c r="BK185"/>
  <c r="BK150"/>
  <c r="BK179"/>
  <c r="BK152"/>
  <c r="J168"/>
  <c r="J150"/>
  <c i="6" r="J261"/>
  <c r="BK225"/>
  <c r="BK206"/>
  <c r="J231"/>
  <c r="BK222"/>
  <c r="J267"/>
  <c r="J245"/>
  <c r="J198"/>
  <c r="J180"/>
  <c r="J155"/>
  <c r="J138"/>
  <c r="BK259"/>
  <c r="BK239"/>
  <c r="J222"/>
  <c r="J192"/>
  <c r="BK170"/>
  <c r="BK182"/>
  <c r="BK159"/>
  <c r="BK134"/>
  <c r="BK125"/>
  <c r="J144"/>
  <c i="7" r="BK162"/>
  <c r="BK133"/>
  <c r="J170"/>
  <c r="BK129"/>
  <c r="J185"/>
  <c r="BK170"/>
  <c r="J166"/>
  <c r="J159"/>
  <c r="BK151"/>
  <c r="J131"/>
  <c i="8" r="J121"/>
  <c i="9" r="J129"/>
  <c r="J119"/>
  <c r="J131"/>
  <c i="2" r="J248"/>
  <c r="J151"/>
  <c r="BK279"/>
  <c r="BK259"/>
  <c r="BK170"/>
  <c r="F39"/>
  <c i="3" r="J418"/>
  <c r="BK368"/>
  <c r="BK634"/>
  <c r="J520"/>
  <c r="J410"/>
  <c r="J318"/>
  <c r="J619"/>
  <c r="BK513"/>
  <c r="BK442"/>
  <c r="BK372"/>
  <c r="J295"/>
  <c r="J447"/>
  <c r="J290"/>
  <c r="BK189"/>
  <c r="J227"/>
  <c r="BK138"/>
  <c i="4" r="J125"/>
  <c i="5" r="J291"/>
  <c r="BK218"/>
  <c r="J293"/>
  <c r="J257"/>
  <c r="BK269"/>
  <c r="BK238"/>
  <c r="BK201"/>
  <c r="BK293"/>
  <c r="BK248"/>
  <c r="J240"/>
  <c r="BK214"/>
  <c r="BK228"/>
  <c r="J187"/>
  <c r="J248"/>
  <c r="J189"/>
  <c r="BK220"/>
  <c r="BK187"/>
  <c r="BK168"/>
  <c r="BK142"/>
  <c r="BK138"/>
  <c r="BK160"/>
  <c r="BK154"/>
  <c i="6" r="BK253"/>
  <c r="BK218"/>
  <c r="J208"/>
  <c r="J257"/>
  <c r="J235"/>
  <c r="J225"/>
  <c r="J251"/>
  <c r="J200"/>
  <c r="BK188"/>
  <c i="7" r="J181"/>
  <c r="BK145"/>
  <c i="2" r="BK146"/>
  <c i="1" r="AS95"/>
  <c i="2" r="BK269"/>
  <c r="J284"/>
  <c r="J238"/>
  <c r="J225"/>
  <c r="BK160"/>
  <c r="J139"/>
  <c i="3" r="BK629"/>
  <c r="J692"/>
  <c r="BK619"/>
  <c r="BK565"/>
  <c r="J531"/>
  <c r="J422"/>
  <c r="J307"/>
  <c r="J260"/>
  <c r="J138"/>
  <c r="BK558"/>
  <c r="BK488"/>
  <c r="BK438"/>
  <c r="BK422"/>
  <c r="BK348"/>
  <c r="BK648"/>
  <c r="BK483"/>
  <c r="J406"/>
  <c r="J612"/>
  <c r="BK536"/>
  <c r="J438"/>
  <c r="J380"/>
  <c r="BK290"/>
  <c r="BK260"/>
  <c r="J465"/>
  <c r="J199"/>
  <c r="J451"/>
  <c r="BK279"/>
  <c r="J314"/>
  <c r="J194"/>
  <c r="BK174"/>
  <c i="4" r="J138"/>
  <c r="BK130"/>
  <c r="J130"/>
  <c i="5" r="BK279"/>
  <c r="BK298"/>
  <c r="J269"/>
  <c r="J301"/>
  <c r="J266"/>
  <c r="BK224"/>
  <c r="BK181"/>
  <c r="BK257"/>
  <c r="BK244"/>
  <c r="BK226"/>
  <c r="J222"/>
  <c r="J264"/>
  <c r="BK199"/>
  <c r="J172"/>
  <c r="J158"/>
  <c r="J218"/>
  <c r="J179"/>
  <c r="J195"/>
  <c r="J152"/>
  <c r="BK195"/>
  <c r="BK170"/>
  <c r="J144"/>
  <c r="BK134"/>
  <c r="J148"/>
  <c i="6" r="BK267"/>
  <c r="J255"/>
  <c r="J237"/>
  <c r="J166"/>
  <c i="7" r="J123"/>
  <c r="J147"/>
  <c r="BK127"/>
  <c i="8" r="F37"/>
  <c i="9" r="J123"/>
  <c r="BK129"/>
  <c i="3" r="BK414"/>
  <c r="J488"/>
  <c r="J164"/>
  <c i="5" r="J298"/>
  <c r="J285"/>
  <c r="J304"/>
  <c r="J206"/>
  <c r="J228"/>
  <c r="J236"/>
  <c r="BK140"/>
  <c i="6" r="J214"/>
  <c r="BK245"/>
  <c r="BK269"/>
  <c r="J233"/>
  <c r="BK144"/>
  <c r="J123"/>
  <c i="7" r="BK168"/>
  <c r="BK147"/>
  <c r="BK149"/>
  <c i="8" r="F34"/>
  <c i="2" r="BK225"/>
  <c r="J156"/>
  <c r="BK289"/>
  <c r="BK264"/>
  <c r="J165"/>
  <c r="BK274"/>
  <c r="BK242"/>
  <c r="BK199"/>
  <c r="BK156"/>
  <c r="BK130"/>
  <c i="3" r="J222"/>
  <c r="J663"/>
  <c r="J551"/>
  <c r="BK520"/>
  <c r="J398"/>
  <c r="J238"/>
  <c r="J483"/>
  <c r="BK283"/>
  <c r="J269"/>
  <c r="BK281"/>
  <c r="BK300"/>
  <c r="J174"/>
  <c r="BK199"/>
  <c i="4" r="J132"/>
  <c i="5" r="BK285"/>
  <c r="BK301"/>
  <c r="BK255"/>
  <c r="BK240"/>
  <c r="J193"/>
  <c r="J253"/>
  <c r="BK232"/>
  <c r="BK146"/>
  <c r="J261"/>
  <c r="J177"/>
  <c r="BK183"/>
  <c r="BK191"/>
  <c r="J183"/>
  <c i="6" r="J157"/>
  <c r="J132"/>
  <c r="BK247"/>
  <c r="J229"/>
  <c r="BK235"/>
  <c r="J188"/>
  <c r="BK178"/>
  <c r="J130"/>
  <c r="J146"/>
  <c r="BK162"/>
  <c r="BK130"/>
  <c i="7" r="J168"/>
  <c r="BK157"/>
  <c r="J121"/>
  <c r="J176"/>
  <c i="2" r="J36"/>
  <c i="3" r="J513"/>
  <c r="BK659"/>
  <c r="J279"/>
  <c r="J142"/>
  <c i="5" r="BK264"/>
  <c r="BK203"/>
  <c r="J191"/>
  <c r="BK236"/>
  <c r="J226"/>
  <c r="J170"/>
  <c i="6" r="J212"/>
  <c r="J210"/>
  <c r="BK190"/>
  <c r="J148"/>
  <c i="2" r="J186"/>
  <c r="BK284"/>
  <c r="J199"/>
  <c r="BK294"/>
  <c r="J212"/>
  <c r="J125"/>
  <c i="3" r="J624"/>
  <c r="J507"/>
  <c r="J376"/>
  <c r="BK654"/>
  <c r="BK476"/>
  <c r="BK692"/>
  <c r="BK525"/>
  <c r="BK314"/>
  <c r="J146"/>
  <c i="5" r="J210"/>
  <c r="J220"/>
  <c r="J160"/>
  <c r="BK222"/>
  <c r="BK210"/>
  <c r="BK172"/>
  <c i="6" r="J259"/>
  <c r="BK210"/>
  <c r="J243"/>
  <c r="J216"/>
  <c r="J190"/>
  <c r="BK166"/>
  <c r="BK132"/>
  <c r="BK155"/>
  <c i="7" r="J183"/>
  <c r="J137"/>
  <c i="8" r="J33"/>
  <c i="2" r="J274"/>
  <c r="F37"/>
  <c i="3" r="BK507"/>
  <c r="J242"/>
  <c i="4" r="BK138"/>
  <c i="5" r="BK274"/>
  <c r="J259"/>
  <c r="J185"/>
  <c r="BK246"/>
  <c r="BK266"/>
  <c i="4" l="1" r="P124"/>
  <c r="P123"/>
  <c i="1" r="AU98"/>
  <c i="4" r="R124"/>
  <c r="R123"/>
  <c i="2" r="R124"/>
  <c r="R123"/>
  <c r="R122"/>
  <c i="3" r="BK137"/>
  <c r="T163"/>
  <c r="T470"/>
  <c r="P524"/>
  <c r="BK492"/>
  <c r="J492"/>
  <c r="J108"/>
  <c r="T550"/>
  <c r="P667"/>
  <c i="2" r="P124"/>
  <c r="P123"/>
  <c r="P122"/>
  <c i="1" r="AU96"/>
  <c i="3" r="P163"/>
  <c r="R470"/>
  <c r="T524"/>
  <c r="R667"/>
  <c i="5" r="T137"/>
  <c r="R252"/>
  <c r="T263"/>
  <c r="R290"/>
  <c r="R289"/>
  <c i="3" r="R226"/>
  <c r="P470"/>
  <c r="BK524"/>
  <c r="J524"/>
  <c r="J109"/>
  <c i="5" r="P137"/>
  <c r="P176"/>
  <c r="BK252"/>
  <c r="J252"/>
  <c r="J103"/>
  <c r="R263"/>
  <c i="3" r="R137"/>
  <c r="T137"/>
  <c r="R163"/>
  <c r="BK206"/>
  <c r="J206"/>
  <c r="J102"/>
  <c r="R206"/>
  <c r="T206"/>
  <c r="R492"/>
  <c r="P550"/>
  <c r="R623"/>
  <c i="5" r="R205"/>
  <c r="R268"/>
  <c r="P290"/>
  <c r="P289"/>
  <c i="3" r="P137"/>
  <c r="BK163"/>
  <c r="J163"/>
  <c r="J101"/>
  <c r="P206"/>
  <c i="2" r="BK124"/>
  <c r="J124"/>
  <c r="J100"/>
  <c i="3" r="BK226"/>
  <c r="J226"/>
  <c r="J103"/>
  <c r="BK446"/>
  <c r="J446"/>
  <c r="J104"/>
  <c r="BK470"/>
  <c r="J470"/>
  <c r="J107"/>
  <c r="P492"/>
  <c r="BK550"/>
  <c r="J550"/>
  <c r="J111"/>
  <c r="T623"/>
  <c i="2" r="T124"/>
  <c r="T123"/>
  <c r="T122"/>
  <c i="5" r="P205"/>
  <c r="BK263"/>
  <c r="J263"/>
  <c r="J104"/>
  <c r="T290"/>
  <c r="T289"/>
  <c i="6" r="T122"/>
  <c i="5" r="BK137"/>
  <c r="J137"/>
  <c r="J100"/>
  <c r="T176"/>
  <c r="P268"/>
  <c i="6" r="P150"/>
  <c r="P127"/>
  <c r="R161"/>
  <c r="R127"/>
  <c r="R150"/>
  <c r="P224"/>
  <c i="5" r="T205"/>
  <c r="T268"/>
  <c i="6" r="T127"/>
  <c r="T150"/>
  <c r="BK224"/>
  <c r="J224"/>
  <c r="J101"/>
  <c i="7" r="T120"/>
  <c i="3" r="T226"/>
  <c r="P446"/>
  <c r="R446"/>
  <c r="T446"/>
  <c r="BK456"/>
  <c r="J456"/>
  <c r="J105"/>
  <c r="P456"/>
  <c r="R456"/>
  <c r="T456"/>
  <c r="BK623"/>
  <c r="J623"/>
  <c r="J112"/>
  <c r="T667"/>
  <c i="5" r="R137"/>
  <c r="R176"/>
  <c r="P252"/>
  <c r="P263"/>
  <c r="BK290"/>
  <c r="J290"/>
  <c r="J108"/>
  <c i="6" r="BK127"/>
  <c r="J127"/>
  <c r="J98"/>
  <c r="BK150"/>
  <c r="J150"/>
  <c r="J99"/>
  <c r="T161"/>
  <c i="7" r="P161"/>
  <c i="3" r="P226"/>
  <c r="R524"/>
  <c r="P623"/>
  <c i="5" r="BK176"/>
  <c r="J176"/>
  <c r="J101"/>
  <c r="T252"/>
  <c i="6" r="P122"/>
  <c r="BK161"/>
  <c r="J161"/>
  <c r="J100"/>
  <c r="R224"/>
  <c i="7" r="BK120"/>
  <c r="R161"/>
  <c i="5" r="BK205"/>
  <c r="J205"/>
  <c r="J102"/>
  <c r="BK268"/>
  <c r="J268"/>
  <c r="J105"/>
  <c i="6" r="BK122"/>
  <c r="J122"/>
  <c r="J97"/>
  <c r="R122"/>
  <c r="R121"/>
  <c r="P161"/>
  <c r="T224"/>
  <c r="T121"/>
  <c i="7" r="R120"/>
  <c r="T161"/>
  <c r="P180"/>
  <c r="T180"/>
  <c i="8" r="BK119"/>
  <c r="J119"/>
  <c r="J97"/>
  <c i="3" r="T492"/>
  <c r="R550"/>
  <c r="BK667"/>
  <c r="J667"/>
  <c r="J113"/>
  <c i="7" r="P120"/>
  <c r="P119"/>
  <c i="1" r="AU101"/>
  <c i="7" r="BK161"/>
  <c r="J161"/>
  <c r="J98"/>
  <c r="BK180"/>
  <c r="J180"/>
  <c r="J99"/>
  <c r="R180"/>
  <c i="9" r="BK118"/>
  <c r="J118"/>
  <c r="J97"/>
  <c r="P118"/>
  <c r="P117"/>
  <c i="1" r="AU103"/>
  <c i="9" r="R118"/>
  <c r="R117"/>
  <c r="T118"/>
  <c r="T117"/>
  <c i="4" r="BK137"/>
  <c r="J137"/>
  <c r="J101"/>
  <c i="5" r="BK303"/>
  <c r="J303"/>
  <c r="J111"/>
  <c r="BK284"/>
  <c r="J284"/>
  <c r="J106"/>
  <c r="BK300"/>
  <c r="J300"/>
  <c r="J110"/>
  <c r="BK133"/>
  <c r="J133"/>
  <c r="J98"/>
  <c r="BK297"/>
  <c r="J297"/>
  <c r="J109"/>
  <c i="3" r="BK545"/>
  <c r="J545"/>
  <c r="J110"/>
  <c i="4" r="BK134"/>
  <c r="J134"/>
  <c r="J100"/>
  <c i="9" r="F92"/>
  <c r="J111"/>
  <c r="BE119"/>
  <c r="BE125"/>
  <c r="BE127"/>
  <c r="BE131"/>
  <c r="BE133"/>
  <c r="E85"/>
  <c r="BE123"/>
  <c r="BE129"/>
  <c r="BE135"/>
  <c i="7" r="J120"/>
  <c r="J97"/>
  <c i="8" r="BE121"/>
  <c r="J112"/>
  <c r="E85"/>
  <c i="1" r="AV102"/>
  <c r="AW102"/>
  <c r="AZ102"/>
  <c r="BA102"/>
  <c r="BB102"/>
  <c r="BC102"/>
  <c r="BD102"/>
  <c i="7" r="BE129"/>
  <c r="BE145"/>
  <c r="BE123"/>
  <c r="BE155"/>
  <c r="E85"/>
  <c r="F92"/>
  <c r="BE121"/>
  <c r="BE127"/>
  <c r="BE135"/>
  <c r="BE147"/>
  <c r="BE153"/>
  <c r="BE157"/>
  <c r="BE159"/>
  <c r="BE164"/>
  <c r="BE170"/>
  <c r="BE178"/>
  <c r="BE181"/>
  <c r="BE183"/>
  <c r="BE187"/>
  <c r="J89"/>
  <c r="BE125"/>
  <c r="BE133"/>
  <c r="BE143"/>
  <c r="BE151"/>
  <c r="BE162"/>
  <c r="BE166"/>
  <c r="BE168"/>
  <c r="BE174"/>
  <c r="BE185"/>
  <c r="BE131"/>
  <c r="BE137"/>
  <c r="BE139"/>
  <c r="BE141"/>
  <c r="BE149"/>
  <c r="BE172"/>
  <c r="BE176"/>
  <c r="BE189"/>
  <c r="BE191"/>
  <c i="6" r="BE128"/>
  <c r="BE132"/>
  <c r="BE136"/>
  <c r="BE146"/>
  <c r="BE157"/>
  <c r="F92"/>
  <c r="BE134"/>
  <c r="BE153"/>
  <c r="BE166"/>
  <c r="BE170"/>
  <c r="J89"/>
  <c r="E111"/>
  <c r="BE123"/>
  <c r="BE142"/>
  <c r="BE148"/>
  <c r="BE155"/>
  <c r="BE162"/>
  <c r="BE174"/>
  <c r="BE178"/>
  <c r="BE182"/>
  <c r="BE184"/>
  <c r="BE186"/>
  <c r="BE214"/>
  <c r="BE216"/>
  <c r="BE218"/>
  <c r="BE222"/>
  <c r="BE229"/>
  <c r="BE231"/>
  <c r="BE235"/>
  <c r="BE239"/>
  <c r="BE253"/>
  <c r="BE267"/>
  <c r="BE125"/>
  <c r="BE130"/>
  <c r="BE138"/>
  <c r="BE140"/>
  <c r="BE144"/>
  <c r="BE151"/>
  <c r="BE159"/>
  <c r="BE164"/>
  <c r="BE168"/>
  <c r="BE172"/>
  <c r="BE176"/>
  <c r="BE180"/>
  <c r="BE188"/>
  <c r="BE190"/>
  <c r="BE192"/>
  <c r="BE194"/>
  <c r="BE196"/>
  <c r="BE198"/>
  <c r="BE200"/>
  <c r="BE208"/>
  <c r="BE210"/>
  <c r="BE212"/>
  <c r="BE220"/>
  <c r="BE225"/>
  <c r="BE227"/>
  <c r="BE243"/>
  <c r="BE255"/>
  <c r="BE261"/>
  <c r="BE263"/>
  <c r="BE265"/>
  <c r="BE269"/>
  <c r="BE202"/>
  <c r="BE206"/>
  <c r="BE237"/>
  <c r="BE241"/>
  <c r="BE245"/>
  <c r="BE247"/>
  <c r="BE249"/>
  <c r="BE251"/>
  <c r="BE204"/>
  <c r="BE233"/>
  <c r="BE257"/>
  <c r="BE259"/>
  <c i="5" r="F92"/>
  <c r="J89"/>
  <c r="BE138"/>
  <c r="BE148"/>
  <c r="BE150"/>
  <c r="BE158"/>
  <c r="BE160"/>
  <c r="BE174"/>
  <c r="BE146"/>
  <c r="BE152"/>
  <c r="BE156"/>
  <c r="BE164"/>
  <c r="BE172"/>
  <c r="BE187"/>
  <c r="BE134"/>
  <c r="BE162"/>
  <c r="BE183"/>
  <c r="BE191"/>
  <c r="BE166"/>
  <c r="BE170"/>
  <c r="BE189"/>
  <c r="BE199"/>
  <c r="BE206"/>
  <c r="BE218"/>
  <c r="BE224"/>
  <c r="BE236"/>
  <c r="BE193"/>
  <c r="BE208"/>
  <c r="BE234"/>
  <c r="BE142"/>
  <c r="BE154"/>
  <c r="BE168"/>
  <c r="BE181"/>
  <c r="BE185"/>
  <c r="BE195"/>
  <c r="BE203"/>
  <c r="BE210"/>
  <c r="BE222"/>
  <c r="BE232"/>
  <c r="BE253"/>
  <c r="BE259"/>
  <c r="BE269"/>
  <c r="BE279"/>
  <c r="BE201"/>
  <c r="E85"/>
  <c r="BE140"/>
  <c r="BE144"/>
  <c r="BE212"/>
  <c r="BE216"/>
  <c r="BE238"/>
  <c r="BE248"/>
  <c r="BE255"/>
  <c r="BE266"/>
  <c r="BE285"/>
  <c r="BE291"/>
  <c r="BE293"/>
  <c r="BE177"/>
  <c r="BE179"/>
  <c r="BE197"/>
  <c r="BE214"/>
  <c r="BE220"/>
  <c r="BE226"/>
  <c r="BE242"/>
  <c r="BE257"/>
  <c r="BE261"/>
  <c r="BE264"/>
  <c r="BE295"/>
  <c r="BE298"/>
  <c r="BE301"/>
  <c r="BE304"/>
  <c r="BE228"/>
  <c r="BE240"/>
  <c r="BE244"/>
  <c r="BE246"/>
  <c r="BE250"/>
  <c r="BE274"/>
  <c i="3" r="J137"/>
  <c r="J100"/>
  <c i="4" r="E85"/>
  <c r="J91"/>
  <c r="F94"/>
  <c r="BE130"/>
  <c r="BE125"/>
  <c r="BE132"/>
  <c r="BE135"/>
  <c r="BE138"/>
  <c i="3" r="BE142"/>
  <c r="BE146"/>
  <c r="J129"/>
  <c r="BE138"/>
  <c r="BE154"/>
  <c r="BE179"/>
  <c r="BE222"/>
  <c r="BE207"/>
  <c r="BE246"/>
  <c r="BE406"/>
  <c r="BE410"/>
  <c r="BE260"/>
  <c r="BE402"/>
  <c r="BE169"/>
  <c r="BE194"/>
  <c r="BE217"/>
  <c r="BE242"/>
  <c r="BE295"/>
  <c r="BE300"/>
  <c r="BE307"/>
  <c r="BE318"/>
  <c r="BE398"/>
  <c r="BE434"/>
  <c r="BE438"/>
  <c r="BE447"/>
  <c r="BE174"/>
  <c r="BE184"/>
  <c r="BE189"/>
  <c r="BE199"/>
  <c r="BE227"/>
  <c i="2" r="BK123"/>
  <c r="BK122"/>
  <c r="J122"/>
  <c r="J98"/>
  <c i="3" r="E85"/>
  <c r="BE279"/>
  <c r="BE281"/>
  <c r="BE290"/>
  <c r="BE353"/>
  <c r="BE394"/>
  <c r="BE451"/>
  <c r="BE461"/>
  <c r="F94"/>
  <c r="BE250"/>
  <c r="BE283"/>
  <c r="BE360"/>
  <c r="BE368"/>
  <c r="BE384"/>
  <c r="BE426"/>
  <c r="BE465"/>
  <c r="BE471"/>
  <c r="BE483"/>
  <c r="BE502"/>
  <c r="BE507"/>
  <c r="BE520"/>
  <c r="BE525"/>
  <c r="BE597"/>
  <c r="BE654"/>
  <c r="BE325"/>
  <c r="BE334"/>
  <c r="BE341"/>
  <c r="BE389"/>
  <c r="BE418"/>
  <c r="BE430"/>
  <c r="BE457"/>
  <c r="BE488"/>
  <c r="BE493"/>
  <c r="BE529"/>
  <c r="BE536"/>
  <c r="BE541"/>
  <c r="BE546"/>
  <c r="BE565"/>
  <c r="BE577"/>
  <c r="BE659"/>
  <c r="BE663"/>
  <c r="BE314"/>
  <c r="BE364"/>
  <c r="BE380"/>
  <c r="BE414"/>
  <c r="BE478"/>
  <c r="BE513"/>
  <c r="BE558"/>
  <c r="BE619"/>
  <c r="BE624"/>
  <c r="BE634"/>
  <c r="BE150"/>
  <c r="BE238"/>
  <c r="BE269"/>
  <c r="BE348"/>
  <c r="BE372"/>
  <c r="BE376"/>
  <c r="BE422"/>
  <c r="BE442"/>
  <c r="BE476"/>
  <c r="BE531"/>
  <c r="BE551"/>
  <c r="BE572"/>
  <c r="BE582"/>
  <c r="BE612"/>
  <c r="BE629"/>
  <c r="BE642"/>
  <c r="BE648"/>
  <c r="BE668"/>
  <c r="BE681"/>
  <c r="BE692"/>
  <c r="BE164"/>
  <c r="BE212"/>
  <c i="2" r="E85"/>
  <c r="F119"/>
  <c r="BE125"/>
  <c r="BE130"/>
  <c r="BE139"/>
  <c r="BE156"/>
  <c r="BE160"/>
  <c r="BE165"/>
  <c r="BE180"/>
  <c r="BE186"/>
  <c r="BE199"/>
  <c r="BE259"/>
  <c r="BE279"/>
  <c r="BE284"/>
  <c r="BE289"/>
  <c r="BE146"/>
  <c r="BE225"/>
  <c r="BE238"/>
  <c r="BE248"/>
  <c r="BE269"/>
  <c i="1" r="BB96"/>
  <c r="BC96"/>
  <c i="2" r="BE264"/>
  <c r="BE274"/>
  <c i="1" r="AW96"/>
  <c i="2" r="J91"/>
  <c r="BE134"/>
  <c r="BE151"/>
  <c r="BE170"/>
  <c r="BE212"/>
  <c r="BE233"/>
  <c r="BE242"/>
  <c r="BE254"/>
  <c i="1" r="BA96"/>
  <c i="2" r="BE294"/>
  <c i="1" r="BD96"/>
  <c i="5" r="J34"/>
  <c i="1" r="AW99"/>
  <c i="9" r="F36"/>
  <c i="1" r="BC103"/>
  <c i="3" r="F38"/>
  <c i="1" r="BC97"/>
  <c i="5" r="F35"/>
  <c i="1" r="BB99"/>
  <c i="5" r="F34"/>
  <c i="1" r="BA99"/>
  <c i="9" r="J34"/>
  <c i="1" r="AW103"/>
  <c i="3" r="F36"/>
  <c i="1" r="BA97"/>
  <c i="4" r="F36"/>
  <c i="1" r="BA98"/>
  <c i="6" r="F37"/>
  <c i="1" r="BD100"/>
  <c i="3" r="J36"/>
  <c i="1" r="AW97"/>
  <c i="4" r="F38"/>
  <c i="1" r="BC98"/>
  <c i="5" r="F36"/>
  <c i="1" r="BC99"/>
  <c i="7" r="F36"/>
  <c i="1" r="BC101"/>
  <c i="7" r="J34"/>
  <c i="1" r="AW101"/>
  <c i="6" r="F35"/>
  <c i="1" r="BB100"/>
  <c r="AS94"/>
  <c i="5" r="F37"/>
  <c i="1" r="BD99"/>
  <c i="9" r="F35"/>
  <c i="1" r="BB103"/>
  <c i="7" r="F37"/>
  <c i="1" r="BD101"/>
  <c i="9" r="F34"/>
  <c i="1" r="BA103"/>
  <c i="7" r="F35"/>
  <c i="1" r="BB101"/>
  <c i="4" r="F39"/>
  <c i="1" r="BD98"/>
  <c i="7" r="F34"/>
  <c i="1" r="BA101"/>
  <c i="9" r="F37"/>
  <c i="1" r="BD103"/>
  <c i="4" r="J36"/>
  <c i="1" r="AW98"/>
  <c i="6" r="F36"/>
  <c i="1" r="BC100"/>
  <c i="3" r="F39"/>
  <c i="1" r="BD97"/>
  <c i="4" r="F37"/>
  <c i="1" r="BB98"/>
  <c i="6" r="J34"/>
  <c i="1" r="AW100"/>
  <c i="3" r="F37"/>
  <c i="1" r="BB97"/>
  <c i="6" r="F34"/>
  <c i="1" r="BA100"/>
  <c i="7" l="1" r="BK119"/>
  <c r="J119"/>
  <c r="J96"/>
  <c i="6" r="P121"/>
  <c i="1" r="AU100"/>
  <c i="5" r="R136"/>
  <c r="R131"/>
  <c i="7" r="T119"/>
  <c r="R119"/>
  <c i="3" r="R136"/>
  <c r="P469"/>
  <c r="R469"/>
  <c i="5" r="P136"/>
  <c r="P131"/>
  <c i="1" r="AU99"/>
  <c i="3" r="BK136"/>
  <c r="J136"/>
  <c r="J99"/>
  <c r="P136"/>
  <c r="P135"/>
  <c i="1" r="AU97"/>
  <c i="3" r="T136"/>
  <c i="5" r="T136"/>
  <c r="T131"/>
  <c i="3" r="T469"/>
  <c i="4" r="BK124"/>
  <c r="J124"/>
  <c r="J99"/>
  <c i="3" r="BK469"/>
  <c r="J469"/>
  <c r="J106"/>
  <c i="5" r="BK132"/>
  <c r="J132"/>
  <c r="J97"/>
  <c r="BK289"/>
  <c r="J289"/>
  <c r="J107"/>
  <c i="6" r="BK121"/>
  <c r="J121"/>
  <c r="J96"/>
  <c i="5" r="BK136"/>
  <c r="J136"/>
  <c r="J99"/>
  <c i="8" r="BK118"/>
  <c r="J118"/>
  <c r="J96"/>
  <c i="9" r="BK117"/>
  <c r="J117"/>
  <c r="J96"/>
  <c i="8" r="F115"/>
  <c i="2" r="J123"/>
  <c r="J99"/>
  <c r="J32"/>
  <c i="1" r="AG96"/>
  <c i="3" r="J35"/>
  <c i="1" r="AV97"/>
  <c r="AT97"/>
  <c i="9" r="J33"/>
  <c i="1" r="AV103"/>
  <c r="AT103"/>
  <c i="2" r="J35"/>
  <c i="1" r="AV96"/>
  <c r="AT96"/>
  <c i="5" r="F33"/>
  <c i="1" r="AZ99"/>
  <c i="7" r="J33"/>
  <c i="1" r="AV101"/>
  <c r="AT101"/>
  <c r="AU95"/>
  <c r="AU94"/>
  <c r="BD95"/>
  <c r="BB95"/>
  <c i="4" r="J35"/>
  <c i="1" r="AV98"/>
  <c r="AT98"/>
  <c i="6" r="F33"/>
  <c i="1" r="AZ100"/>
  <c r="BC95"/>
  <c r="BA95"/>
  <c i="4" r="F35"/>
  <c i="1" r="AZ98"/>
  <c i="6" r="J33"/>
  <c i="1" r="AV100"/>
  <c r="AT100"/>
  <c i="3" r="F35"/>
  <c i="1" r="AZ97"/>
  <c r="AT102"/>
  <c i="2" r="F35"/>
  <c i="1" r="AZ96"/>
  <c i="5" r="J33"/>
  <c i="1" r="AV99"/>
  <c r="AT99"/>
  <c i="7" r="F33"/>
  <c i="1" r="AZ101"/>
  <c i="9" r="F33"/>
  <c i="1" r="AZ103"/>
  <c i="3" l="1" r="T135"/>
  <c r="R135"/>
  <c r="BK135"/>
  <c r="J135"/>
  <c r="J98"/>
  <c i="4" r="BK123"/>
  <c r="J123"/>
  <c r="J98"/>
  <c i="5" r="BK131"/>
  <c r="J131"/>
  <c r="J96"/>
  <c i="1" r="AN96"/>
  <c i="2" r="J41"/>
  <c i="1" r="BB94"/>
  <c r="AX94"/>
  <c r="BD94"/>
  <c r="W33"/>
  <c i="8" r="J30"/>
  <c i="1" r="AG102"/>
  <c r="BA94"/>
  <c r="W30"/>
  <c i="9" r="J30"/>
  <c i="1" r="AG103"/>
  <c i="6" r="J30"/>
  <c i="1" r="AG100"/>
  <c i="7" r="J30"/>
  <c i="1" r="AG101"/>
  <c r="AX95"/>
  <c r="AZ95"/>
  <c r="BC94"/>
  <c r="AY94"/>
  <c r="AW95"/>
  <c r="AY95"/>
  <c i="9" l="1" r="J39"/>
  <c i="6" r="J39"/>
  <c i="7" r="J39"/>
  <c i="8" r="J39"/>
  <c i="1" r="AN103"/>
  <c r="AN101"/>
  <c r="AN100"/>
  <c r="AN102"/>
  <c r="AW94"/>
  <c r="AK30"/>
  <c i="3" r="J32"/>
  <c i="1" r="AG97"/>
  <c r="AN97"/>
  <c r="W32"/>
  <c r="W31"/>
  <c r="AZ94"/>
  <c r="AV94"/>
  <c r="AK29"/>
  <c i="5" r="J30"/>
  <c i="1" r="AG99"/>
  <c r="AV95"/>
  <c r="AT95"/>
  <c i="4" r="J32"/>
  <c i="1" r="AG98"/>
  <c i="3" l="1" r="J41"/>
  <c i="5" r="J39"/>
  <c i="4" r="J41"/>
  <c i="1" r="AN98"/>
  <c r="AN99"/>
  <c r="AT94"/>
  <c r="W29"/>
  <c r="AG95"/>
  <c r="AG94"/>
  <c r="AN94"/>
  <c l="1" r="AN95"/>
  <c r="AK26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<sst xmlns="http://schemas.openxmlformats.org/spreadsheetml/2006/main">
  <si>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</si>
  <si>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</si>
  <si>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</si>
  <si>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</si>
  <si>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</si>
  <si>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{8fbcad9b-dc22-476a-ba39-7843d7397f8e}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</si>
  <si>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</si>
  <si>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</si>
  <si>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</si>
  <si>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</si>
  <si>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</si>
  <si>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</si>
  <si>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</si>
  <si>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</si>
  <si>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24_002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</si>
  <si>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</si>
  <si>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</si>
  <si>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OA - stavební práce</t>
  </si>
  <si>
    <t>KSO:</t>
  </si>
  <si>
    <t>CC-CZ:</t>
  </si>
  <si>
    <t>Místo:</t>
  </si>
  <si>
    <t xml:space="preserve"> </t>
  </si>
  <si>
    <t>Datum:</t>
  </si>
  <si>
    <t>20. 5. 2025</t>
  </si>
  <si>
    <t>Zadavatel:</t>
  </si>
  <si>
    <t>IČ:</t>
  </si>
  <si>
    <t>00566381</t>
  </si>
  <si>
    <t>OA a VOŠ Brno Kotlářská, příspěvková organizace</t>
  </si>
  <si>
    <t>DIČ:</t>
  </si>
  <si>
    <t>Uchazeč:</t>
  </si>
  <si>
    <t>Vyplň údaj</t>
  </si>
  <si>
    <t>Projektant:</t>
  </si>
  <si>
    <t>07587295</t>
  </si>
  <si>
    <t>Múčka Veselý architekti s.r.o.</t>
  </si>
  <si>
    <t>CZ07587295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</si>
  <si>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</si>
  <si>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</si>
  <si>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</si>
  <si>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</si>
  <si>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</si>
  <si>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</si>
  <si>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</si>
  <si>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</si>
  <si>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</si>
  <si>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</si>
  <si>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</si>
  <si>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</si>
  <si>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</si>
  <si>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</si>
  <si>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</si>
  <si>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</si>
  <si>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</si>
  <si>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</si>
  <si>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</si>
  <si>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</si>
  <si>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</si>
  <si>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</si>
  <si>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</si>
  <si>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</si>
  <si>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</si>
  <si>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</si>
  <si>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</si>
  <si>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</si>
  <si>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</si>
  <si>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</si>
  <si>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</si>
  <si>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</si>
  <si>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</si>
  <si>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</si>
  <si>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</si>
  <si>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</si>
  <si>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</si>
  <si>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</si>
  <si>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</si>
  <si>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</si>
  <si>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</si>
  <si>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</si>
  <si>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</si>
  <si>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</si>
  <si>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</si>
  <si>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</si>
  <si>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</si>
  <si>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D.1.1</t>
  </si>
  <si>
    <t>Architektonicko stavební řešení, Bourací práce a Vedlejší rozpočtové náklady</t>
  </si>
  <si>
    <t>STA</t>
  </si>
  <si>
    <t>1</t>
  </si>
  <si>
    <t>{a51072a5-700b-48ed-845a-56b734d7f65a}</t>
  </si>
  <si>
    <t>/</t>
  </si>
  <si>
    <t>Bourací práce</t>
  </si>
  <si>
    <t>Soupis</t>
  </si>
  <si>
    <t>2</t>
  </si>
  <si>
    <t>{dfb45b45-cd93-4a15-869b-f8d8c9f30376}</t>
  </si>
  <si>
    <t>D.1.1.</t>
  </si>
  <si>
    <t>Stavební práce</t>
  </si>
  <si>
    <t>{00aee0ac-599c-4b98-a896-35eb44279d57}</t>
  </si>
  <si>
    <t>D.1.1..</t>
  </si>
  <si>
    <t>Vedlejší a ostatní náklady</t>
  </si>
  <si>
    <t>{c7adb196-8a81-45be-ace1-ee9d5069039f}</t>
  </si>
  <si>
    <t>D.1.4.b</t>
  </si>
  <si>
    <t>Zdravotechnika</t>
  </si>
  <si>
    <t>{cbe3ea1a-5aef-4098-a4fc-e2106f27110d}</t>
  </si>
  <si>
    <t>D.1.4.c</t>
  </si>
  <si>
    <t>Elektroinstalace</t>
  </si>
  <si>
    <t>{0aef41d3-ac67-4152-9cf7-c6a90a9a1afb}</t>
  </si>
  <si>
    <t>D.1.4.d</t>
  </si>
  <si>
    <t>Vzduchotechnika</t>
  </si>
  <si>
    <t>{0bb88daa-df0f-45ac-9ccf-84d54b3c4a29}</t>
  </si>
  <si>
    <t>D.1.4.f</t>
  </si>
  <si>
    <t>Zásobovací plošina</t>
  </si>
  <si>
    <t>{e359ce05-d8a5-4eeb-9ee9-49c88fe5fffd}</t>
  </si>
  <si>
    <t>VRN</t>
  </si>
  <si>
    <t>Vedlejší rozpočtové náklady</t>
  </si>
  <si>
    <t>{d7d9b09d-de58-462d-9822-9930457dc6ab}</t>
  </si>
  <si>
    <t>KRYCÍ LIST SOUPISU PRACÍ</t>
  </si>
  <si>
    <t>Objekt:</t>
  </si>
  <si>
    <t>D.1.1 - Architektonicko stavební řešení, Bourací práce a Vedlejší rozpočtové náklady</t>
  </si>
  <si>
    <t>Soupis:</t>
  </si>
  <si>
    <t>D.1.1 - Bourací práce</t>
  </si>
  <si>
    <t xml:space="preserve">Kotlářská 263/9, Veveří, 602 00 Brno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</si>
  <si>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</si>
  <si>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</si>
  <si>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</si>
  <si>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</si>
  <si>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</si>
  <si>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</si>
  <si>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</si>
  <si>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</si>
  <si>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</si>
  <si>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</si>
  <si>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</si>
  <si>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</si>
  <si>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</si>
  <si>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</si>
  <si>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</si>
  <si>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</si>
  <si>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</si>
  <si>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</si>
  <si>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</si>
  <si>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</si>
  <si>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</si>
  <si>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</si>
  <si>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</si>
  <si>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</si>
  <si>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</si>
  <si>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</si>
  <si>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711131811</t>
  </si>
  <si>
    <t>Odstranění izolace proti zemní vlhkosti na ploše vodorovné V</t>
  </si>
  <si>
    <t>m2</t>
  </si>
  <si>
    <t>4</t>
  </si>
  <si>
    <t>-76842615</t>
  </si>
  <si>
    <t>PP</t>
  </si>
  <si>
    <t>VV</t>
  </si>
  <si>
    <t>BP12 - odstranění stávající hydroizolace</t>
  </si>
  <si>
    <t>3,76+1,52+8,12+1,88+1,48</t>
  </si>
  <si>
    <t>Součet</t>
  </si>
  <si>
    <t>25</t>
  </si>
  <si>
    <t>113106171</t>
  </si>
  <si>
    <t>Rozebrání dlažeb vozovek ze zámkové dlažby s ložem z kameniva ručně</t>
  </si>
  <si>
    <t>812359847</t>
  </si>
  <si>
    <t>4*2</t>
  </si>
  <si>
    <t>965042141</t>
  </si>
  <si>
    <t>Bourání podkladů pod dlažby nebo mazanin betonových nebo z litého asfaltu tl do 100 mm pl přes 4 m2</t>
  </si>
  <si>
    <t>m3</t>
  </si>
  <si>
    <t>1617228552</t>
  </si>
  <si>
    <t>BP12 - vybourání stávající betonové mazaniny tl. 100 mm</t>
  </si>
  <si>
    <t>(3,76+1,52+8,12+1,88+1,48)*0,1</t>
  </si>
  <si>
    <t>3</t>
  </si>
  <si>
    <t>965042141.1</t>
  </si>
  <si>
    <t>Bourání mazanin betonových nebo z litého asfaltu tl. do 150 mm, plochy přes 4 m2</t>
  </si>
  <si>
    <t>-1953048960</t>
  </si>
  <si>
    <t>BP12 - vybourání stávající podkladní desky tl. 150 mm</t>
  </si>
  <si>
    <t>(3,76+1,52+8,12+1,88+1,48)*0,15</t>
  </si>
  <si>
    <t>BP16 - vybourání stávající podkladní desky tl. 150 mm</t>
  </si>
  <si>
    <t>18,71*0,15</t>
  </si>
  <si>
    <t>965081213</t>
  </si>
  <si>
    <t>Bourání podlah z dlaždic keramických nebo xylolitových tl do 10 mm plochy přes 1 m2</t>
  </si>
  <si>
    <t>-2049417621</t>
  </si>
  <si>
    <t>BP01</t>
  </si>
  <si>
    <t>148</t>
  </si>
  <si>
    <t>5</t>
  </si>
  <si>
    <t>968062455</t>
  </si>
  <si>
    <t>Vybourání dřevěných dveřních zárubní pl do 2 m2</t>
  </si>
  <si>
    <t>-1747608600</t>
  </si>
  <si>
    <t>BP03</t>
  </si>
  <si>
    <t>26</t>
  </si>
  <si>
    <t>968082016</t>
  </si>
  <si>
    <t>Vybourání plastových rámů oken včetně křídel plochy přes 1 do 2 m2</t>
  </si>
  <si>
    <t>-1971000286</t>
  </si>
  <si>
    <t>(1,59*1,07)*4</t>
  </si>
  <si>
    <t>6</t>
  </si>
  <si>
    <t>978013191</t>
  </si>
  <si>
    <t>Otlučení (osekání) vnitřní vápenné nebo vápenocementové omítky stěn v rozsahu přes 50 do 100 %</t>
  </si>
  <si>
    <t>-2119935370</t>
  </si>
  <si>
    <t>BP14 - osekání původní degradované omítky, vyškrábání spar zdiva</t>
  </si>
  <si>
    <t>10,66*2,66-1,3*2</t>
  </si>
  <si>
    <t>7</t>
  </si>
  <si>
    <t>978059541</t>
  </si>
  <si>
    <t>Odsekání a odebrání obkladů stěn z vnitřních obkládaček plochy přes 1 m2</t>
  </si>
  <si>
    <t>-1476766204</t>
  </si>
  <si>
    <t>odsekání stávajícího obkladu</t>
  </si>
  <si>
    <t>2*(17,35+1,35+8,12+3,1+7,4+4,7+4,3+1,5+1,5+3,45+6,75)</t>
  </si>
  <si>
    <t>8</t>
  </si>
  <si>
    <t>981511111</t>
  </si>
  <si>
    <t>Demolice konstrukcí objektů zděných na MVC postupným rozebíráním</t>
  </si>
  <si>
    <t>-451731033</t>
  </si>
  <si>
    <t>BP04-vybourání parapetu do úrovně podlahy kuchyně</t>
  </si>
  <si>
    <t>4*(1,36*0,65*1,59)</t>
  </si>
  <si>
    <t>BP07-odstranění podezdívky výdejních oken</t>
  </si>
  <si>
    <t>(0,9*0,2)*(3,215*3,06)</t>
  </si>
  <si>
    <t>BP15 - bourání zděné příčky</t>
  </si>
  <si>
    <t>2,78*0,1*(3,215+3,15+2,8+3,9+1,55+2,8+3,4+3,05+1,1+2,735+0,45)</t>
  </si>
  <si>
    <t>-4*2</t>
  </si>
  <si>
    <t>763131821</t>
  </si>
  <si>
    <t>Demontáž SDK podhledu s dvouvrstvou nosnou kcí z ocelových profilů opláštění jednoduché</t>
  </si>
  <si>
    <t>-1250616743</t>
  </si>
  <si>
    <t>BP02</t>
  </si>
  <si>
    <t>kastlík</t>
  </si>
  <si>
    <t>0,6*0,5*25,66</t>
  </si>
  <si>
    <t>10</t>
  </si>
  <si>
    <t>997013211</t>
  </si>
  <si>
    <t>Vnitrostaveništní doprava suti a vybouraných hmot pro budovy v do 6 m ručně</t>
  </si>
  <si>
    <t>t</t>
  </si>
  <si>
    <t>1673307069</t>
  </si>
  <si>
    <t>odpad -směsný, bude fakturováno dle vážních lístků</t>
  </si>
  <si>
    <t>odpad - omítka</t>
  </si>
  <si>
    <t>1,185</t>
  </si>
  <si>
    <t>odpad - keramický</t>
  </si>
  <si>
    <t>5,180+8,095</t>
  </si>
  <si>
    <t xml:space="preserve">odpad -cihelný </t>
  </si>
  <si>
    <t>13,030</t>
  </si>
  <si>
    <t>odpad - beton, kemenivo</t>
  </si>
  <si>
    <t>3,687+11,706</t>
  </si>
  <si>
    <t>11</t>
  </si>
  <si>
    <t>997013501</t>
  </si>
  <si>
    <t>Odvoz suti a vybouraných hmot na skládku nebo meziskládku do 1 km se složením</t>
  </si>
  <si>
    <t>536932921</t>
  </si>
  <si>
    <t>997013509</t>
  </si>
  <si>
    <t>Příplatek k odvozu suti a vybouraných hmot na skládku ZKD 1 km přes 1 km</t>
  </si>
  <si>
    <t>2107914399</t>
  </si>
  <si>
    <t>10*19</t>
  </si>
  <si>
    <t>1,185*19</t>
  </si>
  <si>
    <t>(5,180+8,095)*19</t>
  </si>
  <si>
    <t>13,030*19</t>
  </si>
  <si>
    <t>(3,687+11,706)*19</t>
  </si>
  <si>
    <t>13</t>
  </si>
  <si>
    <t>997013609</t>
  </si>
  <si>
    <t>Poplatek za uložení na skládce (skládkovné) stavebního odpadu ze směsí nebo oddělených frakcí betonu, cihel a keramických výrobků kód odpadu 17 01 07</t>
  </si>
  <si>
    <t>-891502702</t>
  </si>
  <si>
    <t>Bude fakturováno dle vážních lístků po odsouhlasení AD/TDI</t>
  </si>
  <si>
    <t>14</t>
  </si>
  <si>
    <t>997013635</t>
  </si>
  <si>
    <t>Poplatek za uložení na skládce (skládkovné) komunálního odpadu kód odpadu 20 03 01</t>
  </si>
  <si>
    <t>-40214741</t>
  </si>
  <si>
    <t>27</t>
  </si>
  <si>
    <t>997013813</t>
  </si>
  <si>
    <t>Poplatek za uložení na skládce (skládkovné) stavebního odpadu z plastických hmot kód odpadu 17 02 03</t>
  </si>
  <si>
    <t>-1293099464</t>
  </si>
  <si>
    <t>0,050*4</t>
  </si>
  <si>
    <t>15</t>
  </si>
  <si>
    <t>997013863</t>
  </si>
  <si>
    <t>Poplatek za uložení stavebního odpadu na recyklační skládce (skládkovné) cihelného kód odpadu 17 01 02</t>
  </si>
  <si>
    <t>-1092693371</t>
  </si>
  <si>
    <t>16</t>
  </si>
  <si>
    <t>997013601</t>
  </si>
  <si>
    <t>Poplatek za uložení na skládce (skládkovné) stavebního odpadu betonového kód odpadu 17 01 01</t>
  </si>
  <si>
    <t>-1720765100</t>
  </si>
  <si>
    <t>17</t>
  </si>
  <si>
    <t>BP</t>
  </si>
  <si>
    <t>Demontáž a likvidace gastro vybavení</t>
  </si>
  <si>
    <t>kpl</t>
  </si>
  <si>
    <t>1127160560</t>
  </si>
  <si>
    <t>18</t>
  </si>
  <si>
    <t>BP05</t>
  </si>
  <si>
    <t>Odstranění vybavení WC (mísa+nádržka)</t>
  </si>
  <si>
    <t>-215064289</t>
  </si>
  <si>
    <t>19</t>
  </si>
  <si>
    <t>BP06</t>
  </si>
  <si>
    <t>Odstranění vybavení koupelny (vodovodní baterie, umyvadlo, sprcha)</t>
  </si>
  <si>
    <t>-537343932</t>
  </si>
  <si>
    <t>20</t>
  </si>
  <si>
    <t>BP08</t>
  </si>
  <si>
    <t>Odstranění výdejního okénka</t>
  </si>
  <si>
    <t>360662816</t>
  </si>
  <si>
    <t>BP09</t>
  </si>
  <si>
    <t>Odstranění výdejního okna vč. dveří</t>
  </si>
  <si>
    <t>-840213161</t>
  </si>
  <si>
    <t>22</t>
  </si>
  <si>
    <t>BP10</t>
  </si>
  <si>
    <t>Odstranění výdejního pultu</t>
  </si>
  <si>
    <t>163024316</t>
  </si>
  <si>
    <t>23</t>
  </si>
  <si>
    <t>BP11</t>
  </si>
  <si>
    <t>Odstranění dveřního křídla</t>
  </si>
  <si>
    <t>-1572395041</t>
  </si>
  <si>
    <t>28</t>
  </si>
  <si>
    <t>BP1111111R</t>
  </si>
  <si>
    <t>Demontáž + likvidace staré stříšky nad zásobovacím oknem</t>
  </si>
  <si>
    <t>-2044461827</t>
  </si>
  <si>
    <t>24</t>
  </si>
  <si>
    <t>HZS1291</t>
  </si>
  <si>
    <t>Hodinová zúčtovací sazba pomocný stavební dělník</t>
  </si>
  <si>
    <t>hod</t>
  </si>
  <si>
    <t>-1511833299</t>
  </si>
  <si>
    <t>Nezměřitelné práce</t>
  </si>
  <si>
    <t>50</t>
  </si>
  <si>
    <t>D.1.1. - Stavební práce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</si>
  <si>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</si>
  <si>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</si>
  <si>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</si>
  <si>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</si>
  <si>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</si>
  <si>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</si>
  <si>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711 - Izolace proti vodě, vlhkosti a plynům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</si>
  <si>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</si>
  <si>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</si>
  <si>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</si>
  <si>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</si>
  <si>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 keramické</t>
  </si>
  <si>
    <t xml:space="preserve">    784 - Dokončovací práce - malby a tapety</t>
  </si>
  <si>
    <t>Zemní práce</t>
  </si>
  <si>
    <t>90</t>
  </si>
  <si>
    <t>131251100</t>
  </si>
  <si>
    <t>Hloubení jam nezapažených v hornině třídy těžitelnosti I skupiny 3 objem do 20 m3 strojně</t>
  </si>
  <si>
    <t>-1358910325</t>
  </si>
  <si>
    <t>(3,5*1,15*1,2)</t>
  </si>
  <si>
    <t>91</t>
  </si>
  <si>
    <t>162751137</t>
  </si>
  <si>
    <t>Vodorovné přemístění do 10000 m výkopku/sypaniny z horniny třídy těžitelnosti II, skupiny 4 a 5</t>
  </si>
  <si>
    <t>-1338730976</t>
  </si>
  <si>
    <t>92</t>
  </si>
  <si>
    <t>162751139</t>
  </si>
  <si>
    <t>Příplatek k vodorovnému přemístění výkopku/sypaniny z horniny třídy těžitelnosti II</t>
  </si>
  <si>
    <t>-458526606</t>
  </si>
  <si>
    <t>93</t>
  </si>
  <si>
    <t>171201231</t>
  </si>
  <si>
    <t>Poplatek za uložení zeminy a kamení na recyklační skládce (skládkovné) kód odpadu 17 05 04</t>
  </si>
  <si>
    <t>546388966</t>
  </si>
  <si>
    <t>(3,5*1,15*1,2)*2</t>
  </si>
  <si>
    <t>94</t>
  </si>
  <si>
    <t>174151101</t>
  </si>
  <si>
    <t>Zásyp jam, šachet rýh nebo kolem objektů sypaninou se zhutněním</t>
  </si>
  <si>
    <t>-351531520</t>
  </si>
  <si>
    <t>zásyp mezi základy VZT jednotky</t>
  </si>
  <si>
    <t>(0,47+1,36+0,47)*0,55*0,75</t>
  </si>
  <si>
    <t>Mezisoučet</t>
  </si>
  <si>
    <t>obsyp základů</t>
  </si>
  <si>
    <t>(3,5+3,5+1,15+1,15)*0,75*0,5*0,5</t>
  </si>
  <si>
    <t>Zakládání</t>
  </si>
  <si>
    <t>271542211</t>
  </si>
  <si>
    <t>Podsyp pod základové konstrukce se zhutněním z netříděné štěrkodrtě</t>
  </si>
  <si>
    <t>-906652587</t>
  </si>
  <si>
    <t>PN01</t>
  </si>
  <si>
    <t>273321511</t>
  </si>
  <si>
    <t>Základové desky ze ŽB bez zvýšených nároků na prostředí tř. C 20/25</t>
  </si>
  <si>
    <t>2113855946</t>
  </si>
  <si>
    <t>88</t>
  </si>
  <si>
    <t>-1492494692</t>
  </si>
  <si>
    <t>Základ VZT jednotky</t>
  </si>
  <si>
    <t>3,5*1,15*0,25</t>
  </si>
  <si>
    <t>273362021</t>
  </si>
  <si>
    <t>Výztuž základových desek svařovanými sítěmi Kari</t>
  </si>
  <si>
    <t>1109020399</t>
  </si>
  <si>
    <t>((3,76+1,52+8,12+1,88+1,48)*1,1)*3,03*0,001</t>
  </si>
  <si>
    <t>89</t>
  </si>
  <si>
    <t>1680561399</t>
  </si>
  <si>
    <t>Základ VZT jednotky - KARI ve dvou vrstvách</t>
  </si>
  <si>
    <t>(3,5*1,15*1,1)*3,03*0,001*2</t>
  </si>
  <si>
    <t>87</t>
  </si>
  <si>
    <t>279113114</t>
  </si>
  <si>
    <t>Základová zeď tl přes 250 do 300 mm z tvárnic ztraceného bednění včetně výplně z betonu tř. C 8/10</t>
  </si>
  <si>
    <t>529242539</t>
  </si>
  <si>
    <t>základové zdi pod VZT jednotkou</t>
  </si>
  <si>
    <t>0,75*(1,15+1,15+0,55+0,55+3,5+3,5)</t>
  </si>
  <si>
    <t>631311125</t>
  </si>
  <si>
    <t>Mazanina z betonu prostého bez zvýšených nároků na prostředí tl. přes 80 do 120 mm tř. C 20/25</t>
  </si>
  <si>
    <t>2055180060</t>
  </si>
  <si>
    <t>632451441</t>
  </si>
  <si>
    <t>Doplnění cementového potěru hlazeného pl do 1 m2 tl přes 30 do 40 mm</t>
  </si>
  <si>
    <t>-671081996</t>
  </si>
  <si>
    <t>pod dlažbu protiskluzu R9</t>
  </si>
  <si>
    <t>(53,7+12,4+1,8+1,4+1,7+3,8)*0,7</t>
  </si>
  <si>
    <t>pod dlažbu protiskluzu R12</t>
  </si>
  <si>
    <t>(23,3+28,0+5,7+2,2)*0,7</t>
  </si>
  <si>
    <t>Svislé a kompletní konstrukce</t>
  </si>
  <si>
    <t>99</t>
  </si>
  <si>
    <t>342272225R</t>
  </si>
  <si>
    <t xml:space="preserve">Zazdění části okenního otvoru, tl. plynosilikátového zdiva 100mm, tl. izolace PIR 50mm, vnitřní + vnější omítka, prostup VZT potrubí skrz tuto stěnu je součástí. </t>
  </si>
  <si>
    <t>1871105027</t>
  </si>
  <si>
    <t>zazdění části okna</t>
  </si>
  <si>
    <t>HZS1301</t>
  </si>
  <si>
    <t>Hodinové zúčtovací sazby profesí HSV provádění konstrukcí zedník</t>
  </si>
  <si>
    <t>-1197085030</t>
  </si>
  <si>
    <t>nezměřitelné práce</t>
  </si>
  <si>
    <t>100</t>
  </si>
  <si>
    <t>342272225</t>
  </si>
  <si>
    <t>Příčky z pórobetonových tvárnic hladkých na tenké maltové lože objemová hmotnost do 500 kg/m3, tloušťka příčky 100 mm</t>
  </si>
  <si>
    <t>-2009200105</t>
  </si>
  <si>
    <t xml:space="preserve">zapravení špalet </t>
  </si>
  <si>
    <t>0,9*2</t>
  </si>
  <si>
    <t>PZ</t>
  </si>
  <si>
    <t>D+M Provizórní zakrytí po dobu výstaby (OSB+PE folie)</t>
  </si>
  <si>
    <t>kus</t>
  </si>
  <si>
    <t>-1222869422</t>
  </si>
  <si>
    <t>Úpravy povrchů, podlahy a osazování výplní</t>
  </si>
  <si>
    <t>612131121</t>
  </si>
  <si>
    <t>Penetrační disperzní nátěr vnitřních stěn nanášený ručně</t>
  </si>
  <si>
    <t>-1695176810</t>
  </si>
  <si>
    <t>nad obklady v M.Č.: 009a,b,c,d</t>
  </si>
  <si>
    <t>(2,73*(23,6+1,55+5,17+7,5+2,1+0,9+1,05+2,1+1,05+0,9+4,1))*2</t>
  </si>
  <si>
    <t>M.Č.: 005</t>
  </si>
  <si>
    <t>(2,73*43,9)*2</t>
  </si>
  <si>
    <t>drobné lokální opravy v ostatních místnostech</t>
  </si>
  <si>
    <t>sanační omítka</t>
  </si>
  <si>
    <t>(2,6*10,561)*2</t>
  </si>
  <si>
    <t>612325131</t>
  </si>
  <si>
    <t>Omítka sanační jádrová vnitřních stěn nanášená ručně</t>
  </si>
  <si>
    <t>539749011</t>
  </si>
  <si>
    <t>2,6*10,561</t>
  </si>
  <si>
    <t>612325191</t>
  </si>
  <si>
    <t>Příplatek k sanační jádrové omítce vnitřních stěn za každých dalších 5 mm tloušťky přes 15 mm ručně</t>
  </si>
  <si>
    <t>-604130386</t>
  </si>
  <si>
    <t>(2,6*10,561)*4</t>
  </si>
  <si>
    <t>612328131</t>
  </si>
  <si>
    <t>Sanační štuk vnitřních stěn tloušťky do 3 mm</t>
  </si>
  <si>
    <t>767944603</t>
  </si>
  <si>
    <t>612311131</t>
  </si>
  <si>
    <t>Vápenný štuk vnitřních stěn tloušťky do 3 mm</t>
  </si>
  <si>
    <t>1218499691</t>
  </si>
  <si>
    <t>UVAŽOVÁNO VE DVOU VRSTVÁCH</t>
  </si>
  <si>
    <t>611131121</t>
  </si>
  <si>
    <t>Penetrační disperzní nátěr vnitřních stropů nanášený ručně</t>
  </si>
  <si>
    <t>-1831403118</t>
  </si>
  <si>
    <t>strop v M.Č.: 009a,b,c,d</t>
  </si>
  <si>
    <t>55,63*2</t>
  </si>
  <si>
    <t>strop v M.Č.: 005</t>
  </si>
  <si>
    <t>53,62*2</t>
  </si>
  <si>
    <t>611311131</t>
  </si>
  <si>
    <t>Vápenný štuk vnitřních rovných stropů tloušťky do 3 mm</t>
  </si>
  <si>
    <t>295905694</t>
  </si>
  <si>
    <t>622143003</t>
  </si>
  <si>
    <t>Montáž omítkových plastových nebo pozinkovaných rohových profilů s tkaninou</t>
  </si>
  <si>
    <t>m</t>
  </si>
  <si>
    <t>-730460797</t>
  </si>
  <si>
    <t>M</t>
  </si>
  <si>
    <t>55343023</t>
  </si>
  <si>
    <t>profil rohový Pz s kulatou hlavou pro vnitřní omítky tl 15mm</t>
  </si>
  <si>
    <t>-1028960806</t>
  </si>
  <si>
    <t>642946111</t>
  </si>
  <si>
    <t>Osazování pouzdra posuvných dveří s jednou kapsou pro jedno křídlo š do 800 mm do zděné příčky</t>
  </si>
  <si>
    <t>-1728308164</t>
  </si>
  <si>
    <t>DV04</t>
  </si>
  <si>
    <t>DV06</t>
  </si>
  <si>
    <t>JAP.8595228837443</t>
  </si>
  <si>
    <t>Stavební pouzdro pro posuvné dveře, dokončená příčka 100 mm, rozměr (čistý průchod v mm): šířka = 0900, výška = 2100</t>
  </si>
  <si>
    <t>-1206844416</t>
  </si>
  <si>
    <t>JAP.8595228825433</t>
  </si>
  <si>
    <t>Stavební pouzdro pro posuvné dveře, dokončená příčka 100mm, rozměr (čistý průchod v mm): šířka = 0700, výška = 1970</t>
  </si>
  <si>
    <t>1851598317</t>
  </si>
  <si>
    <t>642946112</t>
  </si>
  <si>
    <t>Osazování pouzdra posuvných dveří s jednou kapsou pro jedno křídlo š přes 800 do 1200 mm do zděné příčky</t>
  </si>
  <si>
    <t>27391775</t>
  </si>
  <si>
    <t>DV07</t>
  </si>
  <si>
    <t>DV08</t>
  </si>
  <si>
    <t>JAP.8595228825532</t>
  </si>
  <si>
    <t>Stavební pouzdro pro posuvné dveře, dokončená příčka 100mm, rozměr (čistý průchod v mm): šířka = 1000, výška = 1970</t>
  </si>
  <si>
    <t>-1169664324</t>
  </si>
  <si>
    <t>642945111</t>
  </si>
  <si>
    <t>Osazování ocelových zárubní protipožárních nebo protiplynových dveří do vynechaného otvoru, s obetonováním, dveří jednokřídlových do 2,5 m2</t>
  </si>
  <si>
    <t>-2110759734</t>
  </si>
  <si>
    <t>3+2</t>
  </si>
  <si>
    <t>55331431</t>
  </si>
  <si>
    <t>zárubeň jednokřídlá ocelová pro dodatečnou montáž tl stěny 75-100mm rozměru 700/1970, 2100mm</t>
  </si>
  <si>
    <t>-1103256103</t>
  </si>
  <si>
    <t>DV01</t>
  </si>
  <si>
    <t>DV02</t>
  </si>
  <si>
    <t>55331432</t>
  </si>
  <si>
    <t>zárubeň jednokřídlá ocelová pro dodatečnou montáž tl stěny 75-100mm rozměru 800/1970, 2100mm</t>
  </si>
  <si>
    <t>-2036577041</t>
  </si>
  <si>
    <t>DV03</t>
  </si>
  <si>
    <t>DV05</t>
  </si>
  <si>
    <t>DV10</t>
  </si>
  <si>
    <t>711191001</t>
  </si>
  <si>
    <t>Provedení nátěru adhezního můstku na ploše vodorovné V</t>
  </si>
  <si>
    <t>-1937863772</t>
  </si>
  <si>
    <t>Provedení nátěru pod dlažbu protisklu R9</t>
  </si>
  <si>
    <t xml:space="preserve">53,7+12,4+1,8+1,4+1,7+3,8 </t>
  </si>
  <si>
    <t>Provedení nátěru pod dlažbu protisklu R12</t>
  </si>
  <si>
    <t xml:space="preserve">23,3+28,0+5,7+2,2 </t>
  </si>
  <si>
    <t>58585000</t>
  </si>
  <si>
    <t>adhezní můstek pro savé i nesavé podklady</t>
  </si>
  <si>
    <t>kg</t>
  </si>
  <si>
    <t>1147765823</t>
  </si>
  <si>
    <t>(53,7+12,4+1,8+1,4+1,7+3,8)*0,3</t>
  </si>
  <si>
    <t>(23,3+28,0+5,7+2,2)*0,3</t>
  </si>
  <si>
    <t>633811111</t>
  </si>
  <si>
    <t>Broušení nerovností betonových podlah do 2 mm - stržení šlemu</t>
  </si>
  <si>
    <t>-140480641</t>
  </si>
  <si>
    <t>Zbroušení stávající podlahy</t>
  </si>
  <si>
    <t>74,8+59,2</t>
  </si>
  <si>
    <t>29</t>
  </si>
  <si>
    <t>771151012</t>
  </si>
  <si>
    <t>Příprava podkladu před provedením dlažby samonivelační stěrka min.pevnosti 20 MPa, tloušťky přes 3 do 5 mm</t>
  </si>
  <si>
    <t>357981371</t>
  </si>
  <si>
    <t>30</t>
  </si>
  <si>
    <t>O/01</t>
  </si>
  <si>
    <t>D+M Vnejší plastové okno 1590x1070 mm, profil 82M, UW=0,80 W/m2K, 7 komor, trojsklo Ug=0,7 W/m2K, kování celoobvodové, klika bílá, vnější parapetní drážka, vnitřní parapetní drážka</t>
  </si>
  <si>
    <t>-1965997274</t>
  </si>
  <si>
    <t>31</t>
  </si>
  <si>
    <t>O/02</t>
  </si>
  <si>
    <t>D+M Vnejší plastové okno 1590x1070 mm, VEN OTEVÍRAVÉ, profil 82M, UW=0,80 W/m2K, 7 komor, trojsklo Ug=0,7 W/m2K, kování celoobvodové, klika bílá, vnější parapetní drážka, vnitřní parapetní drážka, výplň: sendvičový panel bílý</t>
  </si>
  <si>
    <t>-276210361</t>
  </si>
  <si>
    <t>32</t>
  </si>
  <si>
    <t>O/03</t>
  </si>
  <si>
    <t>D+M Hustá síť proti hmyzu ve vlastním rámu (dle požadavku gastro provozu)</t>
  </si>
  <si>
    <t>-668949857</t>
  </si>
  <si>
    <t>96</t>
  </si>
  <si>
    <t>O/04</t>
  </si>
  <si>
    <t>D+M Vnejší plastové okno 800x1070 mm, profil 82M, UW=0,80 W/m2K, 7 komor, trojsklo Ug=0,7 W/m2K, kování celoobvodové, klika bílá, vnější parapetní drážka, vnitřní parapetní drážka, dle výpisu PSV</t>
  </si>
  <si>
    <t>-1606494361</t>
  </si>
  <si>
    <t>97</t>
  </si>
  <si>
    <t>O/05</t>
  </si>
  <si>
    <t>543763058</t>
  </si>
  <si>
    <t>98</t>
  </si>
  <si>
    <t>O/06</t>
  </si>
  <si>
    <t>1143629079</t>
  </si>
  <si>
    <t>33</t>
  </si>
  <si>
    <t>Z/01</t>
  </si>
  <si>
    <t>D+M Plastové rolety 3035x1860 mm, boční vodící kolejnice 20/40, návin nad stropním průvlakem, krycí box, barva bílá (roleta, box i vodící lišty), spodní doraz bez parapetu, elektromotor</t>
  </si>
  <si>
    <t>-1847419199</t>
  </si>
  <si>
    <t>Nutná koordinace s dodavatelem gastro! Zaměření až po realizaci obkladů zdí!</t>
  </si>
  <si>
    <t>34</t>
  </si>
  <si>
    <t>Z/02</t>
  </si>
  <si>
    <t>D+M Plastové rolety 3215x1860 mm, boční vodící kolejnice 20/40, návin nad stropním průvlakem, krycí box, barva bílá (roleta, box i vodící lišty), spodní doraz bez parapetu, elektromotor</t>
  </si>
  <si>
    <t>909094152</t>
  </si>
  <si>
    <t>35</t>
  </si>
  <si>
    <t>Z/03</t>
  </si>
  <si>
    <t>D+M Stříšky</t>
  </si>
  <si>
    <t>-587442274</t>
  </si>
  <si>
    <t>36</t>
  </si>
  <si>
    <t>DV/01</t>
  </si>
  <si>
    <t>D+M Vnitřní dveře 700x1970 mm L, dutinová dřevotříska, HPL povrch, kování nerez-rozetové, vetrací mřížka 500/80 mm, vnitřní háček, popis WC, WC zámek</t>
  </si>
  <si>
    <t>-1456152976</t>
  </si>
  <si>
    <t>37</t>
  </si>
  <si>
    <t>DV/02</t>
  </si>
  <si>
    <t>D+M Vnitřní dveře 800x1970 mm P, dutinová dřevotříska, HPL povrch, kování nerez-rozetové, vetrací mřížka 500/80 mm, zámek FAB</t>
  </si>
  <si>
    <t>-1184995257</t>
  </si>
  <si>
    <t>38</t>
  </si>
  <si>
    <t>DV/03</t>
  </si>
  <si>
    <t>D+M Vnitřní dveře 800x1970 mm P, dutinová dřevotříska, HPL povrch, kování nerez-rozetové, klika/klika,vetrací mřížka 500/80 mm, zámek cylindrický-generální klíč, popis: PŘEVLÉKÁRNA</t>
  </si>
  <si>
    <t>-1542438424</t>
  </si>
  <si>
    <t>39</t>
  </si>
  <si>
    <t>DV/04</t>
  </si>
  <si>
    <t>D+M Vnitřní dveře posuvné 700x1970 mm, dorazová brzda, dutinová dřevotříska, HPL povrch-mokrý provoz, kování nerez-mušle, větrací mřížka 500/80 mm, zámek WC, popis: WC</t>
  </si>
  <si>
    <t>-577074241</t>
  </si>
  <si>
    <t>40</t>
  </si>
  <si>
    <t>DV/05</t>
  </si>
  <si>
    <t>D+M Vnitřní dveře 800x1970 mm L, dutinová dřevotříska, HPL povrch, kování nerez-rozetové, klika/klika, větrací mřížka 500/80 mm, zámek cylindrický-generální klíč, popis: SUTERÉN-SKLAD</t>
  </si>
  <si>
    <t>-175694035</t>
  </si>
  <si>
    <t>41</t>
  </si>
  <si>
    <t>DV/06</t>
  </si>
  <si>
    <t>D+M Vnitřní dveře posuvné 900x1970 mm, dorazová brzda, dutinová dřevotříska, HPL povrch-mokrý provoz, nerezový plech pás 250 mm, kování nerez-mušle, zámek cylindrický-geberální klíč, popis: KUCHYNĚ</t>
  </si>
  <si>
    <t>-2060468566</t>
  </si>
  <si>
    <t>42</t>
  </si>
  <si>
    <t>DV/07</t>
  </si>
  <si>
    <t>D+M Vnitřní dveře posuvné 1000x1970 mm, dorazová brzda, dutinová dřevotříska, HPL povrch-mokrý provoz, nerezový plech pás 250 mm, kování nerez-mušle, zámek cylindrický-geberální klíč, popis: KUCHYNĚ</t>
  </si>
  <si>
    <t>-154313248</t>
  </si>
  <si>
    <t>43</t>
  </si>
  <si>
    <t>DV/08</t>
  </si>
  <si>
    <t>D+M Vnitřní dveře posuvné 1000x1970 mm, dorazová brzda, dutinová dřevotříska, HPL povrch-mokrý provoz, nerezový plech pás 250 mm, kování nerez-mušle, bez zámek, popis:-</t>
  </si>
  <si>
    <t>-1067452398</t>
  </si>
  <si>
    <t>1+1</t>
  </si>
  <si>
    <t>44</t>
  </si>
  <si>
    <t>DV/09</t>
  </si>
  <si>
    <t>D+M Vnitřní dveře 800x1970 mm P, protipožární EI 30 DP3+C (samozavírač), HPL povrch, kování nerez-rozetové, klika/klika, zámek cylindrický-generální klíč, popis: ZÁZEMÍ, SUTERÉN</t>
  </si>
  <si>
    <t>2088127182</t>
  </si>
  <si>
    <t>45</t>
  </si>
  <si>
    <t>DV/10</t>
  </si>
  <si>
    <t>D+M Vnitřní dveře 800x1970 mm L, dutinová dřevotříska, HPL povrch-mokrý provoz, nerezový plech pás 250 mm, kování nerez-rozetové, klika/klika, zámek cylindrický-generální klíč, popis: KUCHYNĚ</t>
  </si>
  <si>
    <t>-2109887094</t>
  </si>
  <si>
    <t>46</t>
  </si>
  <si>
    <t>DV/11</t>
  </si>
  <si>
    <t>D+M Vnitřní fixní okno 1900x700 mm, dvojsklo 4-12-4, sklo mléčné-fólie, rám okna dřevěný 60/100, jednostranné zasklívací lišty</t>
  </si>
  <si>
    <t>535380192</t>
  </si>
  <si>
    <t>47</t>
  </si>
  <si>
    <t>634112123</t>
  </si>
  <si>
    <t>Obvodová dilatace podlahovým páskem z pěnového PE s fólií mezi stěnou a mazaninou nebo potěrem v 80 mm</t>
  </si>
  <si>
    <t>-657779398</t>
  </si>
  <si>
    <t>250</t>
  </si>
  <si>
    <t>48</t>
  </si>
  <si>
    <t>949101111</t>
  </si>
  <si>
    <t>Lešení pomocné pro objekty pozemních staveb s lešeňovou podlahou v do 1,9 m zatížení do 150 kg/m2</t>
  </si>
  <si>
    <t>712937692</t>
  </si>
  <si>
    <t>49</t>
  </si>
  <si>
    <t>952901111</t>
  </si>
  <si>
    <t>Vyčištění budov bytové a občanské výstavby při výšce podlaží do 4 m</t>
  </si>
  <si>
    <t>957567371</t>
  </si>
  <si>
    <t>Hrubé vyčištění budovy</t>
  </si>
  <si>
    <t>155*2</t>
  </si>
  <si>
    <t>998</t>
  </si>
  <si>
    <t>Přesun hmot</t>
  </si>
  <si>
    <t>998011018</t>
  </si>
  <si>
    <t>Přesun hmot pro budovy občanské výstavby, bydlení, výrobu a služby s nosnou svislou konstrukcí zděnou z cihel, tvárnic nebo kamene Příplatek k cenám za zvětšený přesun přes vymezenou největší dopravní vzdálenost do 5000 m</t>
  </si>
  <si>
    <t>-604828683</t>
  </si>
  <si>
    <t>24,73+0,111+8,643+0,043</t>
  </si>
  <si>
    <t>51</t>
  </si>
  <si>
    <t>998011019</t>
  </si>
  <si>
    <t>Přesun hmot pro budovy občanské výstavby, bydlení, výrobu a služby s nosnou svislou konstrukcí zděnou z cihel, tvárnic nebo kamene Příplatek k cenám za zvětšený přesun přes vymezenou největší dopravní vzdálenost za každých dalších i započatých 5000 m</t>
  </si>
  <si>
    <t>148160158</t>
  </si>
  <si>
    <t>(24,73+0,111+8,643+0,043)*3</t>
  </si>
  <si>
    <t>52</t>
  </si>
  <si>
    <t>998018001</t>
  </si>
  <si>
    <t>Přesun hmot pro budovy občanské výstavby, bydlení, výrobu a služby ruční - bez užití mechanizace vodorovná dopravní vzdálenost do 100 m pro budovy s jakoukoliv nosnou konstrukcí výšky do 6 m</t>
  </si>
  <si>
    <t>1307941834</t>
  </si>
  <si>
    <t>PSV</t>
  </si>
  <si>
    <t>Práce a dodávky PSV</t>
  </si>
  <si>
    <t>711</t>
  </si>
  <si>
    <t>Izolace proti vodě, vlhkosti a plynům</t>
  </si>
  <si>
    <t>53</t>
  </si>
  <si>
    <t>711111002</t>
  </si>
  <si>
    <t>Provedení izolace proti zemní vlhkosti vodorovné za studena lakem asfaltovým</t>
  </si>
  <si>
    <t>-121529098</t>
  </si>
  <si>
    <t>(3,76+1,52+8,12+1,88+1,48)*1,1</t>
  </si>
  <si>
    <t>102</t>
  </si>
  <si>
    <t>11163153</t>
  </si>
  <si>
    <t>emulze asfaltová penetrační</t>
  </si>
  <si>
    <t>litr</t>
  </si>
  <si>
    <t>CS ÚRS 2025 01</t>
  </si>
  <si>
    <t>-1024908231</t>
  </si>
  <si>
    <t>55</t>
  </si>
  <si>
    <t>711141559</t>
  </si>
  <si>
    <t>Provedení izolace proti zemní vlhkosti pásy přitavením vodorovné NAIP</t>
  </si>
  <si>
    <t>1450900825</t>
  </si>
  <si>
    <t>((3,76+1,52+8,12+1,88+1,48)*1,1)*2</t>
  </si>
  <si>
    <t>103</t>
  </si>
  <si>
    <t>62853004</t>
  </si>
  <si>
    <t>pás asfaltový natavitelný modifikovaný SBS s vložkou ze skleněné tkaniny a spalitelnou PE fólií nebo jemnozrnným minerálním posypem na horním povrchu tl 4,0mm</t>
  </si>
  <si>
    <t>97408654</t>
  </si>
  <si>
    <t>57</t>
  </si>
  <si>
    <t>998711101</t>
  </si>
  <si>
    <t>Přesun hmot tonážní pro izolace proti vodě, vlhkosti a plynům v objektech v do 6 m</t>
  </si>
  <si>
    <t>-599936174</t>
  </si>
  <si>
    <t>0,194</t>
  </si>
  <si>
    <t>763</t>
  </si>
  <si>
    <t>Konstrukce suché výstavby</t>
  </si>
  <si>
    <t>58</t>
  </si>
  <si>
    <t>763111333</t>
  </si>
  <si>
    <t>Příčka ze sádrokartonových desek s nosnou konstrukcí z jednoduchých ocelových profilů UW, CW jednoduše opláštěná deskou impregnovanou H2 tl. 12,5 mm, příčka tl. 100 mm, profil 75, s izolací, EI 30, Rw do 45 dB</t>
  </si>
  <si>
    <t>-194027700</t>
  </si>
  <si>
    <t>Z01</t>
  </si>
  <si>
    <t>2,85*(3,15+3,05+3,15+0,225+2,4+2,8+1,66+3,22+3,31+2,8+1,9+1,43+4,05)</t>
  </si>
  <si>
    <t>odpočet otvorů</t>
  </si>
  <si>
    <t>(-1,0*1,97)*3</t>
  </si>
  <si>
    <t>(-0,7*1,97)*3</t>
  </si>
  <si>
    <t>(-0,8*1,97)*1</t>
  </si>
  <si>
    <t>59</t>
  </si>
  <si>
    <t>763111331</t>
  </si>
  <si>
    <t>Příčka ze sádrokartonových desek s nosnou konstrukcí z jednoduchých ocelových profilů UW, CW jednoduše opláštěná deskou impregnovanou H2 tl. 12,5 mm, příčka tl. 75 mm, profil 50, s izolací, EI 30, Rw do 45 dB</t>
  </si>
  <si>
    <t>1819938331</t>
  </si>
  <si>
    <t>Z02</t>
  </si>
  <si>
    <t>2,825*(1,8+1,8)</t>
  </si>
  <si>
    <t>60</t>
  </si>
  <si>
    <t>763121422</t>
  </si>
  <si>
    <t>Stěna předsazená ze sádrokartonových desek s nosnou konstrukcí z ocelových profilů CW, UW jednoduše opláštěná deskou impregnovanou H2 tl. 12,5 mm bez izolace, EI 15, stěna tl. 62,5 mm, profil 50</t>
  </si>
  <si>
    <t>1756455422</t>
  </si>
  <si>
    <t>Z03</t>
  </si>
  <si>
    <t>2,825*8,57</t>
  </si>
  <si>
    <t>2,825*(0,97+0,75)</t>
  </si>
  <si>
    <t>61</t>
  </si>
  <si>
    <t>763131431</t>
  </si>
  <si>
    <t>Podhled ze sádrokartonových desek dvouvrstvá zavěšená spodní konstrukce z ocelových profilů CD, UD jednoduše opláštěná deskou protipožární DF, tl. 12,5 mm, bez izolace, REI do 90</t>
  </si>
  <si>
    <t>-1885810257</t>
  </si>
  <si>
    <t>0,48*0,6*25,66</t>
  </si>
  <si>
    <t>svěšené SDK nadpraží</t>
  </si>
  <si>
    <t>(0,1+0,15+0,15)*(3,035+3,215)</t>
  </si>
  <si>
    <t>62</t>
  </si>
  <si>
    <t>998763101</t>
  </si>
  <si>
    <t>Přesun hmot tonážní pro dřevostavby v objektech v přes 6 do 12 m</t>
  </si>
  <si>
    <t>-1566873870</t>
  </si>
  <si>
    <t>2,854</t>
  </si>
  <si>
    <t>766</t>
  </si>
  <si>
    <t>Konstrukce truhlářské</t>
  </si>
  <si>
    <t>764206105</t>
  </si>
  <si>
    <t>Montáž oplechování rovných parapetů rš do 400 mm</t>
  </si>
  <si>
    <t>-206173073</t>
  </si>
  <si>
    <t>1,59*5</t>
  </si>
  <si>
    <t>101</t>
  </si>
  <si>
    <t>764216405</t>
  </si>
  <si>
    <t>Oplechování parapetů rovných mechanicky kotvené z Pz plechu rš 400 mm</t>
  </si>
  <si>
    <t>297692463</t>
  </si>
  <si>
    <t>63</t>
  </si>
  <si>
    <t>766694114</t>
  </si>
  <si>
    <t>Montáž parapetních desek dřevěných nebo plastových š do 30 cm dl přes 2,6 do 3,6 m</t>
  </si>
  <si>
    <t>751474977</t>
  </si>
  <si>
    <t>1,59*6</t>
  </si>
  <si>
    <t>1,9</t>
  </si>
  <si>
    <t>64</t>
  </si>
  <si>
    <t>61140077</t>
  </si>
  <si>
    <t>parapet plastový vnitřní š 150mm</t>
  </si>
  <si>
    <t>1938096649</t>
  </si>
  <si>
    <t>65</t>
  </si>
  <si>
    <t>998766102</t>
  </si>
  <si>
    <t>Přesun hmot tonážní pro kce truhlářské v objektech v přes 6 do 12 m</t>
  </si>
  <si>
    <t>1399145892</t>
  </si>
  <si>
    <t>0,04</t>
  </si>
  <si>
    <t>767</t>
  </si>
  <si>
    <t>Konstrukce zámečnické</t>
  </si>
  <si>
    <t>95</t>
  </si>
  <si>
    <t>767-1R</t>
  </si>
  <si>
    <t xml:space="preserve">Demontáž + repase (obroušení) + úprava (dle procházejícího VZT potrubí) a zpětná montáž ochrané mříže okna </t>
  </si>
  <si>
    <t>-1451560006</t>
  </si>
  <si>
    <t>771</t>
  </si>
  <si>
    <t>Podlahy z dlaždic</t>
  </si>
  <si>
    <t>66</t>
  </si>
  <si>
    <t>771111011</t>
  </si>
  <si>
    <t>Vysátí podkladu před pokládkou dlažby</t>
  </si>
  <si>
    <t>-302586642</t>
  </si>
  <si>
    <t>67</t>
  </si>
  <si>
    <t>771121011</t>
  </si>
  <si>
    <t>Nátěr penetrační na podlahu</t>
  </si>
  <si>
    <t>-2020985549</t>
  </si>
  <si>
    <t>pod dlažbu protisklu R9</t>
  </si>
  <si>
    <t>(53,7+12,4+1,8+1,4+1,7+3,8)*2</t>
  </si>
  <si>
    <t>pod dlažbu protisklu R12</t>
  </si>
  <si>
    <t>(23,3+28,0+5,7+2,2)*2</t>
  </si>
  <si>
    <t>68</t>
  </si>
  <si>
    <t>771574154</t>
  </si>
  <si>
    <t>Montáž podlah keramických velkoformátových hladkých lepených flexibilním lepidlem přes 4 do 6 ks/m2</t>
  </si>
  <si>
    <t>-1504783931</t>
  </si>
  <si>
    <t>dlažba protiskluz R9</t>
  </si>
  <si>
    <t>dlažba protiskluz R12</t>
  </si>
  <si>
    <t>69</t>
  </si>
  <si>
    <t>59761262</t>
  </si>
  <si>
    <t>dlažba keramická slinutá mrazuvzdorná R12/B povrch reliéfní/matný tl přes 10 do 15mm přes 22 do 25ks/m2</t>
  </si>
  <si>
    <t>-1446039069</t>
  </si>
  <si>
    <t>(23,3+28,0+5,7+2,2)*1,1</t>
  </si>
  <si>
    <t>70</t>
  </si>
  <si>
    <t>59761177</t>
  </si>
  <si>
    <t>dlažba keramická nemrazuvzdorná R9 povrch hladký/matný tl do 10mm přes 4 do 6ks/m2</t>
  </si>
  <si>
    <t>938744963</t>
  </si>
  <si>
    <t>(53,7+12,4+1,8+1,4+1,7+3,8)*1,1</t>
  </si>
  <si>
    <t>71</t>
  </si>
  <si>
    <t>771473112</t>
  </si>
  <si>
    <t>Montáž soklů z dlaždic keramických lepených cementovým standardním lepidlem rovných v přes 65 do 90 mm</t>
  </si>
  <si>
    <t>1624539000</t>
  </si>
  <si>
    <t>M.Č. 005</t>
  </si>
  <si>
    <t>41,1+2,8</t>
  </si>
  <si>
    <t>-1,45-1-0,8-0,9-0,8-1,37-1,37</t>
  </si>
  <si>
    <t>M.Č. 013a</t>
  </si>
  <si>
    <t>21,75</t>
  </si>
  <si>
    <t>-0,8-0,8-0,7-0,7-0,8</t>
  </si>
  <si>
    <t>M.Č. 013</t>
  </si>
  <si>
    <t>7,055+13,15</t>
  </si>
  <si>
    <t>-0,8</t>
  </si>
  <si>
    <t>M.Č. 008a</t>
  </si>
  <si>
    <t>16,42</t>
  </si>
  <si>
    <t>-0,8-0,7</t>
  </si>
  <si>
    <t>72</t>
  </si>
  <si>
    <t>59761184</t>
  </si>
  <si>
    <t>sokl keramický mrazuvzdorný povrch hladký/matný tl do 10mm výšky přes 65 do 90mm</t>
  </si>
  <si>
    <t>870843845</t>
  </si>
  <si>
    <t>(41,1+2,8)*1,05</t>
  </si>
  <si>
    <t>(21,75)*1,05</t>
  </si>
  <si>
    <t>(7,055+13,15)*1,05</t>
  </si>
  <si>
    <t>(16,42)*1,05</t>
  </si>
  <si>
    <t>73</t>
  </si>
  <si>
    <t>771591112</t>
  </si>
  <si>
    <t>Izolace pod dlažbu nátěrem nebo stěrkou ve dvou vrstvách</t>
  </si>
  <si>
    <t>1158815484</t>
  </si>
  <si>
    <t>74</t>
  </si>
  <si>
    <t>998771101</t>
  </si>
  <si>
    <t>Přesun hmot tonážní pro podlahy z dlaždic v objektech v do 6 m</t>
  </si>
  <si>
    <t>-742407047</t>
  </si>
  <si>
    <t>5,447</t>
  </si>
  <si>
    <t>781</t>
  </si>
  <si>
    <t>Dokončovací práce - obklady keramické</t>
  </si>
  <si>
    <t>75</t>
  </si>
  <si>
    <t>781121011</t>
  </si>
  <si>
    <t>Nátěr penetrační na stěnu</t>
  </si>
  <si>
    <t>-299342574</t>
  </si>
  <si>
    <t>(2,2*(23,6+1,55+5,17+7,5+2,1+0,9+1,05+2,1+1,05+0,9+4,1))*1,075</t>
  </si>
  <si>
    <t>(2,0*(4,76+4,96+4,93))*1,075</t>
  </si>
  <si>
    <t>76</t>
  </si>
  <si>
    <t>781131112</t>
  </si>
  <si>
    <t>Izolace pod obklad nátěrem nebo stěrkou ve dvou vrstvách</t>
  </si>
  <si>
    <t>-708614585</t>
  </si>
  <si>
    <t>77</t>
  </si>
  <si>
    <t>781131264</t>
  </si>
  <si>
    <t>Izolace pod obklad těsnícími pásy mezi podlahou a stěnou</t>
  </si>
  <si>
    <t>1372825111</t>
  </si>
  <si>
    <t>Podlaha/stěna</t>
  </si>
  <si>
    <t>23,6+1,55+5,17+7,5+2,1+0,9+1,05+2,1+1,05+0,9+4,1</t>
  </si>
  <si>
    <t>4,76+4,96+4,93</t>
  </si>
  <si>
    <t>stěna/stěna (místnost 008d, 008b)</t>
  </si>
  <si>
    <t>2+2+2+2</t>
  </si>
  <si>
    <t>78</t>
  </si>
  <si>
    <t>781474154</t>
  </si>
  <si>
    <t>Montáž obkladů vnitřních keramických velkoformátových hladkých přes 4 do 6 ks/m2 lepených flexibilním lepidlem</t>
  </si>
  <si>
    <t>1510496458</t>
  </si>
  <si>
    <t>Obklady</t>
  </si>
  <si>
    <t>2,2*(23,6+1,55+5,17+7,5+2,1+0,9+1,05+2,1+1,05+0,9+4,1)</t>
  </si>
  <si>
    <t>2,0*(4,76+4,96+4,93)</t>
  </si>
  <si>
    <t>79</t>
  </si>
  <si>
    <t>59761001</t>
  </si>
  <si>
    <t>obklad velkoformátový keramický hladký přes 4 do 6ks/m2</t>
  </si>
  <si>
    <t>-1087454938</t>
  </si>
  <si>
    <t>80</t>
  </si>
  <si>
    <t>781492451</t>
  </si>
  <si>
    <t>Montáž profilů ukončovacích lepených standardním cementovým lepidlem</t>
  </si>
  <si>
    <t>-741812409</t>
  </si>
  <si>
    <t>18*2,2</t>
  </si>
  <si>
    <t>1*2+1,03</t>
  </si>
  <si>
    <t>81</t>
  </si>
  <si>
    <t>19416012</t>
  </si>
  <si>
    <t>lišta ukončovací nerezová 10mm</t>
  </si>
  <si>
    <t>1721804018</t>
  </si>
  <si>
    <t>42,63*1,05 "Přepočtené koeficientem množství</t>
  </si>
  <si>
    <t>82</t>
  </si>
  <si>
    <t>998781101</t>
  </si>
  <si>
    <t>Přesun hmot tonážní pro obklady keramické v objektech v do 6 m</t>
  </si>
  <si>
    <t>120807121</t>
  </si>
  <si>
    <t>4,543</t>
  </si>
  <si>
    <t>784</t>
  </si>
  <si>
    <t>Dokončovací práce - malby a tapety</t>
  </si>
  <si>
    <t>83</t>
  </si>
  <si>
    <t>784121001</t>
  </si>
  <si>
    <t>Oškrabání malby v místnostech v do 3,80 m</t>
  </si>
  <si>
    <t>1413623210</t>
  </si>
  <si>
    <t>oškrábání stropu v M.Č.: 009a,b,c,d</t>
  </si>
  <si>
    <t>55,63</t>
  </si>
  <si>
    <t>oškrábání stropu v M.Č.: 005</t>
  </si>
  <si>
    <t>53,62</t>
  </si>
  <si>
    <t>M.Č.: 009a,b,c,d</t>
  </si>
  <si>
    <t>2,73*(23,6+1,55+5,17+7,5+2,1+0,9+1,05+2,1+1,05+0,9+4,1)</t>
  </si>
  <si>
    <t>2,73*43,9</t>
  </si>
  <si>
    <t>84</t>
  </si>
  <si>
    <t>784181121</t>
  </si>
  <si>
    <t>Hloubková jednonásobná bezbarvá penetrace podkladu v místnostech v do 3,80 m</t>
  </si>
  <si>
    <t>-792344422</t>
  </si>
  <si>
    <t>stropy</t>
  </si>
  <si>
    <t>53,62+23,3+28,0+5,7+2,2+13,9+1,7+1,4+1,8+13,9+12,4</t>
  </si>
  <si>
    <t>stěny</t>
  </si>
  <si>
    <t>0,58*(1,55+11,52+16,35+16,7+3,9)</t>
  </si>
  <si>
    <t>0,78*(1,8+0,93+1,8+1,33+0,93+1,33)</t>
  </si>
  <si>
    <t>2,78*(43,9+20,31+14,47+12,94)</t>
  </si>
  <si>
    <t>stěna za nápojovým automatem - voděodolná malba</t>
  </si>
  <si>
    <t>2*2</t>
  </si>
  <si>
    <t>85</t>
  </si>
  <si>
    <t>784221101.R</t>
  </si>
  <si>
    <t>Dvojnásobné bílé malby ze směsí za sucha dobře otěruvzdorných v místnostech do 3,80 m</t>
  </si>
  <si>
    <t>-178460729</t>
  </si>
  <si>
    <t>D.1.1.. - Vedlejší a ostatní náklady</t>
  </si>
  <si>
    <t>VRN - Vedlejší rozpočtové náklady</t>
  </si>
  <si>
    <t xml:space="preserve">    VRN3 - Zařízení staveniště</t>
  </si>
  <si>
    <t xml:space="preserve">    VRN6 - Územní vlivy</t>
  </si>
  <si>
    <t>013254000</t>
  </si>
  <si>
    <t>Dokumentace skutečného provedení stavby+dokladová část</t>
  </si>
  <si>
    <t>-40580509</t>
  </si>
  <si>
    <t>Dokumentace skutečného provedení stavby</t>
  </si>
  <si>
    <t>043002000</t>
  </si>
  <si>
    <t>Zkoušky a ostatní měření (měření vlhkosti podlah, ostatní měření, sondy konstrukcí)</t>
  </si>
  <si>
    <t>1282987179</t>
  </si>
  <si>
    <t>045203000</t>
  </si>
  <si>
    <t>Kompletační činnost (revize, zkoušky apod...)</t>
  </si>
  <si>
    <t>-2082853674</t>
  </si>
  <si>
    <t>VRN3</t>
  </si>
  <si>
    <t>Zařízení staveniště</t>
  </si>
  <si>
    <t>030001000</t>
  </si>
  <si>
    <t>-817628522</t>
  </si>
  <si>
    <t>VRN6</t>
  </si>
  <si>
    <t>Územní vlivy</t>
  </si>
  <si>
    <t>060001000</t>
  </si>
  <si>
    <t>-156766866</t>
  </si>
  <si>
    <t>D.1.4.b - Zdravotechnika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</si>
  <si>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</si>
  <si>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</si>
  <si>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</si>
  <si>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</si>
  <si>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732 - Ústřední vytápění - strojovny</t>
  </si>
  <si>
    <t xml:space="preserve">    734 - Ústřední vytápění - armatury</t>
  </si>
  <si>
    <t>HZS - Hodinové zúčtovací sazby</t>
  </si>
  <si>
    <t xml:space="preserve">    VRN1 - Průzkumné, geodetické a projektové práce</t>
  </si>
  <si>
    <t xml:space="preserve">    VRN7 - Provozní vlivy</t>
  </si>
  <si>
    <t>94910111R</t>
  </si>
  <si>
    <t>CS ÚRS 2024 02</t>
  </si>
  <si>
    <t>Lešení pomocné pracovní pro objekty pozemních staveb pro zatížení do 150 kg/m2, o výšce lešeňové podlahy do 1,9 m</t>
  </si>
  <si>
    <t>721</t>
  </si>
  <si>
    <t>Zdravotechnika - vnitřní kanalizace</t>
  </si>
  <si>
    <t>721110956</t>
  </si>
  <si>
    <t>Potrubí kameninové vsazení odbočky DN 300</t>
  </si>
  <si>
    <t>Opravy odpadního potrubí kameninového vsazení odbočky do potrubí DN 300</t>
  </si>
  <si>
    <t>721111111</t>
  </si>
  <si>
    <t>Potrubí kanalizační kameninové hrdlové přechod PVC - kamenina DN 125</t>
  </si>
  <si>
    <t>Potrubí z kameninových trub přechod PVC - kamenina DN 125</t>
  </si>
  <si>
    <t>72111111R</t>
  </si>
  <si>
    <t>Potrubí kanalizační kameninové hrdlové přechod PVC - kamenina DN 110</t>
  </si>
  <si>
    <t>R-položka</t>
  </si>
  <si>
    <t>Potrubí z kameninových trub přechod PVC - kamenina DN 110</t>
  </si>
  <si>
    <t>721171905</t>
  </si>
  <si>
    <t>Potrubí z PP vsazení odbočky do hrdla DN 110</t>
  </si>
  <si>
    <t>Opravy odpadního potrubí plastového vsazení odbočky do potrubí DN 110</t>
  </si>
  <si>
    <t>721171906</t>
  </si>
  <si>
    <t>Potrubí z PP vsazení odbočky do hrdla DN 125</t>
  </si>
  <si>
    <t>Opravy odpadního potrubí plastového vsazení odbočky do potrubí DN 125</t>
  </si>
  <si>
    <t>721173401</t>
  </si>
  <si>
    <t>Potrubí kanalizační z PVC SN 4 svodné DN 110</t>
  </si>
  <si>
    <t>Potrubí z trub PVC SN4 svodné (ležaté) DN 110</t>
  </si>
  <si>
    <t>28611351</t>
  </si>
  <si>
    <t>koleno kanalizační PVC KG 110x45°</t>
  </si>
  <si>
    <t>28611387</t>
  </si>
  <si>
    <t>odbočka kanalizační plastová s hrdlem KG 110/110/45°</t>
  </si>
  <si>
    <t>odbočka kanalizační PVC s hrdlem 110/110/45°</t>
  </si>
  <si>
    <t>721173402</t>
  </si>
  <si>
    <t>Potrubí kanalizační z PVC SN 4 svodné DN 125</t>
  </si>
  <si>
    <t>Potrubí z trub PVC SN4 svodné (ležaté) DN 125</t>
  </si>
  <si>
    <t>28611356</t>
  </si>
  <si>
    <t>koleno kanalizační PVC KG 125x45°</t>
  </si>
  <si>
    <t>721174041</t>
  </si>
  <si>
    <t>Potrubí kanalizační z PP připojovací DN 32</t>
  </si>
  <si>
    <t>Potrubí z trub polypropylenových připojovací DN 32</t>
  </si>
  <si>
    <t>721174043</t>
  </si>
  <si>
    <t>Potrubí kanalizační z PP připojovací DN 50</t>
  </si>
  <si>
    <t>721174045</t>
  </si>
  <si>
    <t>Potrubí kanalizační z PP připojovací DN 110</t>
  </si>
  <si>
    <t>721194109</t>
  </si>
  <si>
    <t>Vyvedení a upevnění odpadních výpustek DN 100</t>
  </si>
  <si>
    <t>28615691</t>
  </si>
  <si>
    <t>zátka hrdlová odpadní HTM DN 110</t>
  </si>
  <si>
    <t>721211421</t>
  </si>
  <si>
    <t>Vpusť podlahová se svislým odtokem DN 50/75/110 mřížka nerez 115x115</t>
  </si>
  <si>
    <t>Podlahové vpusti se svislým odtokem DN 50/75/110 mřížka nerez 115x115</t>
  </si>
  <si>
    <t>721290111</t>
  </si>
  <si>
    <t>Zkouška těsnosti potrubí kanalizace vodou do DN 125</t>
  </si>
  <si>
    <t>721R03</t>
  </si>
  <si>
    <t>Ostatní práce (vč. stavebních přípomocí, úklidu...) a instalační materiál nutný pro realizaci funkční kanalizace, ve výkazu neuvedený</t>
  </si>
  <si>
    <t>soubor</t>
  </si>
  <si>
    <t>998721101</t>
  </si>
  <si>
    <t>Přesun hmot tonážní pro vnitřní kanalizace v objektech v do 6 m</t>
  </si>
  <si>
    <t>722</t>
  </si>
  <si>
    <t>Zdravotechnika - vnitřní vodovod</t>
  </si>
  <si>
    <t>722174022</t>
  </si>
  <si>
    <t>Potrubí vodovodní plastové PPR svar polyfuze PN 20 D 20 x 3,4 mm</t>
  </si>
  <si>
    <t>722174024</t>
  </si>
  <si>
    <t>Potrubí vodovodní plastové PPR svar polyfúze PN 20 D 32x5,4 mm</t>
  </si>
  <si>
    <t>Potrubí z plastových trubek z polypropylenu PPR svařovaných polyfúzně PN 20 (SDR 6) D 32 x 5,4</t>
  </si>
  <si>
    <t>722174025</t>
  </si>
  <si>
    <t>Potrubí vodovodní plastové PPR svar polyfúze PN 20 D 40x6,7 mm</t>
  </si>
  <si>
    <t>Potrubí z plastových trubek z polypropylenu PPR svařovaných polyfúzně PN 20 (SDR 6) D 40 x 6,7</t>
  </si>
  <si>
    <t>722181231</t>
  </si>
  <si>
    <t>Ochrana vodovodního potrubí přilepenými termoizolačními trubicemi z PE tl přes 9 do 13 mm DN do 22 mm</t>
  </si>
  <si>
    <t>Ochrana potrubí termoizolačními trubicemi z pěnového polyetylenu PE přilepenými v příčných a podélných spojích, tloušťky izolace přes 9 do 13 mm, vnitřního průměru izolace DN do 22 mm</t>
  </si>
  <si>
    <t>722181252</t>
  </si>
  <si>
    <t>Ochrana vodovodního potrubí přilepenými termoizolačními trubicemi z PE tl přes 20 do 25 mm DN přes 22 do 45 mm</t>
  </si>
  <si>
    <t>Ochrana potrubí termoizolačními trubicemi z pěnového polyetylenu PE přilepenými v příčných a podélných spojích, tloušťky izolace přes 20 do 25 mm, vnitřního průměru izolace DN přes 22 do 45 mm</t>
  </si>
  <si>
    <t>722220112</t>
  </si>
  <si>
    <t>Nástěnka pro výtokový ventil G 3/4" s jedním závitem</t>
  </si>
  <si>
    <t>Armatury s jedním závitem nástěnky pro výtokový ventil G 3/4"</t>
  </si>
  <si>
    <t>722220133</t>
  </si>
  <si>
    <t>Nástěnka pro pevné trubky s plastovou vsuvkou k nalepení D 25xR 3/4 s jedním závitem</t>
  </si>
  <si>
    <t>54</t>
  </si>
  <si>
    <t>Armatury s jedním závitem nástěnky s plastovou vsuvkou k nalepení D 25 x R 3/4</t>
  </si>
  <si>
    <t>722221135</t>
  </si>
  <si>
    <t>Ventil výtokový G 3/4" s jedním závitem</t>
  </si>
  <si>
    <t>56</t>
  </si>
  <si>
    <t>Armatury s jedním závitem ventily výtokové G 3/4"</t>
  </si>
  <si>
    <t>722232044</t>
  </si>
  <si>
    <t>Kohout kulový přímý G 3/4" PN 42 do 185°C vnitřní závit</t>
  </si>
  <si>
    <t>Armatury se dvěma závity kulové kohouty PN 42 do 185 °C přímé vnitřní závit G 3/4"</t>
  </si>
  <si>
    <t>722232046</t>
  </si>
  <si>
    <t>Kohout kulový přímý G 5/4" PN 42 do 185°C vnitřní závit</t>
  </si>
  <si>
    <t>Armatury se dvěma závity kulové kohouty PN 42 do 185 °C přímé vnitřní závit G 5/4"</t>
  </si>
  <si>
    <t>722290226</t>
  </si>
  <si>
    <t>Zkouška těsnosti vodovodního potrubí závitového do DN 50</t>
  </si>
  <si>
    <t>722290234</t>
  </si>
  <si>
    <t>Proplach a dezinfekce vodovodního potrubí do DN 80</t>
  </si>
  <si>
    <t>722R01</t>
  </si>
  <si>
    <t>Ostatní práce (vč. stavebních přípomocí, úklidu...) a instalační materiál nutný pro realizaci funkčního vodovodu, ve výkazu neuvedený</t>
  </si>
  <si>
    <t>998722101</t>
  </si>
  <si>
    <t>Přesun hmot tonážní pro vnitřní vodovod v objektech v do 6 m</t>
  </si>
  <si>
    <t>725</t>
  </si>
  <si>
    <t>Zdravotechnika - zařizovací předměty</t>
  </si>
  <si>
    <t>725112022</t>
  </si>
  <si>
    <t>Klozet keramický závěsný na nosné stěny s hlubokým splachováním odpad vodorovný</t>
  </si>
  <si>
    <t>Zařízení záchodů klozety keramické závěsné na nosné stěny s hlubokým splachováním odpad vodorovný</t>
  </si>
  <si>
    <t>725119131</t>
  </si>
  <si>
    <t>Montáž klozetových sedátek standardních</t>
  </si>
  <si>
    <t>Zařízení záchodů montáž klozetových sedátek standardních</t>
  </si>
  <si>
    <t>55167399</t>
  </si>
  <si>
    <t>sedátko klozetové duroplastové bílé</t>
  </si>
  <si>
    <t>725211603</t>
  </si>
  <si>
    <t>Umyvadlo keramické bílé šířky 600 mm bez krytu na sifon připevněné na stěnu šrouby</t>
  </si>
  <si>
    <t>725241125</t>
  </si>
  <si>
    <t>Vanička sprchová akrylátová obdélníková 1000x900 mm</t>
  </si>
  <si>
    <t>Sprchové vaničky akrylátové obdélníkové 1000x900 mm</t>
  </si>
  <si>
    <t>725244312</t>
  </si>
  <si>
    <t>Zástěna sprchová rámová se skleněnou výplní tl. 4 a 5 mm dveře posuvné jednodílné do niky na vaničku šířky 1000 mm</t>
  </si>
  <si>
    <t>Sprchové dveře a zástěny zástěny sprchové do niky rámové se skleněnou výplní tl. 4 a 5 mm dveře posuvné jednodílné, na vaničku šířky 1000 mm</t>
  </si>
  <si>
    <t>725311131</t>
  </si>
  <si>
    <t>Dřez dvojitý nerezový se zápachovou uzávěrkou nástavný 900x600 mm</t>
  </si>
  <si>
    <t>725319111</t>
  </si>
  <si>
    <t>Montáž dřezu ostatních typů</t>
  </si>
  <si>
    <t>Dřezy bez výtokových armatur montáž dřezů ostatních typů</t>
  </si>
  <si>
    <t>RMAT0002</t>
  </si>
  <si>
    <t>dřez</t>
  </si>
  <si>
    <t>86</t>
  </si>
  <si>
    <t>725331111</t>
  </si>
  <si>
    <t>Výlevka bez výtokových armatur keramická se sklopnou plastovou mřížkou stojící výšky 425 mm</t>
  </si>
  <si>
    <t>Výlevky bez výtokových armatur a splachovací nádrže keramické se sklopnou plastovou mřížkou stojící, výšky 460 mm</t>
  </si>
  <si>
    <t>725813111</t>
  </si>
  <si>
    <t>Ventil rohový bez připojovací trubičky nebo flexi hadičky G 1/2</t>
  </si>
  <si>
    <t>55190005</t>
  </si>
  <si>
    <t>flexi hadice ohebná k baterii D 8x12mm F 1/2"xM10 500mm</t>
  </si>
  <si>
    <t>7*0,5</t>
  </si>
  <si>
    <t>725821311</t>
  </si>
  <si>
    <t>Baterie dřezová nástěnná páková s otáčivým kulatým ústím a délkou ramínka 200 mm</t>
  </si>
  <si>
    <t>Baterie dřezové nástěnné pákové s otáčivým kulatým ústím a délkou ramínka 200 mm</t>
  </si>
  <si>
    <t>725821329</t>
  </si>
  <si>
    <t>Baterie dřezová stojánková páková s vytahovací sprškou</t>
  </si>
  <si>
    <t>725822613</t>
  </si>
  <si>
    <t>Baterie umyvadlová stojánková páková s výpustí</t>
  </si>
  <si>
    <t>Baterie umyvadlové stojánkové pákové s výpustí</t>
  </si>
  <si>
    <t>725841354</t>
  </si>
  <si>
    <t>Baterie sprchová automatická s termostatickým ventilem a sprchovou růžicí</t>
  </si>
  <si>
    <t>Baterie sprchové automatické s termostatickým ventilem a sprchovou růžicí</t>
  </si>
  <si>
    <t>725851305</t>
  </si>
  <si>
    <t>Ventil odpadní dřezový bez přepadu G 6/4""</t>
  </si>
  <si>
    <t>Ventily odpadní pro zařizovací předměty dřezové bez přepadu G 6/4"</t>
  </si>
  <si>
    <t>725851325</t>
  </si>
  <si>
    <t>Ventil odpadní umyvadlový bez přepadu G 5/4</t>
  </si>
  <si>
    <t>104</t>
  </si>
  <si>
    <t>725861101</t>
  </si>
  <si>
    <t>Zápachová uzávěrka pro umyvadla DN 32</t>
  </si>
  <si>
    <t>106</t>
  </si>
  <si>
    <t>Zápachové uzávěrky zařizovacích předmětů pro umyvadla DN 32</t>
  </si>
  <si>
    <t>725865312</t>
  </si>
  <si>
    <t>Zápachová uzávěrka sprchových van DN 40/50 s kulovým kloubem na odtoku a odpadním ventilem</t>
  </si>
  <si>
    <t>108</t>
  </si>
  <si>
    <t>Zápachové uzávěrky zařizovacích předmětů pro vany sprchových koutů s kulovým kloubem na odtoku DN 40/50 a odpadním ventilem</t>
  </si>
  <si>
    <t>725-R01</t>
  </si>
  <si>
    <t>Kompletace zdravotechniky</t>
  </si>
  <si>
    <t>110</t>
  </si>
  <si>
    <t>998725101</t>
  </si>
  <si>
    <t>Přesun hmot tonážní pro zařizovací předměty v objektech v do 6 m</t>
  </si>
  <si>
    <t>112</t>
  </si>
  <si>
    <t>726</t>
  </si>
  <si>
    <t>Zdravotechnika - předstěnové instalace</t>
  </si>
  <si>
    <t>726111031</t>
  </si>
  <si>
    <t>Instalační předstěna - klozet s ovládáním zepředu v 1080 mm závěsný do masivní zděné kce</t>
  </si>
  <si>
    <t>114</t>
  </si>
  <si>
    <t>726191002</t>
  </si>
  <si>
    <t>Souprava pro předstěnovou montáž</t>
  </si>
  <si>
    <t>116</t>
  </si>
  <si>
    <t xml:space="preserve">Ostatní příslušenství instalačních systémů  souprava pro předstěnovou montáž</t>
  </si>
  <si>
    <t>726191011</t>
  </si>
  <si>
    <t>Ovládací tlačítko WC pro montáž do předstěnových konstrukcí</t>
  </si>
  <si>
    <t>118</t>
  </si>
  <si>
    <t>Ostatní příslušenství instalačních systémů montáž ovládacích tlačítek k WC</t>
  </si>
  <si>
    <t>55281800</t>
  </si>
  <si>
    <t>tlačítko pro ovládání WC zepředu dvě vody bílé 246x164mm</t>
  </si>
  <si>
    <t>120</t>
  </si>
  <si>
    <t>998726111</t>
  </si>
  <si>
    <t>Přesun hmot tonážní pro instalační prefabrikáty v objektech v do 6 m</t>
  </si>
  <si>
    <t>122</t>
  </si>
  <si>
    <t>Přesun hmot pro instalační prefabrikáty stanovený z hmotnosti přesunovaného materiálu vodorovná dopravní vzdálenost do 50 m základní v objektech výšky do 6 m</t>
  </si>
  <si>
    <t>732</t>
  </si>
  <si>
    <t>Ústřední vytápění - strojovny</t>
  </si>
  <si>
    <t>732490102</t>
  </si>
  <si>
    <t>Montáž sifonu pro odvod kondenzátu kotle</t>
  </si>
  <si>
    <t>124</t>
  </si>
  <si>
    <t>Montáž ostatních zařízení pro odvod kondenzátu kotle sifonu</t>
  </si>
  <si>
    <t>48481003</t>
  </si>
  <si>
    <t>sifon pro odvod kondenzátu</t>
  </si>
  <si>
    <t>126</t>
  </si>
  <si>
    <t>734</t>
  </si>
  <si>
    <t>Ústřední vytápění - armatury</t>
  </si>
  <si>
    <t>734220113</t>
  </si>
  <si>
    <t>Ventil závitový regulační přímý G 3/4 PN 25 do 120°C vyvažovací bez vypouštění</t>
  </si>
  <si>
    <t>128</t>
  </si>
  <si>
    <t>Ventily regulační závitové vyvažovací přímé bez vypouštění PN 25 do 120°C G 3/4</t>
  </si>
  <si>
    <t>"V1 až V6</t>
  </si>
  <si>
    <t>1+1+1+1+1+1</t>
  </si>
  <si>
    <t>734220115</t>
  </si>
  <si>
    <t>Ventil závitový regulační přímý G 5/4 PN 25 do 120°C vyvažovací bez vypouštění</t>
  </si>
  <si>
    <t>130</t>
  </si>
  <si>
    <t>Ventily regulační závitové vyvažovací přímé bez vypouštění PN 25 do 120°C G 5/4</t>
  </si>
  <si>
    <t>2+1+1+1+1+1</t>
  </si>
  <si>
    <t>734220116</t>
  </si>
  <si>
    <t>Ventil závitový regulační přímý G 6/4 PN 25 do 120°C vyvažovací bez vypouštění</t>
  </si>
  <si>
    <t>132</t>
  </si>
  <si>
    <t>Ventily regulační závitové vyvažovací přímé bez vypouštění PN 25 do 120°C G 6/4</t>
  </si>
  <si>
    <t>"V2 až V6</t>
  </si>
  <si>
    <t>0+1+1+1+1+1</t>
  </si>
  <si>
    <t>HZS</t>
  </si>
  <si>
    <t>Hodinové zúčtovací sazby</t>
  </si>
  <si>
    <t>HZS2492</t>
  </si>
  <si>
    <t>Hodinová zúčtovací sazba pomocný dělník PSV</t>
  </si>
  <si>
    <t>262144</t>
  </si>
  <si>
    <t>134</t>
  </si>
  <si>
    <t xml:space="preserve">Hodinové zúčtovací sazby profesí PSV  zednické výpomoci a pomocné práce PSV pomocný dělník PSV</t>
  </si>
  <si>
    <t>5*8*2"5 dní x 8 hodin x 2 pracovníci</t>
  </si>
  <si>
    <t>VRN1</t>
  </si>
  <si>
    <t>Průzkumné, geodetické a projektové práce</t>
  </si>
  <si>
    <t>013203000</t>
  </si>
  <si>
    <t>Dokumentace stavby (výkresová a textová)</t>
  </si>
  <si>
    <t>136</t>
  </si>
  <si>
    <t>138</t>
  </si>
  <si>
    <t>013294000</t>
  </si>
  <si>
    <t>Ostatní dokumentace stavby</t>
  </si>
  <si>
    <t>140</t>
  </si>
  <si>
    <t>142</t>
  </si>
  <si>
    <t>065002000</t>
  </si>
  <si>
    <t>Mimostaveništní doprava materiálů, výrobků a strojů</t>
  </si>
  <si>
    <t>144</t>
  </si>
  <si>
    <t>VRN7</t>
  </si>
  <si>
    <t>Provozní vlivy</t>
  </si>
  <si>
    <t>071103000</t>
  </si>
  <si>
    <t>Provoz investora</t>
  </si>
  <si>
    <t>146</t>
  </si>
  <si>
    <t>D.1.4.c - Elektroinstalace</t>
  </si>
  <si>
    <t>D1 - Rozvaděč</t>
  </si>
  <si>
    <t>D2 - Vypínače, tlačítka, zásuvky</t>
  </si>
  <si>
    <t>D3 - Osvětlení</t>
  </si>
  <si>
    <t>D4 - Kabeláž a instalační materiál</t>
  </si>
  <si>
    <t>D5 - Ostatní</t>
  </si>
  <si>
    <t>D1</t>
  </si>
  <si>
    <t>Rozvaděč</t>
  </si>
  <si>
    <t>Pol87</t>
  </si>
  <si>
    <t>rozvaděč RH - 3. Pole - úprava a vybavení rozvaděče</t>
  </si>
  <si>
    <t>ks</t>
  </si>
  <si>
    <t>Pol88</t>
  </si>
  <si>
    <t>MEB</t>
  </si>
  <si>
    <t>D2</t>
  </si>
  <si>
    <t>Vypínače, tlačítka, zásuvky</t>
  </si>
  <si>
    <t>Pol89</t>
  </si>
  <si>
    <t xml:space="preserve">Vypínač 3f  690V/100A, stupeň krytí IP65</t>
  </si>
  <si>
    <t>Pol90</t>
  </si>
  <si>
    <t>spínač kolébkový č. 1</t>
  </si>
  <si>
    <t>Pol91</t>
  </si>
  <si>
    <t>Tlačítko I/O</t>
  </si>
  <si>
    <t>Pol92</t>
  </si>
  <si>
    <t>spínač kolébkový č. 5</t>
  </si>
  <si>
    <t>Pol93</t>
  </si>
  <si>
    <t>spínač střídavý č. 6</t>
  </si>
  <si>
    <t>Pol94</t>
  </si>
  <si>
    <t>ELEKTRONICKÝ TERMOSTAT</t>
  </si>
  <si>
    <t>Pol95</t>
  </si>
  <si>
    <t>spínač křížový č. 7</t>
  </si>
  <si>
    <t>Pol96</t>
  </si>
  <si>
    <t>zásuvka v krabici prost.obyč.10/16A 250V 2P+Z</t>
  </si>
  <si>
    <t>Pol97</t>
  </si>
  <si>
    <t>zásuvka v krabici IP45.10/16A 250V 2P+Z</t>
  </si>
  <si>
    <t>Pol98</t>
  </si>
  <si>
    <t>datová zásuvka RJ 45</t>
  </si>
  <si>
    <t>Pol99</t>
  </si>
  <si>
    <t>stop tlačítko</t>
  </si>
  <si>
    <t>D3</t>
  </si>
  <si>
    <t>Osvětlení</t>
  </si>
  <si>
    <t>Pol100</t>
  </si>
  <si>
    <t>svítidlo ozn. A - LED prachotěsné svítidlo, opálový PC kryt, IK08, 1200mm 1 x LED, 49W, 7400lm, Ra80, 4000K</t>
  </si>
  <si>
    <t>Pol101</t>
  </si>
  <si>
    <t>svítidlo ozn. B - Přisazené LED svítidlo, opálový PMMA kryt, průměr 480mm 1 x LED, 42W, 5100lm, Ra80, 4000K</t>
  </si>
  <si>
    <t>Pol102</t>
  </si>
  <si>
    <t>svítidlo ozn. C - LED prachotěsné svítidlo, polyesterové tělo, opálový PC kryt, IK08 1 x LED, 20W, 2750lm, Ra80, 4000K</t>
  </si>
  <si>
    <t>Pol103</t>
  </si>
  <si>
    <t>svítidlo ozn. E - Přisazené LED svítidlo, opálový PMMA kryt, průměr 480mm 1 x LED, 32W, 3800lm, Ra80, 4000K</t>
  </si>
  <si>
    <t>Pol104</t>
  </si>
  <si>
    <t>svítidlo ozn. F - LED downlight, plechové tělo, mikroprizmatický kryt, IP54 1 x LED, 34W, 3800lm, Ra80, 4000K</t>
  </si>
  <si>
    <t>D4</t>
  </si>
  <si>
    <t>Kabeláž a instalační materiál</t>
  </si>
  <si>
    <t>Pol105</t>
  </si>
  <si>
    <t>trubka ohebná instal. PVC průměr 16mm</t>
  </si>
  <si>
    <t>Pol106</t>
  </si>
  <si>
    <t>trubka ohebná instal. PVC průměr 23</t>
  </si>
  <si>
    <t>Pol107</t>
  </si>
  <si>
    <t>trubka ohebná instal. PVC průměr 63</t>
  </si>
  <si>
    <t>Pol108</t>
  </si>
  <si>
    <t>krabice KO 68</t>
  </si>
  <si>
    <t>Pol109</t>
  </si>
  <si>
    <t>krabice KP 68</t>
  </si>
  <si>
    <t>Pol110</t>
  </si>
  <si>
    <t>krabice KU 68/1</t>
  </si>
  <si>
    <t>Pol111</t>
  </si>
  <si>
    <t>CYKY 2Ax1.5mm2 (CYKY 2O1.5)</t>
  </si>
  <si>
    <t>Pol112</t>
  </si>
  <si>
    <t>CYKY 5Cx1.5mm2 (CYKY 5J1.5)</t>
  </si>
  <si>
    <t>Pol113</t>
  </si>
  <si>
    <t>CYKY 5Cx2.5mm2 (CYKY 5J2.5)</t>
  </si>
  <si>
    <t>Pol114</t>
  </si>
  <si>
    <t>CYA 50mm2</t>
  </si>
  <si>
    <t>Pol115</t>
  </si>
  <si>
    <t>CYKY 5Cx4mm2 (CYKY 5J2.5)</t>
  </si>
  <si>
    <t>Pol116</t>
  </si>
  <si>
    <t>CYKY 5Cx10mm2 (CYKY 5J2.5)</t>
  </si>
  <si>
    <t>Pol117</t>
  </si>
  <si>
    <t>CYKY 5Cx16mm2 (CYKY 5J2.5)</t>
  </si>
  <si>
    <t>Pol118</t>
  </si>
  <si>
    <t>H07RN-F 3x2,5</t>
  </si>
  <si>
    <t>Pol119</t>
  </si>
  <si>
    <t>H07RN-F 5x4</t>
  </si>
  <si>
    <t>Pol120</t>
  </si>
  <si>
    <t>H07RN-F 5x16</t>
  </si>
  <si>
    <t>Pol121</t>
  </si>
  <si>
    <t>Spojovací krabice-16mm2</t>
  </si>
  <si>
    <t>Pol122</t>
  </si>
  <si>
    <t>Spojovací krabice-10mm2</t>
  </si>
  <si>
    <t>Pol123</t>
  </si>
  <si>
    <t>Spojovací krabice-6mm2</t>
  </si>
  <si>
    <t>Pol124</t>
  </si>
  <si>
    <t>vodič UTP Cat.6</t>
  </si>
  <si>
    <t>Pol125</t>
  </si>
  <si>
    <t>Samoregulační topný kabel 20W/1m</t>
  </si>
  <si>
    <t>Pol126</t>
  </si>
  <si>
    <t>Lišta na kabely LHD 20x20</t>
  </si>
  <si>
    <t>Pol127</t>
  </si>
  <si>
    <t>Lišta na kabely LHD 40x20</t>
  </si>
  <si>
    <t>Pol128</t>
  </si>
  <si>
    <t>Lišta na kabely LH 60x40</t>
  </si>
  <si>
    <t>Pol129</t>
  </si>
  <si>
    <t>Lišta na kabely 100x40</t>
  </si>
  <si>
    <t>Pol130</t>
  </si>
  <si>
    <t xml:space="preserve">CYA  2.5mm2 (H07V-U) zelenožlutý</t>
  </si>
  <si>
    <t>Pol131</t>
  </si>
  <si>
    <t xml:space="preserve">CYA  4mm2 (H07V-U) zelenožlutý</t>
  </si>
  <si>
    <t>Pol132</t>
  </si>
  <si>
    <t>CYA 10mm2 (H07V-U) zelenožlutý</t>
  </si>
  <si>
    <t>Pol133</t>
  </si>
  <si>
    <t>CYKY 3Bx1.5mm2 (CYKY 3J1.5)</t>
  </si>
  <si>
    <t>Pol134</t>
  </si>
  <si>
    <t>CYKY 3Cx2.5mm2 (CYKY 3J2.5)</t>
  </si>
  <si>
    <t>Pol135</t>
  </si>
  <si>
    <t>drátěný žlab vč. kotvení 60x50mm</t>
  </si>
  <si>
    <t>D5</t>
  </si>
  <si>
    <t>Ostatní</t>
  </si>
  <si>
    <t>Pol136</t>
  </si>
  <si>
    <t>Celk.prohl.el.zaříz.a vyhot.rev.zp.do 250.tis.mont.</t>
  </si>
  <si>
    <t>Pol137</t>
  </si>
  <si>
    <t>Thermo radiátor, 1500W včetně závěsů</t>
  </si>
  <si>
    <t>Pol138</t>
  </si>
  <si>
    <t>elektrický topný žebřík, 300W včetně závěsů</t>
  </si>
  <si>
    <t>Pol139</t>
  </si>
  <si>
    <t>Dohledání a přepojení stáv. Čipového systému</t>
  </si>
  <si>
    <t>Pol140</t>
  </si>
  <si>
    <t>ukončení vodiče v rozvaděči vč. zapojení a koncovky do 2.5mm2</t>
  </si>
  <si>
    <t>Pol141</t>
  </si>
  <si>
    <t>ukončení vodiče UTP, osazení koncovkou</t>
  </si>
  <si>
    <t>Pol142</t>
  </si>
  <si>
    <t>ukončení vodiče v rozvaděči vč. zapojení a koncovky do 35mm2</t>
  </si>
  <si>
    <t>Pol143</t>
  </si>
  <si>
    <t>Týdenní měření spotřeby budovy pro zjištění maximálního odběru</t>
  </si>
  <si>
    <t>Pol144</t>
  </si>
  <si>
    <t>demontáž stáv. instalace</t>
  </si>
  <si>
    <t>h</t>
  </si>
  <si>
    <t>Pol145</t>
  </si>
  <si>
    <t>Koordinace na stavbě</t>
  </si>
  <si>
    <t>Pol146</t>
  </si>
  <si>
    <t>Napojení stávajících prvků do rozvaděče</t>
  </si>
  <si>
    <t>Pol147</t>
  </si>
  <si>
    <t>Drážkování zed/podlaha</t>
  </si>
  <si>
    <t>Pol148</t>
  </si>
  <si>
    <t>Odvoz vybouraného mat. do 1km</t>
  </si>
  <si>
    <t>Pol149</t>
  </si>
  <si>
    <t>Poplatky skládka</t>
  </si>
  <si>
    <t>Pol150</t>
  </si>
  <si>
    <t>Provrtání do vel. 20</t>
  </si>
  <si>
    <t>Pol151</t>
  </si>
  <si>
    <t>Provrtání do vel. 40</t>
  </si>
  <si>
    <t>Pol152</t>
  </si>
  <si>
    <t>Recyklační poplatky</t>
  </si>
  <si>
    <t>Pol153</t>
  </si>
  <si>
    <t>Doprava materiálu</t>
  </si>
  <si>
    <t>Pol154</t>
  </si>
  <si>
    <t>Vynesení materiálu do výšky 15 m</t>
  </si>
  <si>
    <t>Pol155</t>
  </si>
  <si>
    <t>Vypracování dílenské dokumentace</t>
  </si>
  <si>
    <t>Pol156</t>
  </si>
  <si>
    <t>Kompletace koncových prvků</t>
  </si>
  <si>
    <t>Pol157</t>
  </si>
  <si>
    <t>Zanešení tras vodičů do PD</t>
  </si>
  <si>
    <t>Pol158</t>
  </si>
  <si>
    <t>Požární ucpávka na kabely vč. štítku</t>
  </si>
  <si>
    <t>D.1.4.d - Vzduchotechnika</t>
  </si>
  <si>
    <t>D1 - Zař. č. 1 - Větrání prodejní plochy</t>
  </si>
  <si>
    <t>D2 - Zař. č. 2 - Větrání hygienického zázemí</t>
  </si>
  <si>
    <t>D3 - Zař. č. O - Ostatní</t>
  </si>
  <si>
    <t>Zař. č. 1 - Větrání prodejní plochy</t>
  </si>
  <si>
    <t>Pol1</t>
  </si>
  <si>
    <t>VZT jednotka ve venkovním stojatém provedení</t>
  </si>
  <si>
    <t>sa</t>
  </si>
  <si>
    <t>Pol2</t>
  </si>
  <si>
    <t>Buňkový tlumič hluku 500x600x1000 - 3xJTH 200/500/1000</t>
  </si>
  <si>
    <t>Pol3</t>
  </si>
  <si>
    <t xml:space="preserve">Digestoř kuchyňská  nerezové provedení 1500x1200 v=435mm přípoj D200</t>
  </si>
  <si>
    <t>Pol4</t>
  </si>
  <si>
    <t xml:space="preserve">Digestoř kuchyňská  nerezové provedení 1800x1150 v=435mm přípoj D400</t>
  </si>
  <si>
    <t>Pol5</t>
  </si>
  <si>
    <t>Textilní přívodní vyústka 4300m3/h 1/2D630 + dopoj na potrubí D160</t>
  </si>
  <si>
    <t>Pol6</t>
  </si>
  <si>
    <t>Talířový ventil přívodní kovový D160</t>
  </si>
  <si>
    <t>Pol7</t>
  </si>
  <si>
    <t>Odvodní vyústka jednořadá na kruhové potrubí vč. regulace, pozinkovaná</t>
  </si>
  <si>
    <t>Pol8</t>
  </si>
  <si>
    <t>Regulační klapka ruční</t>
  </si>
  <si>
    <t>Pol9</t>
  </si>
  <si>
    <t>Pol10</t>
  </si>
  <si>
    <t>Výfukový/sací kus šikmý vč. síta proti hmyzu</t>
  </si>
  <si>
    <t>Pol11</t>
  </si>
  <si>
    <t>Spiro potrubí v provedení SAFE vč. tvarovek 50% DN160</t>
  </si>
  <si>
    <t>bm</t>
  </si>
  <si>
    <t>Pol12</t>
  </si>
  <si>
    <t>Spiro potrubí v provedení SAFE vč. tvarovek 50% DN200</t>
  </si>
  <si>
    <t>Pol13</t>
  </si>
  <si>
    <t>Čtyřhranné pozinkované potrubí vodotěsné, včetně tvarovek</t>
  </si>
  <si>
    <t>Pol14</t>
  </si>
  <si>
    <t>Čtyřhranné pozinkované potrubí tř. těsnosti min.B, včetně tvarovek</t>
  </si>
  <si>
    <t>Pol15</t>
  </si>
  <si>
    <t>TI/HL izolace min. vlna tl 100mm s oplechováním</t>
  </si>
  <si>
    <t>Pol16</t>
  </si>
  <si>
    <t>TI izolace kaučuk tl 25mm s oplechováním</t>
  </si>
  <si>
    <t>Pol17</t>
  </si>
  <si>
    <t>TI izolace kaučuk tl 25mm s AL polepem</t>
  </si>
  <si>
    <t>Pol18</t>
  </si>
  <si>
    <t>Montáž zařízení VZT</t>
  </si>
  <si>
    <t>Pol19</t>
  </si>
  <si>
    <t>Zprovoznění a prokabelování MaR VZT</t>
  </si>
  <si>
    <t>Pol20</t>
  </si>
  <si>
    <t>Spojovací, těsnící a montážní materiál vč dlaždic a kce pro vynesení potrubí na střeše</t>
  </si>
  <si>
    <t>Zař. č. 2 - Větrání hygienického zázemí</t>
  </si>
  <si>
    <t>Pol21</t>
  </si>
  <si>
    <t>Radiální ventilátor zapuštěný do podhledu, vč. filtru za čelním panelem a těsné zpětné klapky</t>
  </si>
  <si>
    <t>Pol22</t>
  </si>
  <si>
    <t>Protidešťová žaluzie hliníková RAL dle stavby</t>
  </si>
  <si>
    <t>Pol23</t>
  </si>
  <si>
    <t>Spiro potrubí v provedení SAFE vč. tvarovek DN80</t>
  </si>
  <si>
    <t>Pol24</t>
  </si>
  <si>
    <t>Spiro potrubí v provedení SAFE vč. tvarovek DN125</t>
  </si>
  <si>
    <t>Pol25</t>
  </si>
  <si>
    <t>Spiro potrubí v provedení SAFE vč. tvarovek DN160</t>
  </si>
  <si>
    <t>Pol26</t>
  </si>
  <si>
    <t>Hluktlumicí izolovaná hliníková hadice DN80</t>
  </si>
  <si>
    <t>Pol27</t>
  </si>
  <si>
    <t>Pol28</t>
  </si>
  <si>
    <t>Spojovací, těsnící a montážní materiál</t>
  </si>
  <si>
    <t>Zař. č. O - Ostatní</t>
  </si>
  <si>
    <t>Pol29</t>
  </si>
  <si>
    <t>Pol30</t>
  </si>
  <si>
    <t>Zkoušky technologie zařízení</t>
  </si>
  <si>
    <t>Pol31</t>
  </si>
  <si>
    <t>Uvedení do provozu zařízení VZT vč. zaregulování systému</t>
  </si>
  <si>
    <t>Pol32</t>
  </si>
  <si>
    <t>Zaškolení obsluhy pracovníků objednatele</t>
  </si>
  <si>
    <t>Pol33</t>
  </si>
  <si>
    <t>Dokumentace skutečného provedení</t>
  </si>
  <si>
    <t>Pol34</t>
  </si>
  <si>
    <t>Zvedací a manitupační plošiny, jeřábová technika</t>
  </si>
  <si>
    <t>D.1.4.f - Zásobovací plošina</t>
  </si>
  <si>
    <t xml:space="preserve">    755 - Dopravní zařízení</t>
  </si>
  <si>
    <t>755</t>
  </si>
  <si>
    <t>Dopravní zařízení</t>
  </si>
  <si>
    <t>000001</t>
  </si>
  <si>
    <t>Nová hydraulická plošina včetně likvidace původní</t>
  </si>
  <si>
    <t>-232150853</t>
  </si>
  <si>
    <t>Šířka: 1270mm</t>
  </si>
  <si>
    <t>Hloubka: 580</t>
  </si>
  <si>
    <t>Celková výška po úroveň okna: 1650</t>
  </si>
  <si>
    <t>Maximální zdvih: 1700</t>
  </si>
  <si>
    <t>Nosnost: 500kg</t>
  </si>
  <si>
    <t>Požadované parametry připojení el.: 5*2,5mm</t>
  </si>
  <si>
    <t>Dle D.1.4.E - Zásobovací plošina - Technická zpráva</t>
  </si>
  <si>
    <t>Položka zahrnuje jak dodávku a montáž nové hydraulické plošiny, tak i demontáž a likvidaci plošiny původní.</t>
  </si>
  <si>
    <t>1024</t>
  </si>
  <si>
    <t>-293564817</t>
  </si>
  <si>
    <t>020001000</t>
  </si>
  <si>
    <t>Příprava staveniště</t>
  </si>
  <si>
    <t>-2122375851</t>
  </si>
  <si>
    <t>-175449788</t>
  </si>
  <si>
    <t>041414000</t>
  </si>
  <si>
    <t>Plán BOZP</t>
  </si>
  <si>
    <t>373266752</t>
  </si>
  <si>
    <t>043114000</t>
  </si>
  <si>
    <t>Zkoušky tlakové</t>
  </si>
  <si>
    <t>1983443161</t>
  </si>
  <si>
    <t>043144000</t>
  </si>
  <si>
    <t>Zkoušky těsnosti</t>
  </si>
  <si>
    <t>-855260503</t>
  </si>
  <si>
    <t>070001000</t>
  </si>
  <si>
    <t>5776246</t>
  </si>
  <si>
    <t>1924138953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</si>
</sst>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32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34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32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34</v>
      </c>
      <c r="AO20" s="23"/>
      <c r="AP20" s="23"/>
      <c r="AQ20" s="23"/>
      <c r="AR20" s="21"/>
      <c r="BE20" s="32"/>
      <c r="BS20" s="18" t="s">
        <v>35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51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52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53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54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53</v>
      </c>
      <c r="AI60" s="43"/>
      <c r="AJ60" s="43"/>
      <c r="AK60" s="43"/>
      <c r="AL60" s="43"/>
      <c r="AM60" s="65" t="s">
        <v>54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55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56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53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54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53</v>
      </c>
      <c r="AI75" s="43"/>
      <c r="AJ75" s="43"/>
      <c r="AK75" s="43"/>
      <c r="AL75" s="43"/>
      <c r="AM75" s="65" t="s">
        <v>54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57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24_002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OA - stavební práce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 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20. 5. 2025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25.6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OA a VOŠ Brno Kotlářská, příspěvková organizace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31</v>
      </c>
      <c r="AJ89" s="41"/>
      <c r="AK89" s="41"/>
      <c r="AL89" s="41"/>
      <c r="AM89" s="81" t="str">
        <f>IF(E17="","",E17)</f>
        <v>Múčka Veselý architekti s.r.o.</v>
      </c>
      <c r="AN89" s="72"/>
      <c r="AO89" s="72"/>
      <c r="AP89" s="72"/>
      <c r="AQ89" s="41"/>
      <c r="AR89" s="45"/>
      <c r="AS89" s="82" t="s">
        <v>58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25.65" customHeight="1">
      <c r="A90" s="39"/>
      <c r="B90" s="40"/>
      <c r="C90" s="33" t="s">
        <v>29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36</v>
      </c>
      <c r="AJ90" s="41"/>
      <c r="AK90" s="41"/>
      <c r="AL90" s="41"/>
      <c r="AM90" s="81" t="str">
        <f>IF(E20="","",E20)</f>
        <v>Múčka Veselý architekti s.r.o.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59</v>
      </c>
      <c r="D92" s="95"/>
      <c r="E92" s="95"/>
      <c r="F92" s="95"/>
      <c r="G92" s="95"/>
      <c r="H92" s="96"/>
      <c r="I92" s="97" t="s">
        <v>60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61</v>
      </c>
      <c r="AH92" s="95"/>
      <c r="AI92" s="95"/>
      <c r="AJ92" s="95"/>
      <c r="AK92" s="95"/>
      <c r="AL92" s="95"/>
      <c r="AM92" s="95"/>
      <c r="AN92" s="97" t="s">
        <v>62</v>
      </c>
      <c r="AO92" s="95"/>
      <c r="AP92" s="99"/>
      <c r="AQ92" s="100" t="s">
        <v>63</v>
      </c>
      <c r="AR92" s="45"/>
      <c r="AS92" s="101" t="s">
        <v>64</v>
      </c>
      <c r="AT92" s="102" t="s">
        <v>65</v>
      </c>
      <c r="AU92" s="102" t="s">
        <v>66</v>
      </c>
      <c r="AV92" s="102" t="s">
        <v>67</v>
      </c>
      <c r="AW92" s="102" t="s">
        <v>68</v>
      </c>
      <c r="AX92" s="102" t="s">
        <v>69</v>
      </c>
      <c r="AY92" s="102" t="s">
        <v>70</v>
      </c>
      <c r="AZ92" s="102" t="s">
        <v>71</v>
      </c>
      <c r="BA92" s="102" t="s">
        <v>72</v>
      </c>
      <c r="BB92" s="102" t="s">
        <v>73</v>
      </c>
      <c r="BC92" s="102" t="s">
        <v>74</v>
      </c>
      <c r="BD92" s="103" t="s">
        <v>75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76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ROUND(AG95+SUM(AG99:AG103),2)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ROUND(AS95+SUM(AS99:AS103),2)</f>
        <v>0</v>
      </c>
      <c r="AT94" s="115">
        <f>ROUND(SUM(AV94:AW94),2)</f>
        <v>0</v>
      </c>
      <c r="AU94" s="116">
        <f>ROUND(AU95+SUM(AU99:AU103),5)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ROUND(AZ95+SUM(AZ99:AZ103),2)</f>
        <v>0</v>
      </c>
      <c r="BA94" s="115">
        <f>ROUND(BA95+SUM(BA99:BA103),2)</f>
        <v>0</v>
      </c>
      <c r="BB94" s="115">
        <f>ROUND(BB95+SUM(BB99:BB103),2)</f>
        <v>0</v>
      </c>
      <c r="BC94" s="115">
        <f>ROUND(BC95+SUM(BC99:BC103),2)</f>
        <v>0</v>
      </c>
      <c r="BD94" s="117">
        <f>ROUND(BD95+SUM(BD99:BD103),2)</f>
        <v>0</v>
      </c>
      <c r="BE94" s="6"/>
      <c r="BS94" s="118" t="s">
        <v>77</v>
      </c>
      <c r="BT94" s="118" t="s">
        <v>78</v>
      </c>
      <c r="BU94" s="119" t="s">
        <v>79</v>
      </c>
      <c r="BV94" s="118" t="s">
        <v>80</v>
      </c>
      <c r="BW94" s="118" t="s">
        <v>5</v>
      </c>
      <c r="BX94" s="118" t="s">
        <v>81</v>
      </c>
      <c r="CL94" s="118" t="s">
        <v>1</v>
      </c>
    </row>
    <row r="95" s="7" customFormat="1" ht="24.75" customHeight="1">
      <c r="A95" s="7"/>
      <c r="B95" s="120"/>
      <c r="C95" s="121"/>
      <c r="D95" s="122" t="s">
        <v>82</v>
      </c>
      <c r="E95" s="122"/>
      <c r="F95" s="122"/>
      <c r="G95" s="122"/>
      <c r="H95" s="122"/>
      <c r="I95" s="123"/>
      <c r="J95" s="122" t="s">
        <v>83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ROUND(SUM(AG96:AG98),2)</f>
        <v>0</v>
      </c>
      <c r="AH95" s="123"/>
      <c r="AI95" s="123"/>
      <c r="AJ95" s="123"/>
      <c r="AK95" s="123"/>
      <c r="AL95" s="123"/>
      <c r="AM95" s="123"/>
      <c r="AN95" s="125">
        <f>SUM(AG95,AT95)</f>
        <v>0</v>
      </c>
      <c r="AO95" s="123"/>
      <c r="AP95" s="123"/>
      <c r="AQ95" s="126" t="s">
        <v>84</v>
      </c>
      <c r="AR95" s="127"/>
      <c r="AS95" s="128">
        <f>ROUND(SUM(AS96:AS98),2)</f>
        <v>0</v>
      </c>
      <c r="AT95" s="129">
        <f>ROUND(SUM(AV95:AW95),2)</f>
        <v>0</v>
      </c>
      <c r="AU95" s="130">
        <f>ROUND(SUM(AU96:AU98),5)</f>
        <v>0</v>
      </c>
      <c r="AV95" s="129">
        <f>ROUND(AZ95*L29,2)</f>
        <v>0</v>
      </c>
      <c r="AW95" s="129">
        <f>ROUND(BA95*L30,2)</f>
        <v>0</v>
      </c>
      <c r="AX95" s="129">
        <f>ROUND(BB95*L29,2)</f>
        <v>0</v>
      </c>
      <c r="AY95" s="129">
        <f>ROUND(BC95*L30,2)</f>
        <v>0</v>
      </c>
      <c r="AZ95" s="129">
        <f>ROUND(SUM(AZ96:AZ98),2)</f>
        <v>0</v>
      </c>
      <c r="BA95" s="129">
        <f>ROUND(SUM(BA96:BA98),2)</f>
        <v>0</v>
      </c>
      <c r="BB95" s="129">
        <f>ROUND(SUM(BB96:BB98),2)</f>
        <v>0</v>
      </c>
      <c r="BC95" s="129">
        <f>ROUND(SUM(BC96:BC98),2)</f>
        <v>0</v>
      </c>
      <c r="BD95" s="131">
        <f>ROUND(SUM(BD96:BD98),2)</f>
        <v>0</v>
      </c>
      <c r="BE95" s="7"/>
      <c r="BS95" s="132" t="s">
        <v>77</v>
      </c>
      <c r="BT95" s="132" t="s">
        <v>85</v>
      </c>
      <c r="BU95" s="132" t="s">
        <v>79</v>
      </c>
      <c r="BV95" s="132" t="s">
        <v>80</v>
      </c>
      <c r="BW95" s="132" t="s">
        <v>86</v>
      </c>
      <c r="BX95" s="132" t="s">
        <v>5</v>
      </c>
      <c r="CL95" s="132" t="s">
        <v>1</v>
      </c>
      <c r="CM95" s="132" t="s">
        <v>78</v>
      </c>
    </row>
    <row r="96" s="4" customFormat="1" ht="16.5" customHeight="1">
      <c r="A96" s="133" t="s">
        <v>87</v>
      </c>
      <c r="B96" s="71"/>
      <c r="C96" s="134"/>
      <c r="D96" s="134"/>
      <c r="E96" s="135" t="s">
        <v>82</v>
      </c>
      <c r="F96" s="135"/>
      <c r="G96" s="135"/>
      <c r="H96" s="135"/>
      <c r="I96" s="135"/>
      <c r="J96" s="134"/>
      <c r="K96" s="135" t="s">
        <v>88</v>
      </c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6">
        <f>'D.1.1 - Bourací práce'!J32</f>
        <v>0</v>
      </c>
      <c r="AH96" s="134"/>
      <c r="AI96" s="134"/>
      <c r="AJ96" s="134"/>
      <c r="AK96" s="134"/>
      <c r="AL96" s="134"/>
      <c r="AM96" s="134"/>
      <c r="AN96" s="136">
        <f>SUM(AG96,AT96)</f>
        <v>0</v>
      </c>
      <c r="AO96" s="134"/>
      <c r="AP96" s="134"/>
      <c r="AQ96" s="137" t="s">
        <v>89</v>
      </c>
      <c r="AR96" s="73"/>
      <c r="AS96" s="138">
        <v>0</v>
      </c>
      <c r="AT96" s="139">
        <f>ROUND(SUM(AV96:AW96),2)</f>
        <v>0</v>
      </c>
      <c r="AU96" s="140">
        <f>'D.1.1 - Bourací práce'!P122</f>
        <v>0</v>
      </c>
      <c r="AV96" s="139">
        <f>'D.1.1 - Bourací práce'!J35</f>
        <v>0</v>
      </c>
      <c r="AW96" s="139">
        <f>'D.1.1 - Bourací práce'!J36</f>
        <v>0</v>
      </c>
      <c r="AX96" s="139">
        <f>'D.1.1 - Bourací práce'!J37</f>
        <v>0</v>
      </c>
      <c r="AY96" s="139">
        <f>'D.1.1 - Bourací práce'!J38</f>
        <v>0</v>
      </c>
      <c r="AZ96" s="139">
        <f>'D.1.1 - Bourací práce'!F35</f>
        <v>0</v>
      </c>
      <c r="BA96" s="139">
        <f>'D.1.1 - Bourací práce'!F36</f>
        <v>0</v>
      </c>
      <c r="BB96" s="139">
        <f>'D.1.1 - Bourací práce'!F37</f>
        <v>0</v>
      </c>
      <c r="BC96" s="139">
        <f>'D.1.1 - Bourací práce'!F38</f>
        <v>0</v>
      </c>
      <c r="BD96" s="141">
        <f>'D.1.1 - Bourací práce'!F39</f>
        <v>0</v>
      </c>
      <c r="BE96" s="4"/>
      <c r="BT96" s="142" t="s">
        <v>90</v>
      </c>
      <c r="BV96" s="142" t="s">
        <v>80</v>
      </c>
      <c r="BW96" s="142" t="s">
        <v>91</v>
      </c>
      <c r="BX96" s="142" t="s">
        <v>86</v>
      </c>
      <c r="CL96" s="142" t="s">
        <v>1</v>
      </c>
    </row>
    <row r="97" s="4" customFormat="1" ht="16.5" customHeight="1">
      <c r="A97" s="133" t="s">
        <v>87</v>
      </c>
      <c r="B97" s="71"/>
      <c r="C97" s="134"/>
      <c r="D97" s="134"/>
      <c r="E97" s="135" t="s">
        <v>92</v>
      </c>
      <c r="F97" s="135"/>
      <c r="G97" s="135"/>
      <c r="H97" s="135"/>
      <c r="I97" s="135"/>
      <c r="J97" s="134"/>
      <c r="K97" s="135" t="s">
        <v>93</v>
      </c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6">
        <f>'D.1.1. - Stavební práce'!J32</f>
        <v>0</v>
      </c>
      <c r="AH97" s="134"/>
      <c r="AI97" s="134"/>
      <c r="AJ97" s="134"/>
      <c r="AK97" s="134"/>
      <c r="AL97" s="134"/>
      <c r="AM97" s="134"/>
      <c r="AN97" s="136">
        <f>SUM(AG97,AT97)</f>
        <v>0</v>
      </c>
      <c r="AO97" s="134"/>
      <c r="AP97" s="134"/>
      <c r="AQ97" s="137" t="s">
        <v>89</v>
      </c>
      <c r="AR97" s="73"/>
      <c r="AS97" s="138">
        <v>0</v>
      </c>
      <c r="AT97" s="139">
        <f>ROUND(SUM(AV97:AW97),2)</f>
        <v>0</v>
      </c>
      <c r="AU97" s="140">
        <f>'D.1.1. - Stavební práce'!P135</f>
        <v>0</v>
      </c>
      <c r="AV97" s="139">
        <f>'D.1.1. - Stavební práce'!J35</f>
        <v>0</v>
      </c>
      <c r="AW97" s="139">
        <f>'D.1.1. - Stavební práce'!J36</f>
        <v>0</v>
      </c>
      <c r="AX97" s="139">
        <f>'D.1.1. - Stavební práce'!J37</f>
        <v>0</v>
      </c>
      <c r="AY97" s="139">
        <f>'D.1.1. - Stavební práce'!J38</f>
        <v>0</v>
      </c>
      <c r="AZ97" s="139">
        <f>'D.1.1. - Stavební práce'!F35</f>
        <v>0</v>
      </c>
      <c r="BA97" s="139">
        <f>'D.1.1. - Stavební práce'!F36</f>
        <v>0</v>
      </c>
      <c r="BB97" s="139">
        <f>'D.1.1. - Stavební práce'!F37</f>
        <v>0</v>
      </c>
      <c r="BC97" s="139">
        <f>'D.1.1. - Stavební práce'!F38</f>
        <v>0</v>
      </c>
      <c r="BD97" s="141">
        <f>'D.1.1. - Stavební práce'!F39</f>
        <v>0</v>
      </c>
      <c r="BE97" s="4"/>
      <c r="BT97" s="142" t="s">
        <v>90</v>
      </c>
      <c r="BV97" s="142" t="s">
        <v>80</v>
      </c>
      <c r="BW97" s="142" t="s">
        <v>94</v>
      </c>
      <c r="BX97" s="142" t="s">
        <v>86</v>
      </c>
      <c r="CL97" s="142" t="s">
        <v>1</v>
      </c>
    </row>
    <row r="98" s="4" customFormat="1" ht="16.5" customHeight="1">
      <c r="A98" s="133" t="s">
        <v>87</v>
      </c>
      <c r="B98" s="71"/>
      <c r="C98" s="134"/>
      <c r="D98" s="134"/>
      <c r="E98" s="135" t="s">
        <v>95</v>
      </c>
      <c r="F98" s="135"/>
      <c r="G98" s="135"/>
      <c r="H98" s="135"/>
      <c r="I98" s="135"/>
      <c r="J98" s="134"/>
      <c r="K98" s="135" t="s">
        <v>96</v>
      </c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6">
        <f>'D.1.1.. - Vedlejší a osta...'!J32</f>
        <v>0</v>
      </c>
      <c r="AH98" s="134"/>
      <c r="AI98" s="134"/>
      <c r="AJ98" s="134"/>
      <c r="AK98" s="134"/>
      <c r="AL98" s="134"/>
      <c r="AM98" s="134"/>
      <c r="AN98" s="136">
        <f>SUM(AG98,AT98)</f>
        <v>0</v>
      </c>
      <c r="AO98" s="134"/>
      <c r="AP98" s="134"/>
      <c r="AQ98" s="137" t="s">
        <v>89</v>
      </c>
      <c r="AR98" s="73"/>
      <c r="AS98" s="138">
        <v>0</v>
      </c>
      <c r="AT98" s="139">
        <f>ROUND(SUM(AV98:AW98),2)</f>
        <v>0</v>
      </c>
      <c r="AU98" s="140">
        <f>'D.1.1.. - Vedlejší a osta...'!P123</f>
        <v>0</v>
      </c>
      <c r="AV98" s="139">
        <f>'D.1.1.. - Vedlejší a osta...'!J35</f>
        <v>0</v>
      </c>
      <c r="AW98" s="139">
        <f>'D.1.1.. - Vedlejší a osta...'!J36</f>
        <v>0</v>
      </c>
      <c r="AX98" s="139">
        <f>'D.1.1.. - Vedlejší a osta...'!J37</f>
        <v>0</v>
      </c>
      <c r="AY98" s="139">
        <f>'D.1.1.. - Vedlejší a osta...'!J38</f>
        <v>0</v>
      </c>
      <c r="AZ98" s="139">
        <f>'D.1.1.. - Vedlejší a osta...'!F35</f>
        <v>0</v>
      </c>
      <c r="BA98" s="139">
        <f>'D.1.1.. - Vedlejší a osta...'!F36</f>
        <v>0</v>
      </c>
      <c r="BB98" s="139">
        <f>'D.1.1.. - Vedlejší a osta...'!F37</f>
        <v>0</v>
      </c>
      <c r="BC98" s="139">
        <f>'D.1.1.. - Vedlejší a osta...'!F38</f>
        <v>0</v>
      </c>
      <c r="BD98" s="141">
        <f>'D.1.1.. - Vedlejší a osta...'!F39</f>
        <v>0</v>
      </c>
      <c r="BE98" s="4"/>
      <c r="BT98" s="142" t="s">
        <v>90</v>
      </c>
      <c r="BV98" s="142" t="s">
        <v>80</v>
      </c>
      <c r="BW98" s="142" t="s">
        <v>97</v>
      </c>
      <c r="BX98" s="142" t="s">
        <v>86</v>
      </c>
      <c r="CL98" s="142" t="s">
        <v>1</v>
      </c>
    </row>
    <row r="99" s="7" customFormat="1" ht="16.5" customHeight="1">
      <c r="A99" s="133" t="s">
        <v>87</v>
      </c>
      <c r="B99" s="120"/>
      <c r="C99" s="121"/>
      <c r="D99" s="122" t="s">
        <v>98</v>
      </c>
      <c r="E99" s="122"/>
      <c r="F99" s="122"/>
      <c r="G99" s="122"/>
      <c r="H99" s="122"/>
      <c r="I99" s="123"/>
      <c r="J99" s="122" t="s">
        <v>99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5">
        <f>'D.1.4.b - Zdravotechnika'!J30</f>
        <v>0</v>
      </c>
      <c r="AH99" s="123"/>
      <c r="AI99" s="123"/>
      <c r="AJ99" s="123"/>
      <c r="AK99" s="123"/>
      <c r="AL99" s="123"/>
      <c r="AM99" s="123"/>
      <c r="AN99" s="125">
        <f>SUM(AG99,AT99)</f>
        <v>0</v>
      </c>
      <c r="AO99" s="123"/>
      <c r="AP99" s="123"/>
      <c r="AQ99" s="126" t="s">
        <v>84</v>
      </c>
      <c r="AR99" s="127"/>
      <c r="AS99" s="128">
        <v>0</v>
      </c>
      <c r="AT99" s="129">
        <f>ROUND(SUM(AV99:AW99),2)</f>
        <v>0</v>
      </c>
      <c r="AU99" s="130">
        <f>'D.1.4.b - Zdravotechnika'!P131</f>
        <v>0</v>
      </c>
      <c r="AV99" s="129">
        <f>'D.1.4.b - Zdravotechnika'!J33</f>
        <v>0</v>
      </c>
      <c r="AW99" s="129">
        <f>'D.1.4.b - Zdravotechnika'!J34</f>
        <v>0</v>
      </c>
      <c r="AX99" s="129">
        <f>'D.1.4.b - Zdravotechnika'!J35</f>
        <v>0</v>
      </c>
      <c r="AY99" s="129">
        <f>'D.1.4.b - Zdravotechnika'!J36</f>
        <v>0</v>
      </c>
      <c r="AZ99" s="129">
        <f>'D.1.4.b - Zdravotechnika'!F33</f>
        <v>0</v>
      </c>
      <c r="BA99" s="129">
        <f>'D.1.4.b - Zdravotechnika'!F34</f>
        <v>0</v>
      </c>
      <c r="BB99" s="129">
        <f>'D.1.4.b - Zdravotechnika'!F35</f>
        <v>0</v>
      </c>
      <c r="BC99" s="129">
        <f>'D.1.4.b - Zdravotechnika'!F36</f>
        <v>0</v>
      </c>
      <c r="BD99" s="131">
        <f>'D.1.4.b - Zdravotechnika'!F37</f>
        <v>0</v>
      </c>
      <c r="BE99" s="7"/>
      <c r="BT99" s="132" t="s">
        <v>85</v>
      </c>
      <c r="BV99" s="132" t="s">
        <v>80</v>
      </c>
      <c r="BW99" s="132" t="s">
        <v>100</v>
      </c>
      <c r="BX99" s="132" t="s">
        <v>5</v>
      </c>
      <c r="CL99" s="132" t="s">
        <v>1</v>
      </c>
      <c r="CM99" s="132" t="s">
        <v>90</v>
      </c>
    </row>
    <row r="100" s="7" customFormat="1" ht="16.5" customHeight="1">
      <c r="A100" s="133" t="s">
        <v>87</v>
      </c>
      <c r="B100" s="120"/>
      <c r="C100" s="121"/>
      <c r="D100" s="122" t="s">
        <v>101</v>
      </c>
      <c r="E100" s="122"/>
      <c r="F100" s="122"/>
      <c r="G100" s="122"/>
      <c r="H100" s="122"/>
      <c r="I100" s="123"/>
      <c r="J100" s="122" t="s">
        <v>102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5">
        <f>'D.1.4.c - Elektroinstalace'!J30</f>
        <v>0</v>
      </c>
      <c r="AH100" s="123"/>
      <c r="AI100" s="123"/>
      <c r="AJ100" s="123"/>
      <c r="AK100" s="123"/>
      <c r="AL100" s="123"/>
      <c r="AM100" s="123"/>
      <c r="AN100" s="125">
        <f>SUM(AG100,AT100)</f>
        <v>0</v>
      </c>
      <c r="AO100" s="123"/>
      <c r="AP100" s="123"/>
      <c r="AQ100" s="126" t="s">
        <v>84</v>
      </c>
      <c r="AR100" s="127"/>
      <c r="AS100" s="128">
        <v>0</v>
      </c>
      <c r="AT100" s="129">
        <f>ROUND(SUM(AV100:AW100),2)</f>
        <v>0</v>
      </c>
      <c r="AU100" s="130">
        <f>'D.1.4.c - Elektroinstalace'!P121</f>
        <v>0</v>
      </c>
      <c r="AV100" s="129">
        <f>'D.1.4.c - Elektroinstalace'!J33</f>
        <v>0</v>
      </c>
      <c r="AW100" s="129">
        <f>'D.1.4.c - Elektroinstalace'!J34</f>
        <v>0</v>
      </c>
      <c r="AX100" s="129">
        <f>'D.1.4.c - Elektroinstalace'!J35</f>
        <v>0</v>
      </c>
      <c r="AY100" s="129">
        <f>'D.1.4.c - Elektroinstalace'!J36</f>
        <v>0</v>
      </c>
      <c r="AZ100" s="129">
        <f>'D.1.4.c - Elektroinstalace'!F33</f>
        <v>0</v>
      </c>
      <c r="BA100" s="129">
        <f>'D.1.4.c - Elektroinstalace'!F34</f>
        <v>0</v>
      </c>
      <c r="BB100" s="129">
        <f>'D.1.4.c - Elektroinstalace'!F35</f>
        <v>0</v>
      </c>
      <c r="BC100" s="129">
        <f>'D.1.4.c - Elektroinstalace'!F36</f>
        <v>0</v>
      </c>
      <c r="BD100" s="131">
        <f>'D.1.4.c - Elektroinstalace'!F37</f>
        <v>0</v>
      </c>
      <c r="BE100" s="7"/>
      <c r="BT100" s="132" t="s">
        <v>85</v>
      </c>
      <c r="BV100" s="132" t="s">
        <v>80</v>
      </c>
      <c r="BW100" s="132" t="s">
        <v>103</v>
      </c>
      <c r="BX100" s="132" t="s">
        <v>5</v>
      </c>
      <c r="CL100" s="132" t="s">
        <v>1</v>
      </c>
      <c r="CM100" s="132" t="s">
        <v>90</v>
      </c>
    </row>
    <row r="101" s="7" customFormat="1" ht="16.5" customHeight="1">
      <c r="A101" s="133" t="s">
        <v>87</v>
      </c>
      <c r="B101" s="120"/>
      <c r="C101" s="121"/>
      <c r="D101" s="122" t="s">
        <v>104</v>
      </c>
      <c r="E101" s="122"/>
      <c r="F101" s="122"/>
      <c r="G101" s="122"/>
      <c r="H101" s="122"/>
      <c r="I101" s="123"/>
      <c r="J101" s="122" t="s">
        <v>105</v>
      </c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5">
        <f>'D.1.4.d - Vzduchotechnika'!J30</f>
        <v>0</v>
      </c>
      <c r="AH101" s="123"/>
      <c r="AI101" s="123"/>
      <c r="AJ101" s="123"/>
      <c r="AK101" s="123"/>
      <c r="AL101" s="123"/>
      <c r="AM101" s="123"/>
      <c r="AN101" s="125">
        <f>SUM(AG101,AT101)</f>
        <v>0</v>
      </c>
      <c r="AO101" s="123"/>
      <c r="AP101" s="123"/>
      <c r="AQ101" s="126" t="s">
        <v>84</v>
      </c>
      <c r="AR101" s="127"/>
      <c r="AS101" s="128">
        <v>0</v>
      </c>
      <c r="AT101" s="129">
        <f>ROUND(SUM(AV101:AW101),2)</f>
        <v>0</v>
      </c>
      <c r="AU101" s="130">
        <f>'D.1.4.d - Vzduchotechnika'!P119</f>
        <v>0</v>
      </c>
      <c r="AV101" s="129">
        <f>'D.1.4.d - Vzduchotechnika'!J33</f>
        <v>0</v>
      </c>
      <c r="AW101" s="129">
        <f>'D.1.4.d - Vzduchotechnika'!J34</f>
        <v>0</v>
      </c>
      <c r="AX101" s="129">
        <f>'D.1.4.d - Vzduchotechnika'!J35</f>
        <v>0</v>
      </c>
      <c r="AY101" s="129">
        <f>'D.1.4.d - Vzduchotechnika'!J36</f>
        <v>0</v>
      </c>
      <c r="AZ101" s="129">
        <f>'D.1.4.d - Vzduchotechnika'!F33</f>
        <v>0</v>
      </c>
      <c r="BA101" s="129">
        <f>'D.1.4.d - Vzduchotechnika'!F34</f>
        <v>0</v>
      </c>
      <c r="BB101" s="129">
        <f>'D.1.4.d - Vzduchotechnika'!F35</f>
        <v>0</v>
      </c>
      <c r="BC101" s="129">
        <f>'D.1.4.d - Vzduchotechnika'!F36</f>
        <v>0</v>
      </c>
      <c r="BD101" s="131">
        <f>'D.1.4.d - Vzduchotechnika'!F37</f>
        <v>0</v>
      </c>
      <c r="BE101" s="7"/>
      <c r="BT101" s="132" t="s">
        <v>85</v>
      </c>
      <c r="BV101" s="132" t="s">
        <v>80</v>
      </c>
      <c r="BW101" s="132" t="s">
        <v>106</v>
      </c>
      <c r="BX101" s="132" t="s">
        <v>5</v>
      </c>
      <c r="CL101" s="132" t="s">
        <v>1</v>
      </c>
      <c r="CM101" s="132" t="s">
        <v>90</v>
      </c>
    </row>
    <row r="102" s="7" customFormat="1" ht="16.5" customHeight="1">
      <c r="A102" s="133" t="s">
        <v>87</v>
      </c>
      <c r="B102" s="120"/>
      <c r="C102" s="121"/>
      <c r="D102" s="122" t="s">
        <v>107</v>
      </c>
      <c r="E102" s="122"/>
      <c r="F102" s="122"/>
      <c r="G102" s="122"/>
      <c r="H102" s="122"/>
      <c r="I102" s="123"/>
      <c r="J102" s="122" t="s">
        <v>108</v>
      </c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5">
        <f>'D.1.4.f - Zásobovací plošina'!J30</f>
        <v>0</v>
      </c>
      <c r="AH102" s="123"/>
      <c r="AI102" s="123"/>
      <c r="AJ102" s="123"/>
      <c r="AK102" s="123"/>
      <c r="AL102" s="123"/>
      <c r="AM102" s="123"/>
      <c r="AN102" s="125">
        <f>SUM(AG102,AT102)</f>
        <v>0</v>
      </c>
      <c r="AO102" s="123"/>
      <c r="AP102" s="123"/>
      <c r="AQ102" s="126" t="s">
        <v>84</v>
      </c>
      <c r="AR102" s="127"/>
      <c r="AS102" s="128">
        <v>0</v>
      </c>
      <c r="AT102" s="129">
        <f>ROUND(SUM(AV102:AW102),2)</f>
        <v>0</v>
      </c>
      <c r="AU102" s="130">
        <f>'D.1.4.f - Zásobovací plošina'!P118</f>
        <v>0</v>
      </c>
      <c r="AV102" s="129">
        <f>'D.1.4.f - Zásobovací plošina'!J33</f>
        <v>0</v>
      </c>
      <c r="AW102" s="129">
        <f>'D.1.4.f - Zásobovací plošina'!J34</f>
        <v>0</v>
      </c>
      <c r="AX102" s="129">
        <f>'D.1.4.f - Zásobovací plošina'!J35</f>
        <v>0</v>
      </c>
      <c r="AY102" s="129">
        <f>'D.1.4.f - Zásobovací plošina'!J36</f>
        <v>0</v>
      </c>
      <c r="AZ102" s="129">
        <f>'D.1.4.f - Zásobovací plošina'!F33</f>
        <v>0</v>
      </c>
      <c r="BA102" s="129">
        <f>'D.1.4.f - Zásobovací plošina'!F34</f>
        <v>0</v>
      </c>
      <c r="BB102" s="129">
        <f>'D.1.4.f - Zásobovací plošina'!F35</f>
        <v>0</v>
      </c>
      <c r="BC102" s="129">
        <f>'D.1.4.f - Zásobovací plošina'!F36</f>
        <v>0</v>
      </c>
      <c r="BD102" s="131">
        <f>'D.1.4.f - Zásobovací plošina'!F37</f>
        <v>0</v>
      </c>
      <c r="BE102" s="7"/>
      <c r="BT102" s="132" t="s">
        <v>85</v>
      </c>
      <c r="BV102" s="132" t="s">
        <v>80</v>
      </c>
      <c r="BW102" s="132" t="s">
        <v>109</v>
      </c>
      <c r="BX102" s="132" t="s">
        <v>5</v>
      </c>
      <c r="CL102" s="132" t="s">
        <v>1</v>
      </c>
      <c r="CM102" s="132" t="s">
        <v>90</v>
      </c>
    </row>
    <row r="103" s="7" customFormat="1" ht="16.5" customHeight="1">
      <c r="A103" s="133" t="s">
        <v>87</v>
      </c>
      <c r="B103" s="120"/>
      <c r="C103" s="121"/>
      <c r="D103" s="122" t="s">
        <v>110</v>
      </c>
      <c r="E103" s="122"/>
      <c r="F103" s="122"/>
      <c r="G103" s="122"/>
      <c r="H103" s="122"/>
      <c r="I103" s="123"/>
      <c r="J103" s="122" t="s">
        <v>111</v>
      </c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5">
        <f>'VRN - Vedlejší rozpočtové...'!J30</f>
        <v>0</v>
      </c>
      <c r="AH103" s="123"/>
      <c r="AI103" s="123"/>
      <c r="AJ103" s="123"/>
      <c r="AK103" s="123"/>
      <c r="AL103" s="123"/>
      <c r="AM103" s="123"/>
      <c r="AN103" s="125">
        <f>SUM(AG103,AT103)</f>
        <v>0</v>
      </c>
      <c r="AO103" s="123"/>
      <c r="AP103" s="123"/>
      <c r="AQ103" s="126" t="s">
        <v>84</v>
      </c>
      <c r="AR103" s="127"/>
      <c r="AS103" s="143">
        <v>0</v>
      </c>
      <c r="AT103" s="144">
        <f>ROUND(SUM(AV103:AW103),2)</f>
        <v>0</v>
      </c>
      <c r="AU103" s="145">
        <f>'VRN - Vedlejší rozpočtové...'!P117</f>
        <v>0</v>
      </c>
      <c r="AV103" s="144">
        <f>'VRN - Vedlejší rozpočtové...'!J33</f>
        <v>0</v>
      </c>
      <c r="AW103" s="144">
        <f>'VRN - Vedlejší rozpočtové...'!J34</f>
        <v>0</v>
      </c>
      <c r="AX103" s="144">
        <f>'VRN - Vedlejší rozpočtové...'!J35</f>
        <v>0</v>
      </c>
      <c r="AY103" s="144">
        <f>'VRN - Vedlejší rozpočtové...'!J36</f>
        <v>0</v>
      </c>
      <c r="AZ103" s="144">
        <f>'VRN - Vedlejší rozpočtové...'!F33</f>
        <v>0</v>
      </c>
      <c r="BA103" s="144">
        <f>'VRN - Vedlejší rozpočtové...'!F34</f>
        <v>0</v>
      </c>
      <c r="BB103" s="144">
        <f>'VRN - Vedlejší rozpočtové...'!F35</f>
        <v>0</v>
      </c>
      <c r="BC103" s="144">
        <f>'VRN - Vedlejší rozpočtové...'!F36</f>
        <v>0</v>
      </c>
      <c r="BD103" s="146">
        <f>'VRN - Vedlejší rozpočtové...'!F37</f>
        <v>0</v>
      </c>
      <c r="BE103" s="7"/>
      <c r="BT103" s="132" t="s">
        <v>85</v>
      </c>
      <c r="BV103" s="132" t="s">
        <v>80</v>
      </c>
      <c r="BW103" s="132" t="s">
        <v>112</v>
      </c>
      <c r="BX103" s="132" t="s">
        <v>5</v>
      </c>
      <c r="CL103" s="132" t="s">
        <v>1</v>
      </c>
      <c r="CM103" s="132" t="s">
        <v>90</v>
      </c>
    </row>
    <row r="104" s="2" customFormat="1" ht="30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5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</row>
    <row r="105" s="2" customFormat="1" ht="6.96" customHeight="1">
      <c r="A105" s="39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45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</row>
  </sheetData>
  <sheetProtection sheet="1" formatColumns="0" formatRows="0" objects="1" scenarios="1" spinCount="100000" saltValue="giSFvXVnGT//aExlj0Ybt7MmYzNgj2MeYW4p1I3obZB3rr/8FBu4pa4zcNRUsidp2lwVZUGqWnpm1ZaTkKjdFA==" hashValue="+dP4UvPsWuahtLyjtQWU4nz29BsZSYQ55fIh0X/1eLZLeNhLriK8B+uR7hrqi3NpEfaLJSZK4Eolx2BVoeFdtQ==" algorithmName="SHA-512" password="C61F"/>
  <mergeCells count="74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N103:AP103"/>
    <mergeCell ref="AG103:AM103"/>
    <mergeCell ref="D103:H103"/>
    <mergeCell ref="J103:AF103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D.1.1 - Bourací práce'!C2" display="/"/>
    <hyperlink ref="A97" location="'D.1.1. - Stavební práce'!C2" display="/"/>
    <hyperlink ref="A98" location="'D.1.1.. - Vedlejší a osta...'!C2" display="/"/>
    <hyperlink ref="A99" location="'D.1.4.b - Zdravotechnika'!C2" display="/"/>
    <hyperlink ref="A100" location="'D.1.4.c - Elektroinstalace'!C2" display="/"/>
    <hyperlink ref="A101" location="'D.1.4.d - Vzduchotechnika'!C2" display="/"/>
    <hyperlink ref="A102" location="'D.1.4.f - Zásobovací plošina'!C2" display="/"/>
    <hyperlink ref="A103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90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1" customFormat="1" ht="12" customHeight="1">
      <c r="B8" s="21"/>
      <c r="D8" s="151" t="s">
        <v>114</v>
      </c>
      <c r="L8" s="21"/>
    </row>
    <row r="9" s="2" customFormat="1" ht="23.25" customHeight="1">
      <c r="A9" s="39"/>
      <c r="B9" s="45"/>
      <c r="C9" s="39"/>
      <c r="D9" s="39"/>
      <c r="E9" s="152" t="s">
        <v>115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116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117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118</v>
      </c>
      <c r="G14" s="39"/>
      <c r="H14" s="39"/>
      <c r="I14" s="151" t="s">
        <v>22</v>
      </c>
      <c r="J14" s="154" t="str">
        <f>'Rekapitulace stavby'!AN8</f>
        <v>20. 5. 2025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">
        <v>26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27</v>
      </c>
      <c r="F17" s="39"/>
      <c r="G17" s="39"/>
      <c r="H17" s="39"/>
      <c r="I17" s="151" t="s">
        <v>28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29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28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31</v>
      </c>
      <c r="E22" s="39"/>
      <c r="F22" s="39"/>
      <c r="G22" s="39"/>
      <c r="H22" s="39"/>
      <c r="I22" s="151" t="s">
        <v>25</v>
      </c>
      <c r="J22" s="142" t="s">
        <v>32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33</v>
      </c>
      <c r="F23" s="39"/>
      <c r="G23" s="39"/>
      <c r="H23" s="39"/>
      <c r="I23" s="151" t="s">
        <v>28</v>
      </c>
      <c r="J23" s="142" t="s">
        <v>34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25</v>
      </c>
      <c r="J25" s="142" t="s">
        <v>32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33</v>
      </c>
      <c r="F26" s="39"/>
      <c r="G26" s="39"/>
      <c r="H26" s="39"/>
      <c r="I26" s="151" t="s">
        <v>28</v>
      </c>
      <c r="J26" s="142" t="s">
        <v>34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37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38</v>
      </c>
      <c r="E32" s="39"/>
      <c r="F32" s="39"/>
      <c r="G32" s="39"/>
      <c r="H32" s="39"/>
      <c r="I32" s="39"/>
      <c r="J32" s="161">
        <f>ROUND(J122,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40</v>
      </c>
      <c r="G34" s="39"/>
      <c r="H34" s="39"/>
      <c r="I34" s="162" t="s">
        <v>39</v>
      </c>
      <c r="J34" s="162" t="s">
        <v>41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42</v>
      </c>
      <c r="E35" s="151" t="s">
        <v>43</v>
      </c>
      <c r="F35" s="164">
        <f>ROUND((SUM(BE122:BE298)),  2)</f>
        <v>0</v>
      </c>
      <c r="G35" s="39"/>
      <c r="H35" s="39"/>
      <c r="I35" s="165">
        <v>0.20999999999999999</v>
      </c>
      <c r="J35" s="164">
        <f>ROUND(((SUM(BE122:BE298))*I35),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44</v>
      </c>
      <c r="F36" s="164">
        <f>ROUND((SUM(BF122:BF298)),  2)</f>
        <v>0</v>
      </c>
      <c r="G36" s="39"/>
      <c r="H36" s="39"/>
      <c r="I36" s="165">
        <v>0.12</v>
      </c>
      <c r="J36" s="164">
        <f>ROUND(((SUM(BF122:BF298))*I36),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45</v>
      </c>
      <c r="F37" s="164">
        <f>ROUND((SUM(BG122:BG298)),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46</v>
      </c>
      <c r="F38" s="164">
        <f>ROUND((SUM(BH122:BH298)),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47</v>
      </c>
      <c r="F39" s="164">
        <f>ROUND((SUM(BI122:BI298)),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48</v>
      </c>
      <c r="E41" s="168"/>
      <c r="F41" s="168"/>
      <c r="G41" s="169" t="s">
        <v>49</v>
      </c>
      <c r="H41" s="170" t="s">
        <v>50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114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23.25" customHeight="1">
      <c r="A87" s="39"/>
      <c r="B87" s="40"/>
      <c r="C87" s="41"/>
      <c r="D87" s="41"/>
      <c r="E87" s="184" t="s">
        <v>115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116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D.1.1 - Bourací práce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Kotlářská 263/9, Veveří, 602 00 Brno </v>
      </c>
      <c r="G91" s="41"/>
      <c r="H91" s="41"/>
      <c r="I91" s="33" t="s">
        <v>22</v>
      </c>
      <c r="J91" s="80" t="str">
        <f>IF(J14="","",J14)</f>
        <v>20. 5. 2025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25.65" customHeight="1">
      <c r="A93" s="39"/>
      <c r="B93" s="40"/>
      <c r="C93" s="33" t="s">
        <v>24</v>
      </c>
      <c r="D93" s="41"/>
      <c r="E93" s="41"/>
      <c r="F93" s="28" t="str">
        <f>E17</f>
        <v>OA a VOŠ Brno Kotlářská, příspěvková organizace</v>
      </c>
      <c r="G93" s="41"/>
      <c r="H93" s="41"/>
      <c r="I93" s="33" t="s">
        <v>31</v>
      </c>
      <c r="J93" s="37" t="str">
        <f>E23</f>
        <v>Múčka Veselý architekti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5.65" customHeight="1">
      <c r="A94" s="39"/>
      <c r="B94" s="40"/>
      <c r="C94" s="33" t="s">
        <v>29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>Múčka Veselý architekti s.r.o.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120</v>
      </c>
      <c r="D96" s="186"/>
      <c r="E96" s="186"/>
      <c r="F96" s="186"/>
      <c r="G96" s="186"/>
      <c r="H96" s="186"/>
      <c r="I96" s="186"/>
      <c r="J96" s="187" t="s">
        <v>121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122</v>
      </c>
      <c r="D98" s="41"/>
      <c r="E98" s="41"/>
      <c r="F98" s="41"/>
      <c r="G98" s="41"/>
      <c r="H98" s="41"/>
      <c r="I98" s="41"/>
      <c r="J98" s="111">
        <f>J122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123</v>
      </c>
    </row>
    <row r="99" s="9" customFormat="1" ht="24.96" customHeight="1">
      <c r="A99" s="9"/>
      <c r="B99" s="189"/>
      <c r="C99" s="190"/>
      <c r="D99" s="191" t="s">
        <v>124</v>
      </c>
      <c r="E99" s="192"/>
      <c r="F99" s="192"/>
      <c r="G99" s="192"/>
      <c r="H99" s="192"/>
      <c r="I99" s="192"/>
      <c r="J99" s="193">
        <f>J123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125</v>
      </c>
      <c r="E100" s="197"/>
      <c r="F100" s="197"/>
      <c r="G100" s="197"/>
      <c r="H100" s="197"/>
      <c r="I100" s="197"/>
      <c r="J100" s="198">
        <f>J124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126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84" t="str">
        <f>E7</f>
        <v>OA - stavební práce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1" customFormat="1" ht="12" customHeight="1">
      <c r="B111" s="22"/>
      <c r="C111" s="33" t="s">
        <v>114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="2" customFormat="1" ht="23.25" customHeight="1">
      <c r="A112" s="39"/>
      <c r="B112" s="40"/>
      <c r="C112" s="41"/>
      <c r="D112" s="41"/>
      <c r="E112" s="184" t="s">
        <v>115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116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77" t="str">
        <f>E11</f>
        <v>D.1.1 - Bourací práce</v>
      </c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20</v>
      </c>
      <c r="D116" s="41"/>
      <c r="E116" s="41"/>
      <c r="F116" s="28" t="str">
        <f>F14</f>
        <v xml:space="preserve">Kotlářská 263/9, Veveří, 602 00 Brno </v>
      </c>
      <c r="G116" s="41"/>
      <c r="H116" s="41"/>
      <c r="I116" s="33" t="s">
        <v>22</v>
      </c>
      <c r="J116" s="80" t="str">
        <f>IF(J14="","",J14)</f>
        <v>20. 5. 2025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5.65" customHeight="1">
      <c r="A118" s="39"/>
      <c r="B118" s="40"/>
      <c r="C118" s="33" t="s">
        <v>24</v>
      </c>
      <c r="D118" s="41"/>
      <c r="E118" s="41"/>
      <c r="F118" s="28" t="str">
        <f>E17</f>
        <v>OA a VOŠ Brno Kotlářská, příspěvková organizace</v>
      </c>
      <c r="G118" s="41"/>
      <c r="H118" s="41"/>
      <c r="I118" s="33" t="s">
        <v>31</v>
      </c>
      <c r="J118" s="37" t="str">
        <f>E23</f>
        <v>Múčka Veselý architekti s.r.o.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5.65" customHeight="1">
      <c r="A119" s="39"/>
      <c r="B119" s="40"/>
      <c r="C119" s="33" t="s">
        <v>29</v>
      </c>
      <c r="D119" s="41"/>
      <c r="E119" s="41"/>
      <c r="F119" s="28" t="str">
        <f>IF(E20="","",E20)</f>
        <v>Vyplň údaj</v>
      </c>
      <c r="G119" s="41"/>
      <c r="H119" s="41"/>
      <c r="I119" s="33" t="s">
        <v>36</v>
      </c>
      <c r="J119" s="37" t="str">
        <f>E26</f>
        <v>Múčka Veselý architekti s.r.o.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0.32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11" customFormat="1" ht="29.28" customHeight="1">
      <c r="A121" s="200"/>
      <c r="B121" s="201"/>
      <c r="C121" s="202" t="s">
        <v>127</v>
      </c>
      <c r="D121" s="203" t="s">
        <v>63</v>
      </c>
      <c r="E121" s="203" t="s">
        <v>59</v>
      </c>
      <c r="F121" s="203" t="s">
        <v>60</v>
      </c>
      <c r="G121" s="203" t="s">
        <v>128</v>
      </c>
      <c r="H121" s="203" t="s">
        <v>129</v>
      </c>
      <c r="I121" s="203" t="s">
        <v>130</v>
      </c>
      <c r="J121" s="203" t="s">
        <v>121</v>
      </c>
      <c r="K121" s="204" t="s">
        <v>131</v>
      </c>
      <c r="L121" s="205"/>
      <c r="M121" s="101" t="s">
        <v>1</v>
      </c>
      <c r="N121" s="102" t="s">
        <v>42</v>
      </c>
      <c r="O121" s="102" t="s">
        <v>132</v>
      </c>
      <c r="P121" s="102" t="s">
        <v>133</v>
      </c>
      <c r="Q121" s="102" t="s">
        <v>134</v>
      </c>
      <c r="R121" s="102" t="s">
        <v>135</v>
      </c>
      <c r="S121" s="102" t="s">
        <v>136</v>
      </c>
      <c r="T121" s="103" t="s">
        <v>137</v>
      </c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</row>
    <row r="122" s="2" customFormat="1" ht="22.8" customHeight="1">
      <c r="A122" s="39"/>
      <c r="B122" s="40"/>
      <c r="C122" s="108" t="s">
        <v>138</v>
      </c>
      <c r="D122" s="41"/>
      <c r="E122" s="41"/>
      <c r="F122" s="41"/>
      <c r="G122" s="41"/>
      <c r="H122" s="41"/>
      <c r="I122" s="41"/>
      <c r="J122" s="206">
        <f>BK122</f>
        <v>0</v>
      </c>
      <c r="K122" s="41"/>
      <c r="L122" s="45"/>
      <c r="M122" s="104"/>
      <c r="N122" s="207"/>
      <c r="O122" s="105"/>
      <c r="P122" s="208">
        <f>P123</f>
        <v>0</v>
      </c>
      <c r="Q122" s="105"/>
      <c r="R122" s="208">
        <f>R123</f>
        <v>0</v>
      </c>
      <c r="S122" s="105"/>
      <c r="T122" s="209">
        <f>T123</f>
        <v>2.761495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77</v>
      </c>
      <c r="AU122" s="18" t="s">
        <v>123</v>
      </c>
      <c r="BK122" s="210">
        <f>BK123</f>
        <v>0</v>
      </c>
    </row>
    <row r="123" s="12" customFormat="1" ht="25.92" customHeight="1">
      <c r="A123" s="12"/>
      <c r="B123" s="211"/>
      <c r="C123" s="212"/>
      <c r="D123" s="213" t="s">
        <v>77</v>
      </c>
      <c r="E123" s="214" t="s">
        <v>139</v>
      </c>
      <c r="F123" s="214" t="s">
        <v>140</v>
      </c>
      <c r="G123" s="212"/>
      <c r="H123" s="212"/>
      <c r="I123" s="215"/>
      <c r="J123" s="216">
        <f>BK123</f>
        <v>0</v>
      </c>
      <c r="K123" s="212"/>
      <c r="L123" s="217"/>
      <c r="M123" s="218"/>
      <c r="N123" s="219"/>
      <c r="O123" s="219"/>
      <c r="P123" s="220">
        <f>P124</f>
        <v>0</v>
      </c>
      <c r="Q123" s="219"/>
      <c r="R123" s="220">
        <f>R124</f>
        <v>0</v>
      </c>
      <c r="S123" s="219"/>
      <c r="T123" s="221">
        <f>T124</f>
        <v>2.761495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85</v>
      </c>
      <c r="AT123" s="223" t="s">
        <v>77</v>
      </c>
      <c r="AU123" s="223" t="s">
        <v>78</v>
      </c>
      <c r="AY123" s="222" t="s">
        <v>141</v>
      </c>
      <c r="BK123" s="224">
        <f>BK124</f>
        <v>0</v>
      </c>
    </row>
    <row r="124" s="12" customFormat="1" ht="22.8" customHeight="1">
      <c r="A124" s="12"/>
      <c r="B124" s="211"/>
      <c r="C124" s="212"/>
      <c r="D124" s="213" t="s">
        <v>77</v>
      </c>
      <c r="E124" s="225" t="s">
        <v>142</v>
      </c>
      <c r="F124" s="225" t="s">
        <v>143</v>
      </c>
      <c r="G124" s="212"/>
      <c r="H124" s="212"/>
      <c r="I124" s="215"/>
      <c r="J124" s="226">
        <f>BK124</f>
        <v>0</v>
      </c>
      <c r="K124" s="212"/>
      <c r="L124" s="217"/>
      <c r="M124" s="218"/>
      <c r="N124" s="219"/>
      <c r="O124" s="219"/>
      <c r="P124" s="220">
        <f>SUM(P125:P298)</f>
        <v>0</v>
      </c>
      <c r="Q124" s="219"/>
      <c r="R124" s="220">
        <f>SUM(R125:R298)</f>
        <v>0</v>
      </c>
      <c r="S124" s="219"/>
      <c r="T124" s="221">
        <f>SUM(T125:T298)</f>
        <v>2.761495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77</v>
      </c>
      <c r="AU124" s="223" t="s">
        <v>85</v>
      </c>
      <c r="AY124" s="222" t="s">
        <v>141</v>
      </c>
      <c r="BK124" s="224">
        <f>SUM(BK125:BK298)</f>
        <v>0</v>
      </c>
    </row>
    <row r="125" s="2" customFormat="1" ht="24.15" customHeight="1">
      <c r="A125" s="39"/>
      <c r="B125" s="40"/>
      <c r="C125" s="227" t="s">
        <v>85</v>
      </c>
      <c r="D125" s="227" t="s">
        <v>144</v>
      </c>
      <c r="E125" s="228" t="s">
        <v>145</v>
      </c>
      <c r="F125" s="229" t="s">
        <v>146</v>
      </c>
      <c r="G125" s="230" t="s">
        <v>147</v>
      </c>
      <c r="H125" s="231">
        <v>16.760000000000002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43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148</v>
      </c>
      <c r="AT125" s="238" t="s">
        <v>144</v>
      </c>
      <c r="AU125" s="238" t="s">
        <v>90</v>
      </c>
      <c r="AY125" s="18" t="s">
        <v>141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85</v>
      </c>
      <c r="BK125" s="239">
        <f>ROUND(I125*H125,2)</f>
        <v>0</v>
      </c>
      <c r="BL125" s="18" t="s">
        <v>148</v>
      </c>
      <c r="BM125" s="238" t="s">
        <v>149</v>
      </c>
    </row>
    <row r="126" s="2" customFormat="1">
      <c r="A126" s="39"/>
      <c r="B126" s="40"/>
      <c r="C126" s="41"/>
      <c r="D126" s="240" t="s">
        <v>150</v>
      </c>
      <c r="E126" s="41"/>
      <c r="F126" s="241" t="s">
        <v>146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150</v>
      </c>
      <c r="AU126" s="18" t="s">
        <v>90</v>
      </c>
    </row>
    <row r="127" s="13" customFormat="1">
      <c r="A127" s="13"/>
      <c r="B127" s="245"/>
      <c r="C127" s="246"/>
      <c r="D127" s="240" t="s">
        <v>151</v>
      </c>
      <c r="E127" s="247" t="s">
        <v>1</v>
      </c>
      <c r="F127" s="248" t="s">
        <v>152</v>
      </c>
      <c r="G127" s="246"/>
      <c r="H127" s="247" t="s">
        <v>1</v>
      </c>
      <c r="I127" s="249"/>
      <c r="J127" s="246"/>
      <c r="K127" s="246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151</v>
      </c>
      <c r="AU127" s="254" t="s">
        <v>90</v>
      </c>
      <c r="AV127" s="13" t="s">
        <v>85</v>
      </c>
      <c r="AW127" s="13" t="s">
        <v>35</v>
      </c>
      <c r="AX127" s="13" t="s">
        <v>78</v>
      </c>
      <c r="AY127" s="254" t="s">
        <v>141</v>
      </c>
    </row>
    <row r="128" s="14" customFormat="1">
      <c r="A128" s="14"/>
      <c r="B128" s="255"/>
      <c r="C128" s="256"/>
      <c r="D128" s="240" t="s">
        <v>151</v>
      </c>
      <c r="E128" s="257" t="s">
        <v>1</v>
      </c>
      <c r="F128" s="258" t="s">
        <v>153</v>
      </c>
      <c r="G128" s="256"/>
      <c r="H128" s="259">
        <v>16.760000000000002</v>
      </c>
      <c r="I128" s="260"/>
      <c r="J128" s="256"/>
      <c r="K128" s="256"/>
      <c r="L128" s="261"/>
      <c r="M128" s="262"/>
      <c r="N128" s="263"/>
      <c r="O128" s="263"/>
      <c r="P128" s="263"/>
      <c r="Q128" s="263"/>
      <c r="R128" s="263"/>
      <c r="S128" s="263"/>
      <c r="T128" s="26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5" t="s">
        <v>151</v>
      </c>
      <c r="AU128" s="265" t="s">
        <v>90</v>
      </c>
      <c r="AV128" s="14" t="s">
        <v>90</v>
      </c>
      <c r="AW128" s="14" t="s">
        <v>35</v>
      </c>
      <c r="AX128" s="14" t="s">
        <v>78</v>
      </c>
      <c r="AY128" s="265" t="s">
        <v>141</v>
      </c>
    </row>
    <row r="129" s="15" customFormat="1">
      <c r="A129" s="15"/>
      <c r="B129" s="266"/>
      <c r="C129" s="267"/>
      <c r="D129" s="240" t="s">
        <v>151</v>
      </c>
      <c r="E129" s="268" t="s">
        <v>1</v>
      </c>
      <c r="F129" s="269" t="s">
        <v>154</v>
      </c>
      <c r="G129" s="267"/>
      <c r="H129" s="270">
        <v>16.760000000000002</v>
      </c>
      <c r="I129" s="271"/>
      <c r="J129" s="267"/>
      <c r="K129" s="267"/>
      <c r="L129" s="272"/>
      <c r="M129" s="273"/>
      <c r="N129" s="274"/>
      <c r="O129" s="274"/>
      <c r="P129" s="274"/>
      <c r="Q129" s="274"/>
      <c r="R129" s="274"/>
      <c r="S129" s="274"/>
      <c r="T129" s="27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76" t="s">
        <v>151</v>
      </c>
      <c r="AU129" s="276" t="s">
        <v>90</v>
      </c>
      <c r="AV129" s="15" t="s">
        <v>148</v>
      </c>
      <c r="AW129" s="15" t="s">
        <v>35</v>
      </c>
      <c r="AX129" s="15" t="s">
        <v>85</v>
      </c>
      <c r="AY129" s="276" t="s">
        <v>141</v>
      </c>
    </row>
    <row r="130" s="2" customFormat="1" ht="24.15" customHeight="1">
      <c r="A130" s="39"/>
      <c r="B130" s="40"/>
      <c r="C130" s="227" t="s">
        <v>155</v>
      </c>
      <c r="D130" s="227" t="s">
        <v>144</v>
      </c>
      <c r="E130" s="228" t="s">
        <v>156</v>
      </c>
      <c r="F130" s="229" t="s">
        <v>157</v>
      </c>
      <c r="G130" s="230" t="s">
        <v>147</v>
      </c>
      <c r="H130" s="231">
        <v>8</v>
      </c>
      <c r="I130" s="232"/>
      <c r="J130" s="233">
        <f>ROUND(I130*H130,2)</f>
        <v>0</v>
      </c>
      <c r="K130" s="229" t="s">
        <v>1</v>
      </c>
      <c r="L130" s="45"/>
      <c r="M130" s="234" t="s">
        <v>1</v>
      </c>
      <c r="N130" s="235" t="s">
        <v>43</v>
      </c>
      <c r="O130" s="92"/>
      <c r="P130" s="236">
        <f>O130*H130</f>
        <v>0</v>
      </c>
      <c r="Q130" s="236">
        <v>0</v>
      </c>
      <c r="R130" s="236">
        <f>Q130*H130</f>
        <v>0</v>
      </c>
      <c r="S130" s="236">
        <v>0.29499999999999998</v>
      </c>
      <c r="T130" s="237">
        <f>S130*H130</f>
        <v>2.3599999999999999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8" t="s">
        <v>148</v>
      </c>
      <c r="AT130" s="238" t="s">
        <v>144</v>
      </c>
      <c r="AU130" s="238" t="s">
        <v>90</v>
      </c>
      <c r="AY130" s="18" t="s">
        <v>141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8" t="s">
        <v>85</v>
      </c>
      <c r="BK130" s="239">
        <f>ROUND(I130*H130,2)</f>
        <v>0</v>
      </c>
      <c r="BL130" s="18" t="s">
        <v>148</v>
      </c>
      <c r="BM130" s="238" t="s">
        <v>158</v>
      </c>
    </row>
    <row r="131" s="2" customFormat="1">
      <c r="A131" s="39"/>
      <c r="B131" s="40"/>
      <c r="C131" s="41"/>
      <c r="D131" s="240" t="s">
        <v>150</v>
      </c>
      <c r="E131" s="41"/>
      <c r="F131" s="241" t="s">
        <v>157</v>
      </c>
      <c r="G131" s="41"/>
      <c r="H131" s="41"/>
      <c r="I131" s="242"/>
      <c r="J131" s="41"/>
      <c r="K131" s="41"/>
      <c r="L131" s="45"/>
      <c r="M131" s="243"/>
      <c r="N131" s="244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150</v>
      </c>
      <c r="AU131" s="18" t="s">
        <v>90</v>
      </c>
    </row>
    <row r="132" s="14" customFormat="1">
      <c r="A132" s="14"/>
      <c r="B132" s="255"/>
      <c r="C132" s="256"/>
      <c r="D132" s="240" t="s">
        <v>151</v>
      </c>
      <c r="E132" s="257" t="s">
        <v>1</v>
      </c>
      <c r="F132" s="258" t="s">
        <v>159</v>
      </c>
      <c r="G132" s="256"/>
      <c r="H132" s="259">
        <v>8</v>
      </c>
      <c r="I132" s="260"/>
      <c r="J132" s="256"/>
      <c r="K132" s="256"/>
      <c r="L132" s="261"/>
      <c r="M132" s="262"/>
      <c r="N132" s="263"/>
      <c r="O132" s="263"/>
      <c r="P132" s="263"/>
      <c r="Q132" s="263"/>
      <c r="R132" s="263"/>
      <c r="S132" s="263"/>
      <c r="T132" s="26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5" t="s">
        <v>151</v>
      </c>
      <c r="AU132" s="265" t="s">
        <v>90</v>
      </c>
      <c r="AV132" s="14" t="s">
        <v>90</v>
      </c>
      <c r="AW132" s="14" t="s">
        <v>35</v>
      </c>
      <c r="AX132" s="14" t="s">
        <v>78</v>
      </c>
      <c r="AY132" s="265" t="s">
        <v>141</v>
      </c>
    </row>
    <row r="133" s="15" customFormat="1">
      <c r="A133" s="15"/>
      <c r="B133" s="266"/>
      <c r="C133" s="267"/>
      <c r="D133" s="240" t="s">
        <v>151</v>
      </c>
      <c r="E133" s="268" t="s">
        <v>1</v>
      </c>
      <c r="F133" s="269" t="s">
        <v>154</v>
      </c>
      <c r="G133" s="267"/>
      <c r="H133" s="270">
        <v>8</v>
      </c>
      <c r="I133" s="271"/>
      <c r="J133" s="267"/>
      <c r="K133" s="267"/>
      <c r="L133" s="272"/>
      <c r="M133" s="273"/>
      <c r="N133" s="274"/>
      <c r="O133" s="274"/>
      <c r="P133" s="274"/>
      <c r="Q133" s="274"/>
      <c r="R133" s="274"/>
      <c r="S133" s="274"/>
      <c r="T133" s="27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6" t="s">
        <v>151</v>
      </c>
      <c r="AU133" s="276" t="s">
        <v>90</v>
      </c>
      <c r="AV133" s="15" t="s">
        <v>148</v>
      </c>
      <c r="AW133" s="15" t="s">
        <v>35</v>
      </c>
      <c r="AX133" s="15" t="s">
        <v>85</v>
      </c>
      <c r="AY133" s="276" t="s">
        <v>141</v>
      </c>
    </row>
    <row r="134" s="2" customFormat="1" ht="37.8" customHeight="1">
      <c r="A134" s="39"/>
      <c r="B134" s="40"/>
      <c r="C134" s="227" t="s">
        <v>90</v>
      </c>
      <c r="D134" s="227" t="s">
        <v>144</v>
      </c>
      <c r="E134" s="228" t="s">
        <v>160</v>
      </c>
      <c r="F134" s="229" t="s">
        <v>161</v>
      </c>
      <c r="G134" s="230" t="s">
        <v>162</v>
      </c>
      <c r="H134" s="231">
        <v>1.6759999999999999</v>
      </c>
      <c r="I134" s="232"/>
      <c r="J134" s="233">
        <f>ROUND(I134*H134,2)</f>
        <v>0</v>
      </c>
      <c r="K134" s="229" t="s">
        <v>1</v>
      </c>
      <c r="L134" s="45"/>
      <c r="M134" s="234" t="s">
        <v>1</v>
      </c>
      <c r="N134" s="235" t="s">
        <v>43</v>
      </c>
      <c r="O134" s="92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8" t="s">
        <v>148</v>
      </c>
      <c r="AT134" s="238" t="s">
        <v>144</v>
      </c>
      <c r="AU134" s="238" t="s">
        <v>90</v>
      </c>
      <c r="AY134" s="18" t="s">
        <v>141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8" t="s">
        <v>85</v>
      </c>
      <c r="BK134" s="239">
        <f>ROUND(I134*H134,2)</f>
        <v>0</v>
      </c>
      <c r="BL134" s="18" t="s">
        <v>148</v>
      </c>
      <c r="BM134" s="238" t="s">
        <v>163</v>
      </c>
    </row>
    <row r="135" s="2" customFormat="1">
      <c r="A135" s="39"/>
      <c r="B135" s="40"/>
      <c r="C135" s="41"/>
      <c r="D135" s="240" t="s">
        <v>150</v>
      </c>
      <c r="E135" s="41"/>
      <c r="F135" s="241" t="s">
        <v>161</v>
      </c>
      <c r="G135" s="41"/>
      <c r="H135" s="41"/>
      <c r="I135" s="242"/>
      <c r="J135" s="41"/>
      <c r="K135" s="41"/>
      <c r="L135" s="45"/>
      <c r="M135" s="243"/>
      <c r="N135" s="244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150</v>
      </c>
      <c r="AU135" s="18" t="s">
        <v>90</v>
      </c>
    </row>
    <row r="136" s="13" customFormat="1">
      <c r="A136" s="13"/>
      <c r="B136" s="245"/>
      <c r="C136" s="246"/>
      <c r="D136" s="240" t="s">
        <v>151</v>
      </c>
      <c r="E136" s="247" t="s">
        <v>1</v>
      </c>
      <c r="F136" s="248" t="s">
        <v>164</v>
      </c>
      <c r="G136" s="246"/>
      <c r="H136" s="247" t="s">
        <v>1</v>
      </c>
      <c r="I136" s="249"/>
      <c r="J136" s="246"/>
      <c r="K136" s="246"/>
      <c r="L136" s="250"/>
      <c r="M136" s="251"/>
      <c r="N136" s="252"/>
      <c r="O136" s="252"/>
      <c r="P136" s="252"/>
      <c r="Q136" s="252"/>
      <c r="R136" s="252"/>
      <c r="S136" s="252"/>
      <c r="T136" s="25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4" t="s">
        <v>151</v>
      </c>
      <c r="AU136" s="254" t="s">
        <v>90</v>
      </c>
      <c r="AV136" s="13" t="s">
        <v>85</v>
      </c>
      <c r="AW136" s="13" t="s">
        <v>35</v>
      </c>
      <c r="AX136" s="13" t="s">
        <v>78</v>
      </c>
      <c r="AY136" s="254" t="s">
        <v>141</v>
      </c>
    </row>
    <row r="137" s="14" customFormat="1">
      <c r="A137" s="14"/>
      <c r="B137" s="255"/>
      <c r="C137" s="256"/>
      <c r="D137" s="240" t="s">
        <v>151</v>
      </c>
      <c r="E137" s="257" t="s">
        <v>1</v>
      </c>
      <c r="F137" s="258" t="s">
        <v>165</v>
      </c>
      <c r="G137" s="256"/>
      <c r="H137" s="259">
        <v>1.6759999999999999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5" t="s">
        <v>151</v>
      </c>
      <c r="AU137" s="265" t="s">
        <v>90</v>
      </c>
      <c r="AV137" s="14" t="s">
        <v>90</v>
      </c>
      <c r="AW137" s="14" t="s">
        <v>35</v>
      </c>
      <c r="AX137" s="14" t="s">
        <v>78</v>
      </c>
      <c r="AY137" s="265" t="s">
        <v>141</v>
      </c>
    </row>
    <row r="138" s="15" customFormat="1">
      <c r="A138" s="15"/>
      <c r="B138" s="266"/>
      <c r="C138" s="267"/>
      <c r="D138" s="240" t="s">
        <v>151</v>
      </c>
      <c r="E138" s="268" t="s">
        <v>1</v>
      </c>
      <c r="F138" s="269" t="s">
        <v>154</v>
      </c>
      <c r="G138" s="267"/>
      <c r="H138" s="270">
        <v>1.6759999999999999</v>
      </c>
      <c r="I138" s="271"/>
      <c r="J138" s="267"/>
      <c r="K138" s="267"/>
      <c r="L138" s="272"/>
      <c r="M138" s="273"/>
      <c r="N138" s="274"/>
      <c r="O138" s="274"/>
      <c r="P138" s="274"/>
      <c r="Q138" s="274"/>
      <c r="R138" s="274"/>
      <c r="S138" s="274"/>
      <c r="T138" s="27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6" t="s">
        <v>151</v>
      </c>
      <c r="AU138" s="276" t="s">
        <v>90</v>
      </c>
      <c r="AV138" s="15" t="s">
        <v>148</v>
      </c>
      <c r="AW138" s="15" t="s">
        <v>35</v>
      </c>
      <c r="AX138" s="15" t="s">
        <v>85</v>
      </c>
      <c r="AY138" s="276" t="s">
        <v>141</v>
      </c>
    </row>
    <row r="139" s="2" customFormat="1" ht="24.15" customHeight="1">
      <c r="A139" s="39"/>
      <c r="B139" s="40"/>
      <c r="C139" s="227" t="s">
        <v>166</v>
      </c>
      <c r="D139" s="227" t="s">
        <v>144</v>
      </c>
      <c r="E139" s="228" t="s">
        <v>167</v>
      </c>
      <c r="F139" s="229" t="s">
        <v>168</v>
      </c>
      <c r="G139" s="230" t="s">
        <v>162</v>
      </c>
      <c r="H139" s="231">
        <v>5.3209999999999997</v>
      </c>
      <c r="I139" s="232"/>
      <c r="J139" s="233">
        <f>ROUND(I139*H139,2)</f>
        <v>0</v>
      </c>
      <c r="K139" s="229" t="s">
        <v>1</v>
      </c>
      <c r="L139" s="45"/>
      <c r="M139" s="234" t="s">
        <v>1</v>
      </c>
      <c r="N139" s="235" t="s">
        <v>43</v>
      </c>
      <c r="O139" s="92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8" t="s">
        <v>148</v>
      </c>
      <c r="AT139" s="238" t="s">
        <v>144</v>
      </c>
      <c r="AU139" s="238" t="s">
        <v>90</v>
      </c>
      <c r="AY139" s="18" t="s">
        <v>141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8" t="s">
        <v>85</v>
      </c>
      <c r="BK139" s="239">
        <f>ROUND(I139*H139,2)</f>
        <v>0</v>
      </c>
      <c r="BL139" s="18" t="s">
        <v>148</v>
      </c>
      <c r="BM139" s="238" t="s">
        <v>169</v>
      </c>
    </row>
    <row r="140" s="2" customFormat="1">
      <c r="A140" s="39"/>
      <c r="B140" s="40"/>
      <c r="C140" s="41"/>
      <c r="D140" s="240" t="s">
        <v>150</v>
      </c>
      <c r="E140" s="41"/>
      <c r="F140" s="241" t="s">
        <v>168</v>
      </c>
      <c r="G140" s="41"/>
      <c r="H140" s="41"/>
      <c r="I140" s="242"/>
      <c r="J140" s="41"/>
      <c r="K140" s="41"/>
      <c r="L140" s="45"/>
      <c r="M140" s="243"/>
      <c r="N140" s="244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150</v>
      </c>
      <c r="AU140" s="18" t="s">
        <v>90</v>
      </c>
    </row>
    <row r="141" s="13" customFormat="1">
      <c r="A141" s="13"/>
      <c r="B141" s="245"/>
      <c r="C141" s="246"/>
      <c r="D141" s="240" t="s">
        <v>151</v>
      </c>
      <c r="E141" s="247" t="s">
        <v>1</v>
      </c>
      <c r="F141" s="248" t="s">
        <v>170</v>
      </c>
      <c r="G141" s="246"/>
      <c r="H141" s="247" t="s">
        <v>1</v>
      </c>
      <c r="I141" s="249"/>
      <c r="J141" s="246"/>
      <c r="K141" s="246"/>
      <c r="L141" s="250"/>
      <c r="M141" s="251"/>
      <c r="N141" s="252"/>
      <c r="O141" s="252"/>
      <c r="P141" s="252"/>
      <c r="Q141" s="252"/>
      <c r="R141" s="252"/>
      <c r="S141" s="252"/>
      <c r="T141" s="25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4" t="s">
        <v>151</v>
      </c>
      <c r="AU141" s="254" t="s">
        <v>90</v>
      </c>
      <c r="AV141" s="13" t="s">
        <v>85</v>
      </c>
      <c r="AW141" s="13" t="s">
        <v>35</v>
      </c>
      <c r="AX141" s="13" t="s">
        <v>78</v>
      </c>
      <c r="AY141" s="254" t="s">
        <v>141</v>
      </c>
    </row>
    <row r="142" s="14" customFormat="1">
      <c r="A142" s="14"/>
      <c r="B142" s="255"/>
      <c r="C142" s="256"/>
      <c r="D142" s="240" t="s">
        <v>151</v>
      </c>
      <c r="E142" s="257" t="s">
        <v>1</v>
      </c>
      <c r="F142" s="258" t="s">
        <v>171</v>
      </c>
      <c r="G142" s="256"/>
      <c r="H142" s="259">
        <v>2.5139999999999998</v>
      </c>
      <c r="I142" s="260"/>
      <c r="J142" s="256"/>
      <c r="K142" s="256"/>
      <c r="L142" s="261"/>
      <c r="M142" s="262"/>
      <c r="N142" s="263"/>
      <c r="O142" s="263"/>
      <c r="P142" s="263"/>
      <c r="Q142" s="263"/>
      <c r="R142" s="263"/>
      <c r="S142" s="263"/>
      <c r="T142" s="26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5" t="s">
        <v>151</v>
      </c>
      <c r="AU142" s="265" t="s">
        <v>90</v>
      </c>
      <c r="AV142" s="14" t="s">
        <v>90</v>
      </c>
      <c r="AW142" s="14" t="s">
        <v>35</v>
      </c>
      <c r="AX142" s="14" t="s">
        <v>78</v>
      </c>
      <c r="AY142" s="265" t="s">
        <v>141</v>
      </c>
    </row>
    <row r="143" s="13" customFormat="1">
      <c r="A143" s="13"/>
      <c r="B143" s="245"/>
      <c r="C143" s="246"/>
      <c r="D143" s="240" t="s">
        <v>151</v>
      </c>
      <c r="E143" s="247" t="s">
        <v>1</v>
      </c>
      <c r="F143" s="248" t="s">
        <v>172</v>
      </c>
      <c r="G143" s="246"/>
      <c r="H143" s="247" t="s">
        <v>1</v>
      </c>
      <c r="I143" s="249"/>
      <c r="J143" s="246"/>
      <c r="K143" s="246"/>
      <c r="L143" s="250"/>
      <c r="M143" s="251"/>
      <c r="N143" s="252"/>
      <c r="O143" s="252"/>
      <c r="P143" s="252"/>
      <c r="Q143" s="252"/>
      <c r="R143" s="252"/>
      <c r="S143" s="252"/>
      <c r="T143" s="25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4" t="s">
        <v>151</v>
      </c>
      <c r="AU143" s="254" t="s">
        <v>90</v>
      </c>
      <c r="AV143" s="13" t="s">
        <v>85</v>
      </c>
      <c r="AW143" s="13" t="s">
        <v>35</v>
      </c>
      <c r="AX143" s="13" t="s">
        <v>78</v>
      </c>
      <c r="AY143" s="254" t="s">
        <v>141</v>
      </c>
    </row>
    <row r="144" s="14" customFormat="1">
      <c r="A144" s="14"/>
      <c r="B144" s="255"/>
      <c r="C144" s="256"/>
      <c r="D144" s="240" t="s">
        <v>151</v>
      </c>
      <c r="E144" s="257" t="s">
        <v>1</v>
      </c>
      <c r="F144" s="258" t="s">
        <v>173</v>
      </c>
      <c r="G144" s="256"/>
      <c r="H144" s="259">
        <v>2.8069999999999999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151</v>
      </c>
      <c r="AU144" s="265" t="s">
        <v>90</v>
      </c>
      <c r="AV144" s="14" t="s">
        <v>90</v>
      </c>
      <c r="AW144" s="14" t="s">
        <v>35</v>
      </c>
      <c r="AX144" s="14" t="s">
        <v>78</v>
      </c>
      <c r="AY144" s="265" t="s">
        <v>141</v>
      </c>
    </row>
    <row r="145" s="15" customFormat="1">
      <c r="A145" s="15"/>
      <c r="B145" s="266"/>
      <c r="C145" s="267"/>
      <c r="D145" s="240" t="s">
        <v>151</v>
      </c>
      <c r="E145" s="268" t="s">
        <v>1</v>
      </c>
      <c r="F145" s="269" t="s">
        <v>154</v>
      </c>
      <c r="G145" s="267"/>
      <c r="H145" s="270">
        <v>5.3209999999999997</v>
      </c>
      <c r="I145" s="271"/>
      <c r="J145" s="267"/>
      <c r="K145" s="267"/>
      <c r="L145" s="272"/>
      <c r="M145" s="273"/>
      <c r="N145" s="274"/>
      <c r="O145" s="274"/>
      <c r="P145" s="274"/>
      <c r="Q145" s="274"/>
      <c r="R145" s="274"/>
      <c r="S145" s="274"/>
      <c r="T145" s="27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6" t="s">
        <v>151</v>
      </c>
      <c r="AU145" s="276" t="s">
        <v>90</v>
      </c>
      <c r="AV145" s="15" t="s">
        <v>148</v>
      </c>
      <c r="AW145" s="15" t="s">
        <v>35</v>
      </c>
      <c r="AX145" s="15" t="s">
        <v>85</v>
      </c>
      <c r="AY145" s="276" t="s">
        <v>141</v>
      </c>
    </row>
    <row r="146" s="2" customFormat="1" ht="24.15" customHeight="1">
      <c r="A146" s="39"/>
      <c r="B146" s="40"/>
      <c r="C146" s="227" t="s">
        <v>148</v>
      </c>
      <c r="D146" s="227" t="s">
        <v>144</v>
      </c>
      <c r="E146" s="228" t="s">
        <v>174</v>
      </c>
      <c r="F146" s="229" t="s">
        <v>175</v>
      </c>
      <c r="G146" s="230" t="s">
        <v>147</v>
      </c>
      <c r="H146" s="231">
        <v>148</v>
      </c>
      <c r="I146" s="232"/>
      <c r="J146" s="233">
        <f>ROUND(I146*H146,2)</f>
        <v>0</v>
      </c>
      <c r="K146" s="229" t="s">
        <v>1</v>
      </c>
      <c r="L146" s="45"/>
      <c r="M146" s="234" t="s">
        <v>1</v>
      </c>
      <c r="N146" s="235" t="s">
        <v>43</v>
      </c>
      <c r="O146" s="92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8" t="s">
        <v>148</v>
      </c>
      <c r="AT146" s="238" t="s">
        <v>144</v>
      </c>
      <c r="AU146" s="238" t="s">
        <v>90</v>
      </c>
      <c r="AY146" s="18" t="s">
        <v>141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8" t="s">
        <v>85</v>
      </c>
      <c r="BK146" s="239">
        <f>ROUND(I146*H146,2)</f>
        <v>0</v>
      </c>
      <c r="BL146" s="18" t="s">
        <v>148</v>
      </c>
      <c r="BM146" s="238" t="s">
        <v>176</v>
      </c>
    </row>
    <row r="147" s="2" customFormat="1">
      <c r="A147" s="39"/>
      <c r="B147" s="40"/>
      <c r="C147" s="41"/>
      <c r="D147" s="240" t="s">
        <v>150</v>
      </c>
      <c r="E147" s="41"/>
      <c r="F147" s="241" t="s">
        <v>175</v>
      </c>
      <c r="G147" s="41"/>
      <c r="H147" s="41"/>
      <c r="I147" s="242"/>
      <c r="J147" s="41"/>
      <c r="K147" s="41"/>
      <c r="L147" s="45"/>
      <c r="M147" s="243"/>
      <c r="N147" s="244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150</v>
      </c>
      <c r="AU147" s="18" t="s">
        <v>90</v>
      </c>
    </row>
    <row r="148" s="13" customFormat="1">
      <c r="A148" s="13"/>
      <c r="B148" s="245"/>
      <c r="C148" s="246"/>
      <c r="D148" s="240" t="s">
        <v>151</v>
      </c>
      <c r="E148" s="247" t="s">
        <v>1</v>
      </c>
      <c r="F148" s="248" t="s">
        <v>177</v>
      </c>
      <c r="G148" s="246"/>
      <c r="H148" s="247" t="s">
        <v>1</v>
      </c>
      <c r="I148" s="249"/>
      <c r="J148" s="246"/>
      <c r="K148" s="246"/>
      <c r="L148" s="250"/>
      <c r="M148" s="251"/>
      <c r="N148" s="252"/>
      <c r="O148" s="252"/>
      <c r="P148" s="252"/>
      <c r="Q148" s="252"/>
      <c r="R148" s="252"/>
      <c r="S148" s="252"/>
      <c r="T148" s="25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4" t="s">
        <v>151</v>
      </c>
      <c r="AU148" s="254" t="s">
        <v>90</v>
      </c>
      <c r="AV148" s="13" t="s">
        <v>85</v>
      </c>
      <c r="AW148" s="13" t="s">
        <v>35</v>
      </c>
      <c r="AX148" s="13" t="s">
        <v>78</v>
      </c>
      <c r="AY148" s="254" t="s">
        <v>141</v>
      </c>
    </row>
    <row r="149" s="14" customFormat="1">
      <c r="A149" s="14"/>
      <c r="B149" s="255"/>
      <c r="C149" s="256"/>
      <c r="D149" s="240" t="s">
        <v>151</v>
      </c>
      <c r="E149" s="257" t="s">
        <v>1</v>
      </c>
      <c r="F149" s="258" t="s">
        <v>178</v>
      </c>
      <c r="G149" s="256"/>
      <c r="H149" s="259">
        <v>148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5" t="s">
        <v>151</v>
      </c>
      <c r="AU149" s="265" t="s">
        <v>90</v>
      </c>
      <c r="AV149" s="14" t="s">
        <v>90</v>
      </c>
      <c r="AW149" s="14" t="s">
        <v>35</v>
      </c>
      <c r="AX149" s="14" t="s">
        <v>78</v>
      </c>
      <c r="AY149" s="265" t="s">
        <v>141</v>
      </c>
    </row>
    <row r="150" s="15" customFormat="1">
      <c r="A150" s="15"/>
      <c r="B150" s="266"/>
      <c r="C150" s="267"/>
      <c r="D150" s="240" t="s">
        <v>151</v>
      </c>
      <c r="E150" s="268" t="s">
        <v>1</v>
      </c>
      <c r="F150" s="269" t="s">
        <v>154</v>
      </c>
      <c r="G150" s="267"/>
      <c r="H150" s="270">
        <v>148</v>
      </c>
      <c r="I150" s="271"/>
      <c r="J150" s="267"/>
      <c r="K150" s="267"/>
      <c r="L150" s="272"/>
      <c r="M150" s="273"/>
      <c r="N150" s="274"/>
      <c r="O150" s="274"/>
      <c r="P150" s="274"/>
      <c r="Q150" s="274"/>
      <c r="R150" s="274"/>
      <c r="S150" s="274"/>
      <c r="T150" s="27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6" t="s">
        <v>151</v>
      </c>
      <c r="AU150" s="276" t="s">
        <v>90</v>
      </c>
      <c r="AV150" s="15" t="s">
        <v>148</v>
      </c>
      <c r="AW150" s="15" t="s">
        <v>35</v>
      </c>
      <c r="AX150" s="15" t="s">
        <v>85</v>
      </c>
      <c r="AY150" s="276" t="s">
        <v>141</v>
      </c>
    </row>
    <row r="151" s="2" customFormat="1" ht="21.75" customHeight="1">
      <c r="A151" s="39"/>
      <c r="B151" s="40"/>
      <c r="C151" s="227" t="s">
        <v>179</v>
      </c>
      <c r="D151" s="227" t="s">
        <v>144</v>
      </c>
      <c r="E151" s="228" t="s">
        <v>180</v>
      </c>
      <c r="F151" s="229" t="s">
        <v>181</v>
      </c>
      <c r="G151" s="230" t="s">
        <v>147</v>
      </c>
      <c r="H151" s="231">
        <v>8</v>
      </c>
      <c r="I151" s="232"/>
      <c r="J151" s="233">
        <f>ROUND(I151*H151,2)</f>
        <v>0</v>
      </c>
      <c r="K151" s="229" t="s">
        <v>1</v>
      </c>
      <c r="L151" s="45"/>
      <c r="M151" s="234" t="s">
        <v>1</v>
      </c>
      <c r="N151" s="235" t="s">
        <v>43</v>
      </c>
      <c r="O151" s="92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8" t="s">
        <v>148</v>
      </c>
      <c r="AT151" s="238" t="s">
        <v>144</v>
      </c>
      <c r="AU151" s="238" t="s">
        <v>90</v>
      </c>
      <c r="AY151" s="18" t="s">
        <v>141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8" t="s">
        <v>85</v>
      </c>
      <c r="BK151" s="239">
        <f>ROUND(I151*H151,2)</f>
        <v>0</v>
      </c>
      <c r="BL151" s="18" t="s">
        <v>148</v>
      </c>
      <c r="BM151" s="238" t="s">
        <v>182</v>
      </c>
    </row>
    <row r="152" s="2" customFormat="1">
      <c r="A152" s="39"/>
      <c r="B152" s="40"/>
      <c r="C152" s="41"/>
      <c r="D152" s="240" t="s">
        <v>150</v>
      </c>
      <c r="E152" s="41"/>
      <c r="F152" s="241" t="s">
        <v>181</v>
      </c>
      <c r="G152" s="41"/>
      <c r="H152" s="41"/>
      <c r="I152" s="242"/>
      <c r="J152" s="41"/>
      <c r="K152" s="41"/>
      <c r="L152" s="45"/>
      <c r="M152" s="243"/>
      <c r="N152" s="244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150</v>
      </c>
      <c r="AU152" s="18" t="s">
        <v>90</v>
      </c>
    </row>
    <row r="153" s="13" customFormat="1">
      <c r="A153" s="13"/>
      <c r="B153" s="245"/>
      <c r="C153" s="246"/>
      <c r="D153" s="240" t="s">
        <v>151</v>
      </c>
      <c r="E153" s="247" t="s">
        <v>1</v>
      </c>
      <c r="F153" s="248" t="s">
        <v>183</v>
      </c>
      <c r="G153" s="246"/>
      <c r="H153" s="247" t="s">
        <v>1</v>
      </c>
      <c r="I153" s="249"/>
      <c r="J153" s="246"/>
      <c r="K153" s="246"/>
      <c r="L153" s="250"/>
      <c r="M153" s="251"/>
      <c r="N153" s="252"/>
      <c r="O153" s="252"/>
      <c r="P153" s="252"/>
      <c r="Q153" s="252"/>
      <c r="R153" s="252"/>
      <c r="S153" s="252"/>
      <c r="T153" s="25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4" t="s">
        <v>151</v>
      </c>
      <c r="AU153" s="254" t="s">
        <v>90</v>
      </c>
      <c r="AV153" s="13" t="s">
        <v>85</v>
      </c>
      <c r="AW153" s="13" t="s">
        <v>35</v>
      </c>
      <c r="AX153" s="13" t="s">
        <v>78</v>
      </c>
      <c r="AY153" s="254" t="s">
        <v>141</v>
      </c>
    </row>
    <row r="154" s="14" customFormat="1">
      <c r="A154" s="14"/>
      <c r="B154" s="255"/>
      <c r="C154" s="256"/>
      <c r="D154" s="240" t="s">
        <v>151</v>
      </c>
      <c r="E154" s="257" t="s">
        <v>1</v>
      </c>
      <c r="F154" s="258" t="s">
        <v>159</v>
      </c>
      <c r="G154" s="256"/>
      <c r="H154" s="259">
        <v>8</v>
      </c>
      <c r="I154" s="260"/>
      <c r="J154" s="256"/>
      <c r="K154" s="256"/>
      <c r="L154" s="261"/>
      <c r="M154" s="262"/>
      <c r="N154" s="263"/>
      <c r="O154" s="263"/>
      <c r="P154" s="263"/>
      <c r="Q154" s="263"/>
      <c r="R154" s="263"/>
      <c r="S154" s="263"/>
      <c r="T154" s="26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5" t="s">
        <v>151</v>
      </c>
      <c r="AU154" s="265" t="s">
        <v>90</v>
      </c>
      <c r="AV154" s="14" t="s">
        <v>90</v>
      </c>
      <c r="AW154" s="14" t="s">
        <v>35</v>
      </c>
      <c r="AX154" s="14" t="s">
        <v>78</v>
      </c>
      <c r="AY154" s="265" t="s">
        <v>141</v>
      </c>
    </row>
    <row r="155" s="15" customFormat="1">
      <c r="A155" s="15"/>
      <c r="B155" s="266"/>
      <c r="C155" s="267"/>
      <c r="D155" s="240" t="s">
        <v>151</v>
      </c>
      <c r="E155" s="268" t="s">
        <v>1</v>
      </c>
      <c r="F155" s="269" t="s">
        <v>154</v>
      </c>
      <c r="G155" s="267"/>
      <c r="H155" s="270">
        <v>8</v>
      </c>
      <c r="I155" s="271"/>
      <c r="J155" s="267"/>
      <c r="K155" s="267"/>
      <c r="L155" s="272"/>
      <c r="M155" s="273"/>
      <c r="N155" s="274"/>
      <c r="O155" s="274"/>
      <c r="P155" s="274"/>
      <c r="Q155" s="274"/>
      <c r="R155" s="274"/>
      <c r="S155" s="274"/>
      <c r="T155" s="27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76" t="s">
        <v>151</v>
      </c>
      <c r="AU155" s="276" t="s">
        <v>90</v>
      </c>
      <c r="AV155" s="15" t="s">
        <v>148</v>
      </c>
      <c r="AW155" s="15" t="s">
        <v>35</v>
      </c>
      <c r="AX155" s="15" t="s">
        <v>85</v>
      </c>
      <c r="AY155" s="276" t="s">
        <v>141</v>
      </c>
    </row>
    <row r="156" s="2" customFormat="1" ht="24.15" customHeight="1">
      <c r="A156" s="39"/>
      <c r="B156" s="40"/>
      <c r="C156" s="227" t="s">
        <v>184</v>
      </c>
      <c r="D156" s="227" t="s">
        <v>144</v>
      </c>
      <c r="E156" s="228" t="s">
        <v>185</v>
      </c>
      <c r="F156" s="229" t="s">
        <v>186</v>
      </c>
      <c r="G156" s="230" t="s">
        <v>147</v>
      </c>
      <c r="H156" s="231">
        <v>6.8049999999999997</v>
      </c>
      <c r="I156" s="232"/>
      <c r="J156" s="233">
        <f>ROUND(I156*H156,2)</f>
        <v>0</v>
      </c>
      <c r="K156" s="229" t="s">
        <v>1</v>
      </c>
      <c r="L156" s="45"/>
      <c r="M156" s="234" t="s">
        <v>1</v>
      </c>
      <c r="N156" s="235" t="s">
        <v>43</v>
      </c>
      <c r="O156" s="92"/>
      <c r="P156" s="236">
        <f>O156*H156</f>
        <v>0</v>
      </c>
      <c r="Q156" s="236">
        <v>0</v>
      </c>
      <c r="R156" s="236">
        <f>Q156*H156</f>
        <v>0</v>
      </c>
      <c r="S156" s="236">
        <v>0.058999999999999997</v>
      </c>
      <c r="T156" s="237">
        <f>S156*H156</f>
        <v>0.40149499999999994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8" t="s">
        <v>148</v>
      </c>
      <c r="AT156" s="238" t="s">
        <v>144</v>
      </c>
      <c r="AU156" s="238" t="s">
        <v>90</v>
      </c>
      <c r="AY156" s="18" t="s">
        <v>141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8" t="s">
        <v>85</v>
      </c>
      <c r="BK156" s="239">
        <f>ROUND(I156*H156,2)</f>
        <v>0</v>
      </c>
      <c r="BL156" s="18" t="s">
        <v>148</v>
      </c>
      <c r="BM156" s="238" t="s">
        <v>187</v>
      </c>
    </row>
    <row r="157" s="2" customFormat="1">
      <c r="A157" s="39"/>
      <c r="B157" s="40"/>
      <c r="C157" s="41"/>
      <c r="D157" s="240" t="s">
        <v>150</v>
      </c>
      <c r="E157" s="41"/>
      <c r="F157" s="241" t="s">
        <v>186</v>
      </c>
      <c r="G157" s="41"/>
      <c r="H157" s="41"/>
      <c r="I157" s="242"/>
      <c r="J157" s="41"/>
      <c r="K157" s="41"/>
      <c r="L157" s="45"/>
      <c r="M157" s="243"/>
      <c r="N157" s="244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150</v>
      </c>
      <c r="AU157" s="18" t="s">
        <v>90</v>
      </c>
    </row>
    <row r="158" s="14" customFormat="1">
      <c r="A158" s="14"/>
      <c r="B158" s="255"/>
      <c r="C158" s="256"/>
      <c r="D158" s="240" t="s">
        <v>151</v>
      </c>
      <c r="E158" s="257" t="s">
        <v>1</v>
      </c>
      <c r="F158" s="258" t="s">
        <v>188</v>
      </c>
      <c r="G158" s="256"/>
      <c r="H158" s="259">
        <v>6.8049999999999997</v>
      </c>
      <c r="I158" s="260"/>
      <c r="J158" s="256"/>
      <c r="K158" s="256"/>
      <c r="L158" s="261"/>
      <c r="M158" s="262"/>
      <c r="N158" s="263"/>
      <c r="O158" s="263"/>
      <c r="P158" s="263"/>
      <c r="Q158" s="263"/>
      <c r="R158" s="263"/>
      <c r="S158" s="263"/>
      <c r="T158" s="26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5" t="s">
        <v>151</v>
      </c>
      <c r="AU158" s="265" t="s">
        <v>90</v>
      </c>
      <c r="AV158" s="14" t="s">
        <v>90</v>
      </c>
      <c r="AW158" s="14" t="s">
        <v>35</v>
      </c>
      <c r="AX158" s="14" t="s">
        <v>78</v>
      </c>
      <c r="AY158" s="265" t="s">
        <v>141</v>
      </c>
    </row>
    <row r="159" s="15" customFormat="1">
      <c r="A159" s="15"/>
      <c r="B159" s="266"/>
      <c r="C159" s="267"/>
      <c r="D159" s="240" t="s">
        <v>151</v>
      </c>
      <c r="E159" s="268" t="s">
        <v>1</v>
      </c>
      <c r="F159" s="269" t="s">
        <v>154</v>
      </c>
      <c r="G159" s="267"/>
      <c r="H159" s="270">
        <v>6.8049999999999997</v>
      </c>
      <c r="I159" s="271"/>
      <c r="J159" s="267"/>
      <c r="K159" s="267"/>
      <c r="L159" s="272"/>
      <c r="M159" s="273"/>
      <c r="N159" s="274"/>
      <c r="O159" s="274"/>
      <c r="P159" s="274"/>
      <c r="Q159" s="274"/>
      <c r="R159" s="274"/>
      <c r="S159" s="274"/>
      <c r="T159" s="27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6" t="s">
        <v>151</v>
      </c>
      <c r="AU159" s="276" t="s">
        <v>90</v>
      </c>
      <c r="AV159" s="15" t="s">
        <v>148</v>
      </c>
      <c r="AW159" s="15" t="s">
        <v>35</v>
      </c>
      <c r="AX159" s="15" t="s">
        <v>85</v>
      </c>
      <c r="AY159" s="276" t="s">
        <v>141</v>
      </c>
    </row>
    <row r="160" s="2" customFormat="1" ht="37.8" customHeight="1">
      <c r="A160" s="39"/>
      <c r="B160" s="40"/>
      <c r="C160" s="227" t="s">
        <v>189</v>
      </c>
      <c r="D160" s="227" t="s">
        <v>144</v>
      </c>
      <c r="E160" s="228" t="s">
        <v>190</v>
      </c>
      <c r="F160" s="229" t="s">
        <v>191</v>
      </c>
      <c r="G160" s="230" t="s">
        <v>147</v>
      </c>
      <c r="H160" s="231">
        <v>25.756</v>
      </c>
      <c r="I160" s="232"/>
      <c r="J160" s="233">
        <f>ROUND(I160*H160,2)</f>
        <v>0</v>
      </c>
      <c r="K160" s="229" t="s">
        <v>1</v>
      </c>
      <c r="L160" s="45"/>
      <c r="M160" s="234" t="s">
        <v>1</v>
      </c>
      <c r="N160" s="235" t="s">
        <v>43</v>
      </c>
      <c r="O160" s="92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8" t="s">
        <v>148</v>
      </c>
      <c r="AT160" s="238" t="s">
        <v>144</v>
      </c>
      <c r="AU160" s="238" t="s">
        <v>90</v>
      </c>
      <c r="AY160" s="18" t="s">
        <v>141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8" t="s">
        <v>85</v>
      </c>
      <c r="BK160" s="239">
        <f>ROUND(I160*H160,2)</f>
        <v>0</v>
      </c>
      <c r="BL160" s="18" t="s">
        <v>148</v>
      </c>
      <c r="BM160" s="238" t="s">
        <v>192</v>
      </c>
    </row>
    <row r="161" s="2" customFormat="1">
      <c r="A161" s="39"/>
      <c r="B161" s="40"/>
      <c r="C161" s="41"/>
      <c r="D161" s="240" t="s">
        <v>150</v>
      </c>
      <c r="E161" s="41"/>
      <c r="F161" s="241" t="s">
        <v>191</v>
      </c>
      <c r="G161" s="41"/>
      <c r="H161" s="41"/>
      <c r="I161" s="242"/>
      <c r="J161" s="41"/>
      <c r="K161" s="41"/>
      <c r="L161" s="45"/>
      <c r="M161" s="243"/>
      <c r="N161" s="244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150</v>
      </c>
      <c r="AU161" s="18" t="s">
        <v>90</v>
      </c>
    </row>
    <row r="162" s="13" customFormat="1">
      <c r="A162" s="13"/>
      <c r="B162" s="245"/>
      <c r="C162" s="246"/>
      <c r="D162" s="240" t="s">
        <v>151</v>
      </c>
      <c r="E162" s="247" t="s">
        <v>1</v>
      </c>
      <c r="F162" s="248" t="s">
        <v>193</v>
      </c>
      <c r="G162" s="246"/>
      <c r="H162" s="247" t="s">
        <v>1</v>
      </c>
      <c r="I162" s="249"/>
      <c r="J162" s="246"/>
      <c r="K162" s="246"/>
      <c r="L162" s="250"/>
      <c r="M162" s="251"/>
      <c r="N162" s="252"/>
      <c r="O162" s="252"/>
      <c r="P162" s="252"/>
      <c r="Q162" s="252"/>
      <c r="R162" s="252"/>
      <c r="S162" s="252"/>
      <c r="T162" s="25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4" t="s">
        <v>151</v>
      </c>
      <c r="AU162" s="254" t="s">
        <v>90</v>
      </c>
      <c r="AV162" s="13" t="s">
        <v>85</v>
      </c>
      <c r="AW162" s="13" t="s">
        <v>35</v>
      </c>
      <c r="AX162" s="13" t="s">
        <v>78</v>
      </c>
      <c r="AY162" s="254" t="s">
        <v>141</v>
      </c>
    </row>
    <row r="163" s="14" customFormat="1">
      <c r="A163" s="14"/>
      <c r="B163" s="255"/>
      <c r="C163" s="256"/>
      <c r="D163" s="240" t="s">
        <v>151</v>
      </c>
      <c r="E163" s="257" t="s">
        <v>1</v>
      </c>
      <c r="F163" s="258" t="s">
        <v>194</v>
      </c>
      <c r="G163" s="256"/>
      <c r="H163" s="259">
        <v>25.756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5" t="s">
        <v>151</v>
      </c>
      <c r="AU163" s="265" t="s">
        <v>90</v>
      </c>
      <c r="AV163" s="14" t="s">
        <v>90</v>
      </c>
      <c r="AW163" s="14" t="s">
        <v>35</v>
      </c>
      <c r="AX163" s="14" t="s">
        <v>78</v>
      </c>
      <c r="AY163" s="265" t="s">
        <v>141</v>
      </c>
    </row>
    <row r="164" s="15" customFormat="1">
      <c r="A164" s="15"/>
      <c r="B164" s="266"/>
      <c r="C164" s="267"/>
      <c r="D164" s="240" t="s">
        <v>151</v>
      </c>
      <c r="E164" s="268" t="s">
        <v>1</v>
      </c>
      <c r="F164" s="269" t="s">
        <v>154</v>
      </c>
      <c r="G164" s="267"/>
      <c r="H164" s="270">
        <v>25.756</v>
      </c>
      <c r="I164" s="271"/>
      <c r="J164" s="267"/>
      <c r="K164" s="267"/>
      <c r="L164" s="272"/>
      <c r="M164" s="273"/>
      <c r="N164" s="274"/>
      <c r="O164" s="274"/>
      <c r="P164" s="274"/>
      <c r="Q164" s="274"/>
      <c r="R164" s="274"/>
      <c r="S164" s="274"/>
      <c r="T164" s="27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6" t="s">
        <v>151</v>
      </c>
      <c r="AU164" s="276" t="s">
        <v>90</v>
      </c>
      <c r="AV164" s="15" t="s">
        <v>148</v>
      </c>
      <c r="AW164" s="15" t="s">
        <v>35</v>
      </c>
      <c r="AX164" s="15" t="s">
        <v>85</v>
      </c>
      <c r="AY164" s="276" t="s">
        <v>141</v>
      </c>
    </row>
    <row r="165" s="2" customFormat="1" ht="24.15" customHeight="1">
      <c r="A165" s="39"/>
      <c r="B165" s="40"/>
      <c r="C165" s="227" t="s">
        <v>195</v>
      </c>
      <c r="D165" s="227" t="s">
        <v>144</v>
      </c>
      <c r="E165" s="228" t="s">
        <v>196</v>
      </c>
      <c r="F165" s="229" t="s">
        <v>197</v>
      </c>
      <c r="G165" s="230" t="s">
        <v>147</v>
      </c>
      <c r="H165" s="231">
        <v>119.04000000000001</v>
      </c>
      <c r="I165" s="232"/>
      <c r="J165" s="233">
        <f>ROUND(I165*H165,2)</f>
        <v>0</v>
      </c>
      <c r="K165" s="229" t="s">
        <v>1</v>
      </c>
      <c r="L165" s="45"/>
      <c r="M165" s="234" t="s">
        <v>1</v>
      </c>
      <c r="N165" s="235" t="s">
        <v>43</v>
      </c>
      <c r="O165" s="92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8" t="s">
        <v>148</v>
      </c>
      <c r="AT165" s="238" t="s">
        <v>144</v>
      </c>
      <c r="AU165" s="238" t="s">
        <v>90</v>
      </c>
      <c r="AY165" s="18" t="s">
        <v>141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8" t="s">
        <v>85</v>
      </c>
      <c r="BK165" s="239">
        <f>ROUND(I165*H165,2)</f>
        <v>0</v>
      </c>
      <c r="BL165" s="18" t="s">
        <v>148</v>
      </c>
      <c r="BM165" s="238" t="s">
        <v>198</v>
      </c>
    </row>
    <row r="166" s="2" customFormat="1">
      <c r="A166" s="39"/>
      <c r="B166" s="40"/>
      <c r="C166" s="41"/>
      <c r="D166" s="240" t="s">
        <v>150</v>
      </c>
      <c r="E166" s="41"/>
      <c r="F166" s="241" t="s">
        <v>197</v>
      </c>
      <c r="G166" s="41"/>
      <c r="H166" s="41"/>
      <c r="I166" s="242"/>
      <c r="J166" s="41"/>
      <c r="K166" s="41"/>
      <c r="L166" s="45"/>
      <c r="M166" s="243"/>
      <c r="N166" s="244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150</v>
      </c>
      <c r="AU166" s="18" t="s">
        <v>90</v>
      </c>
    </row>
    <row r="167" s="13" customFormat="1">
      <c r="A167" s="13"/>
      <c r="B167" s="245"/>
      <c r="C167" s="246"/>
      <c r="D167" s="240" t="s">
        <v>151</v>
      </c>
      <c r="E167" s="247" t="s">
        <v>1</v>
      </c>
      <c r="F167" s="248" t="s">
        <v>199</v>
      </c>
      <c r="G167" s="246"/>
      <c r="H167" s="247" t="s">
        <v>1</v>
      </c>
      <c r="I167" s="249"/>
      <c r="J167" s="246"/>
      <c r="K167" s="246"/>
      <c r="L167" s="250"/>
      <c r="M167" s="251"/>
      <c r="N167" s="252"/>
      <c r="O167" s="252"/>
      <c r="P167" s="252"/>
      <c r="Q167" s="252"/>
      <c r="R167" s="252"/>
      <c r="S167" s="252"/>
      <c r="T167" s="25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4" t="s">
        <v>151</v>
      </c>
      <c r="AU167" s="254" t="s">
        <v>90</v>
      </c>
      <c r="AV167" s="13" t="s">
        <v>85</v>
      </c>
      <c r="AW167" s="13" t="s">
        <v>35</v>
      </c>
      <c r="AX167" s="13" t="s">
        <v>78</v>
      </c>
      <c r="AY167" s="254" t="s">
        <v>141</v>
      </c>
    </row>
    <row r="168" s="14" customFormat="1">
      <c r="A168" s="14"/>
      <c r="B168" s="255"/>
      <c r="C168" s="256"/>
      <c r="D168" s="240" t="s">
        <v>151</v>
      </c>
      <c r="E168" s="257" t="s">
        <v>1</v>
      </c>
      <c r="F168" s="258" t="s">
        <v>200</v>
      </c>
      <c r="G168" s="256"/>
      <c r="H168" s="259">
        <v>119.04000000000001</v>
      </c>
      <c r="I168" s="260"/>
      <c r="J168" s="256"/>
      <c r="K168" s="256"/>
      <c r="L168" s="261"/>
      <c r="M168" s="262"/>
      <c r="N168" s="263"/>
      <c r="O168" s="263"/>
      <c r="P168" s="263"/>
      <c r="Q168" s="263"/>
      <c r="R168" s="263"/>
      <c r="S168" s="263"/>
      <c r="T168" s="26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5" t="s">
        <v>151</v>
      </c>
      <c r="AU168" s="265" t="s">
        <v>90</v>
      </c>
      <c r="AV168" s="14" t="s">
        <v>90</v>
      </c>
      <c r="AW168" s="14" t="s">
        <v>35</v>
      </c>
      <c r="AX168" s="14" t="s">
        <v>78</v>
      </c>
      <c r="AY168" s="265" t="s">
        <v>141</v>
      </c>
    </row>
    <row r="169" s="15" customFormat="1">
      <c r="A169" s="15"/>
      <c r="B169" s="266"/>
      <c r="C169" s="267"/>
      <c r="D169" s="240" t="s">
        <v>151</v>
      </c>
      <c r="E169" s="268" t="s">
        <v>1</v>
      </c>
      <c r="F169" s="269" t="s">
        <v>154</v>
      </c>
      <c r="G169" s="267"/>
      <c r="H169" s="270">
        <v>119.04000000000001</v>
      </c>
      <c r="I169" s="271"/>
      <c r="J169" s="267"/>
      <c r="K169" s="267"/>
      <c r="L169" s="272"/>
      <c r="M169" s="273"/>
      <c r="N169" s="274"/>
      <c r="O169" s="274"/>
      <c r="P169" s="274"/>
      <c r="Q169" s="274"/>
      <c r="R169" s="274"/>
      <c r="S169" s="274"/>
      <c r="T169" s="27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76" t="s">
        <v>151</v>
      </c>
      <c r="AU169" s="276" t="s">
        <v>90</v>
      </c>
      <c r="AV169" s="15" t="s">
        <v>148</v>
      </c>
      <c r="AW169" s="15" t="s">
        <v>35</v>
      </c>
      <c r="AX169" s="15" t="s">
        <v>85</v>
      </c>
      <c r="AY169" s="276" t="s">
        <v>141</v>
      </c>
    </row>
    <row r="170" s="2" customFormat="1" ht="24.15" customHeight="1">
      <c r="A170" s="39"/>
      <c r="B170" s="40"/>
      <c r="C170" s="227" t="s">
        <v>201</v>
      </c>
      <c r="D170" s="227" t="s">
        <v>144</v>
      </c>
      <c r="E170" s="228" t="s">
        <v>202</v>
      </c>
      <c r="F170" s="229" t="s">
        <v>203</v>
      </c>
      <c r="G170" s="230" t="s">
        <v>162</v>
      </c>
      <c r="H170" s="231">
        <v>7.2190000000000003</v>
      </c>
      <c r="I170" s="232"/>
      <c r="J170" s="233">
        <f>ROUND(I170*H170,2)</f>
        <v>0</v>
      </c>
      <c r="K170" s="229" t="s">
        <v>1</v>
      </c>
      <c r="L170" s="45"/>
      <c r="M170" s="234" t="s">
        <v>1</v>
      </c>
      <c r="N170" s="235" t="s">
        <v>43</v>
      </c>
      <c r="O170" s="92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148</v>
      </c>
      <c r="AT170" s="238" t="s">
        <v>144</v>
      </c>
      <c r="AU170" s="238" t="s">
        <v>90</v>
      </c>
      <c r="AY170" s="18" t="s">
        <v>141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85</v>
      </c>
      <c r="BK170" s="239">
        <f>ROUND(I170*H170,2)</f>
        <v>0</v>
      </c>
      <c r="BL170" s="18" t="s">
        <v>148</v>
      </c>
      <c r="BM170" s="238" t="s">
        <v>204</v>
      </c>
    </row>
    <row r="171" s="2" customFormat="1">
      <c r="A171" s="39"/>
      <c r="B171" s="40"/>
      <c r="C171" s="41"/>
      <c r="D171" s="240" t="s">
        <v>150</v>
      </c>
      <c r="E171" s="41"/>
      <c r="F171" s="241" t="s">
        <v>203</v>
      </c>
      <c r="G171" s="41"/>
      <c r="H171" s="41"/>
      <c r="I171" s="242"/>
      <c r="J171" s="41"/>
      <c r="K171" s="41"/>
      <c r="L171" s="45"/>
      <c r="M171" s="243"/>
      <c r="N171" s="244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150</v>
      </c>
      <c r="AU171" s="18" t="s">
        <v>90</v>
      </c>
    </row>
    <row r="172" s="13" customFormat="1">
      <c r="A172" s="13"/>
      <c r="B172" s="245"/>
      <c r="C172" s="246"/>
      <c r="D172" s="240" t="s">
        <v>151</v>
      </c>
      <c r="E172" s="247" t="s">
        <v>1</v>
      </c>
      <c r="F172" s="248" t="s">
        <v>205</v>
      </c>
      <c r="G172" s="246"/>
      <c r="H172" s="247" t="s">
        <v>1</v>
      </c>
      <c r="I172" s="249"/>
      <c r="J172" s="246"/>
      <c r="K172" s="246"/>
      <c r="L172" s="250"/>
      <c r="M172" s="251"/>
      <c r="N172" s="252"/>
      <c r="O172" s="252"/>
      <c r="P172" s="252"/>
      <c r="Q172" s="252"/>
      <c r="R172" s="252"/>
      <c r="S172" s="252"/>
      <c r="T172" s="25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4" t="s">
        <v>151</v>
      </c>
      <c r="AU172" s="254" t="s">
        <v>90</v>
      </c>
      <c r="AV172" s="13" t="s">
        <v>85</v>
      </c>
      <c r="AW172" s="13" t="s">
        <v>35</v>
      </c>
      <c r="AX172" s="13" t="s">
        <v>78</v>
      </c>
      <c r="AY172" s="254" t="s">
        <v>141</v>
      </c>
    </row>
    <row r="173" s="14" customFormat="1">
      <c r="A173" s="14"/>
      <c r="B173" s="255"/>
      <c r="C173" s="256"/>
      <c r="D173" s="240" t="s">
        <v>151</v>
      </c>
      <c r="E173" s="257" t="s">
        <v>1</v>
      </c>
      <c r="F173" s="258" t="s">
        <v>206</v>
      </c>
      <c r="G173" s="256"/>
      <c r="H173" s="259">
        <v>5.6219999999999999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5" t="s">
        <v>151</v>
      </c>
      <c r="AU173" s="265" t="s">
        <v>90</v>
      </c>
      <c r="AV173" s="14" t="s">
        <v>90</v>
      </c>
      <c r="AW173" s="14" t="s">
        <v>35</v>
      </c>
      <c r="AX173" s="14" t="s">
        <v>78</v>
      </c>
      <c r="AY173" s="265" t="s">
        <v>141</v>
      </c>
    </row>
    <row r="174" s="13" customFormat="1">
      <c r="A174" s="13"/>
      <c r="B174" s="245"/>
      <c r="C174" s="246"/>
      <c r="D174" s="240" t="s">
        <v>151</v>
      </c>
      <c r="E174" s="247" t="s">
        <v>1</v>
      </c>
      <c r="F174" s="248" t="s">
        <v>207</v>
      </c>
      <c r="G174" s="246"/>
      <c r="H174" s="247" t="s">
        <v>1</v>
      </c>
      <c r="I174" s="249"/>
      <c r="J174" s="246"/>
      <c r="K174" s="246"/>
      <c r="L174" s="250"/>
      <c r="M174" s="251"/>
      <c r="N174" s="252"/>
      <c r="O174" s="252"/>
      <c r="P174" s="252"/>
      <c r="Q174" s="252"/>
      <c r="R174" s="252"/>
      <c r="S174" s="252"/>
      <c r="T174" s="25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4" t="s">
        <v>151</v>
      </c>
      <c r="AU174" s="254" t="s">
        <v>90</v>
      </c>
      <c r="AV174" s="13" t="s">
        <v>85</v>
      </c>
      <c r="AW174" s="13" t="s">
        <v>35</v>
      </c>
      <c r="AX174" s="13" t="s">
        <v>78</v>
      </c>
      <c r="AY174" s="254" t="s">
        <v>141</v>
      </c>
    </row>
    <row r="175" s="14" customFormat="1">
      <c r="A175" s="14"/>
      <c r="B175" s="255"/>
      <c r="C175" s="256"/>
      <c r="D175" s="240" t="s">
        <v>151</v>
      </c>
      <c r="E175" s="257" t="s">
        <v>1</v>
      </c>
      <c r="F175" s="258" t="s">
        <v>208</v>
      </c>
      <c r="G175" s="256"/>
      <c r="H175" s="259">
        <v>1.7709999999999999</v>
      </c>
      <c r="I175" s="260"/>
      <c r="J175" s="256"/>
      <c r="K175" s="256"/>
      <c r="L175" s="261"/>
      <c r="M175" s="262"/>
      <c r="N175" s="263"/>
      <c r="O175" s="263"/>
      <c r="P175" s="263"/>
      <c r="Q175" s="263"/>
      <c r="R175" s="263"/>
      <c r="S175" s="263"/>
      <c r="T175" s="26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5" t="s">
        <v>151</v>
      </c>
      <c r="AU175" s="265" t="s">
        <v>90</v>
      </c>
      <c r="AV175" s="14" t="s">
        <v>90</v>
      </c>
      <c r="AW175" s="14" t="s">
        <v>35</v>
      </c>
      <c r="AX175" s="14" t="s">
        <v>78</v>
      </c>
      <c r="AY175" s="265" t="s">
        <v>141</v>
      </c>
    </row>
    <row r="176" s="13" customFormat="1">
      <c r="A176" s="13"/>
      <c r="B176" s="245"/>
      <c r="C176" s="246"/>
      <c r="D176" s="240" t="s">
        <v>151</v>
      </c>
      <c r="E176" s="247" t="s">
        <v>1</v>
      </c>
      <c r="F176" s="248" t="s">
        <v>209</v>
      </c>
      <c r="G176" s="246"/>
      <c r="H176" s="247" t="s">
        <v>1</v>
      </c>
      <c r="I176" s="249"/>
      <c r="J176" s="246"/>
      <c r="K176" s="246"/>
      <c r="L176" s="250"/>
      <c r="M176" s="251"/>
      <c r="N176" s="252"/>
      <c r="O176" s="252"/>
      <c r="P176" s="252"/>
      <c r="Q176" s="252"/>
      <c r="R176" s="252"/>
      <c r="S176" s="252"/>
      <c r="T176" s="25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4" t="s">
        <v>151</v>
      </c>
      <c r="AU176" s="254" t="s">
        <v>90</v>
      </c>
      <c r="AV176" s="13" t="s">
        <v>85</v>
      </c>
      <c r="AW176" s="13" t="s">
        <v>35</v>
      </c>
      <c r="AX176" s="13" t="s">
        <v>78</v>
      </c>
      <c r="AY176" s="254" t="s">
        <v>141</v>
      </c>
    </row>
    <row r="177" s="14" customFormat="1">
      <c r="A177" s="14"/>
      <c r="B177" s="255"/>
      <c r="C177" s="256"/>
      <c r="D177" s="240" t="s">
        <v>151</v>
      </c>
      <c r="E177" s="257" t="s">
        <v>1</v>
      </c>
      <c r="F177" s="258" t="s">
        <v>210</v>
      </c>
      <c r="G177" s="256"/>
      <c r="H177" s="259">
        <v>7.8259999999999996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5" t="s">
        <v>151</v>
      </c>
      <c r="AU177" s="265" t="s">
        <v>90</v>
      </c>
      <c r="AV177" s="14" t="s">
        <v>90</v>
      </c>
      <c r="AW177" s="14" t="s">
        <v>35</v>
      </c>
      <c r="AX177" s="14" t="s">
        <v>78</v>
      </c>
      <c r="AY177" s="265" t="s">
        <v>141</v>
      </c>
    </row>
    <row r="178" s="14" customFormat="1">
      <c r="A178" s="14"/>
      <c r="B178" s="255"/>
      <c r="C178" s="256"/>
      <c r="D178" s="240" t="s">
        <v>151</v>
      </c>
      <c r="E178" s="257" t="s">
        <v>1</v>
      </c>
      <c r="F178" s="258" t="s">
        <v>211</v>
      </c>
      <c r="G178" s="256"/>
      <c r="H178" s="259">
        <v>-8</v>
      </c>
      <c r="I178" s="260"/>
      <c r="J178" s="256"/>
      <c r="K178" s="256"/>
      <c r="L178" s="261"/>
      <c r="M178" s="262"/>
      <c r="N178" s="263"/>
      <c r="O178" s="263"/>
      <c r="P178" s="263"/>
      <c r="Q178" s="263"/>
      <c r="R178" s="263"/>
      <c r="S178" s="263"/>
      <c r="T178" s="26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5" t="s">
        <v>151</v>
      </c>
      <c r="AU178" s="265" t="s">
        <v>90</v>
      </c>
      <c r="AV178" s="14" t="s">
        <v>90</v>
      </c>
      <c r="AW178" s="14" t="s">
        <v>35</v>
      </c>
      <c r="AX178" s="14" t="s">
        <v>78</v>
      </c>
      <c r="AY178" s="265" t="s">
        <v>141</v>
      </c>
    </row>
    <row r="179" s="15" customFormat="1">
      <c r="A179" s="15"/>
      <c r="B179" s="266"/>
      <c r="C179" s="267"/>
      <c r="D179" s="240" t="s">
        <v>151</v>
      </c>
      <c r="E179" s="268" t="s">
        <v>1</v>
      </c>
      <c r="F179" s="269" t="s">
        <v>154</v>
      </c>
      <c r="G179" s="267"/>
      <c r="H179" s="270">
        <v>7.2189999999999994</v>
      </c>
      <c r="I179" s="271"/>
      <c r="J179" s="267"/>
      <c r="K179" s="267"/>
      <c r="L179" s="272"/>
      <c r="M179" s="273"/>
      <c r="N179" s="274"/>
      <c r="O179" s="274"/>
      <c r="P179" s="274"/>
      <c r="Q179" s="274"/>
      <c r="R179" s="274"/>
      <c r="S179" s="274"/>
      <c r="T179" s="27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76" t="s">
        <v>151</v>
      </c>
      <c r="AU179" s="276" t="s">
        <v>90</v>
      </c>
      <c r="AV179" s="15" t="s">
        <v>148</v>
      </c>
      <c r="AW179" s="15" t="s">
        <v>35</v>
      </c>
      <c r="AX179" s="15" t="s">
        <v>85</v>
      </c>
      <c r="AY179" s="276" t="s">
        <v>141</v>
      </c>
    </row>
    <row r="180" s="2" customFormat="1" ht="24.15" customHeight="1">
      <c r="A180" s="39"/>
      <c r="B180" s="40"/>
      <c r="C180" s="227" t="s">
        <v>142</v>
      </c>
      <c r="D180" s="227" t="s">
        <v>144</v>
      </c>
      <c r="E180" s="228" t="s">
        <v>212</v>
      </c>
      <c r="F180" s="229" t="s">
        <v>213</v>
      </c>
      <c r="G180" s="230" t="s">
        <v>147</v>
      </c>
      <c r="H180" s="231">
        <v>7.6980000000000004</v>
      </c>
      <c r="I180" s="232"/>
      <c r="J180" s="233">
        <f>ROUND(I180*H180,2)</f>
        <v>0</v>
      </c>
      <c r="K180" s="229" t="s">
        <v>1</v>
      </c>
      <c r="L180" s="45"/>
      <c r="M180" s="234" t="s">
        <v>1</v>
      </c>
      <c r="N180" s="235" t="s">
        <v>43</v>
      </c>
      <c r="O180" s="92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8" t="s">
        <v>148</v>
      </c>
      <c r="AT180" s="238" t="s">
        <v>144</v>
      </c>
      <c r="AU180" s="238" t="s">
        <v>90</v>
      </c>
      <c r="AY180" s="18" t="s">
        <v>141</v>
      </c>
      <c r="BE180" s="239">
        <f>IF(N180="základní",J180,0)</f>
        <v>0</v>
      </c>
      <c r="BF180" s="239">
        <f>IF(N180="snížená",J180,0)</f>
        <v>0</v>
      </c>
      <c r="BG180" s="239">
        <f>IF(N180="zákl. přenesená",J180,0)</f>
        <v>0</v>
      </c>
      <c r="BH180" s="239">
        <f>IF(N180="sníž. přenesená",J180,0)</f>
        <v>0</v>
      </c>
      <c r="BI180" s="239">
        <f>IF(N180="nulová",J180,0)</f>
        <v>0</v>
      </c>
      <c r="BJ180" s="18" t="s">
        <v>85</v>
      </c>
      <c r="BK180" s="239">
        <f>ROUND(I180*H180,2)</f>
        <v>0</v>
      </c>
      <c r="BL180" s="18" t="s">
        <v>148</v>
      </c>
      <c r="BM180" s="238" t="s">
        <v>214</v>
      </c>
    </row>
    <row r="181" s="2" customFormat="1">
      <c r="A181" s="39"/>
      <c r="B181" s="40"/>
      <c r="C181" s="41"/>
      <c r="D181" s="240" t="s">
        <v>150</v>
      </c>
      <c r="E181" s="41"/>
      <c r="F181" s="241" t="s">
        <v>213</v>
      </c>
      <c r="G181" s="41"/>
      <c r="H181" s="41"/>
      <c r="I181" s="242"/>
      <c r="J181" s="41"/>
      <c r="K181" s="41"/>
      <c r="L181" s="45"/>
      <c r="M181" s="243"/>
      <c r="N181" s="244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150</v>
      </c>
      <c r="AU181" s="18" t="s">
        <v>90</v>
      </c>
    </row>
    <row r="182" s="13" customFormat="1">
      <c r="A182" s="13"/>
      <c r="B182" s="245"/>
      <c r="C182" s="246"/>
      <c r="D182" s="240" t="s">
        <v>151</v>
      </c>
      <c r="E182" s="247" t="s">
        <v>1</v>
      </c>
      <c r="F182" s="248" t="s">
        <v>215</v>
      </c>
      <c r="G182" s="246"/>
      <c r="H182" s="247" t="s">
        <v>1</v>
      </c>
      <c r="I182" s="249"/>
      <c r="J182" s="246"/>
      <c r="K182" s="246"/>
      <c r="L182" s="250"/>
      <c r="M182" s="251"/>
      <c r="N182" s="252"/>
      <c r="O182" s="252"/>
      <c r="P182" s="252"/>
      <c r="Q182" s="252"/>
      <c r="R182" s="252"/>
      <c r="S182" s="252"/>
      <c r="T182" s="25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4" t="s">
        <v>151</v>
      </c>
      <c r="AU182" s="254" t="s">
        <v>90</v>
      </c>
      <c r="AV182" s="13" t="s">
        <v>85</v>
      </c>
      <c r="AW182" s="13" t="s">
        <v>35</v>
      </c>
      <c r="AX182" s="13" t="s">
        <v>78</v>
      </c>
      <c r="AY182" s="254" t="s">
        <v>141</v>
      </c>
    </row>
    <row r="183" s="13" customFormat="1">
      <c r="A183" s="13"/>
      <c r="B183" s="245"/>
      <c r="C183" s="246"/>
      <c r="D183" s="240" t="s">
        <v>151</v>
      </c>
      <c r="E183" s="247" t="s">
        <v>1</v>
      </c>
      <c r="F183" s="248" t="s">
        <v>216</v>
      </c>
      <c r="G183" s="246"/>
      <c r="H183" s="247" t="s">
        <v>1</v>
      </c>
      <c r="I183" s="249"/>
      <c r="J183" s="246"/>
      <c r="K183" s="246"/>
      <c r="L183" s="250"/>
      <c r="M183" s="251"/>
      <c r="N183" s="252"/>
      <c r="O183" s="252"/>
      <c r="P183" s="252"/>
      <c r="Q183" s="252"/>
      <c r="R183" s="252"/>
      <c r="S183" s="252"/>
      <c r="T183" s="25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4" t="s">
        <v>151</v>
      </c>
      <c r="AU183" s="254" t="s">
        <v>90</v>
      </c>
      <c r="AV183" s="13" t="s">
        <v>85</v>
      </c>
      <c r="AW183" s="13" t="s">
        <v>35</v>
      </c>
      <c r="AX183" s="13" t="s">
        <v>78</v>
      </c>
      <c r="AY183" s="254" t="s">
        <v>141</v>
      </c>
    </row>
    <row r="184" s="14" customFormat="1">
      <c r="A184" s="14"/>
      <c r="B184" s="255"/>
      <c r="C184" s="256"/>
      <c r="D184" s="240" t="s">
        <v>151</v>
      </c>
      <c r="E184" s="257" t="s">
        <v>1</v>
      </c>
      <c r="F184" s="258" t="s">
        <v>217</v>
      </c>
      <c r="G184" s="256"/>
      <c r="H184" s="259">
        <v>7.6980000000000004</v>
      </c>
      <c r="I184" s="260"/>
      <c r="J184" s="256"/>
      <c r="K184" s="256"/>
      <c r="L184" s="261"/>
      <c r="M184" s="262"/>
      <c r="N184" s="263"/>
      <c r="O184" s="263"/>
      <c r="P184" s="263"/>
      <c r="Q184" s="263"/>
      <c r="R184" s="263"/>
      <c r="S184" s="263"/>
      <c r="T184" s="26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5" t="s">
        <v>151</v>
      </c>
      <c r="AU184" s="265" t="s">
        <v>90</v>
      </c>
      <c r="AV184" s="14" t="s">
        <v>90</v>
      </c>
      <c r="AW184" s="14" t="s">
        <v>35</v>
      </c>
      <c r="AX184" s="14" t="s">
        <v>78</v>
      </c>
      <c r="AY184" s="265" t="s">
        <v>141</v>
      </c>
    </row>
    <row r="185" s="15" customFormat="1">
      <c r="A185" s="15"/>
      <c r="B185" s="266"/>
      <c r="C185" s="267"/>
      <c r="D185" s="240" t="s">
        <v>151</v>
      </c>
      <c r="E185" s="268" t="s">
        <v>1</v>
      </c>
      <c r="F185" s="269" t="s">
        <v>154</v>
      </c>
      <c r="G185" s="267"/>
      <c r="H185" s="270">
        <v>7.6980000000000004</v>
      </c>
      <c r="I185" s="271"/>
      <c r="J185" s="267"/>
      <c r="K185" s="267"/>
      <c r="L185" s="272"/>
      <c r="M185" s="273"/>
      <c r="N185" s="274"/>
      <c r="O185" s="274"/>
      <c r="P185" s="274"/>
      <c r="Q185" s="274"/>
      <c r="R185" s="274"/>
      <c r="S185" s="274"/>
      <c r="T185" s="27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6" t="s">
        <v>151</v>
      </c>
      <c r="AU185" s="276" t="s">
        <v>90</v>
      </c>
      <c r="AV185" s="15" t="s">
        <v>148</v>
      </c>
      <c r="AW185" s="15" t="s">
        <v>35</v>
      </c>
      <c r="AX185" s="15" t="s">
        <v>85</v>
      </c>
      <c r="AY185" s="276" t="s">
        <v>141</v>
      </c>
    </row>
    <row r="186" s="2" customFormat="1" ht="24.15" customHeight="1">
      <c r="A186" s="39"/>
      <c r="B186" s="40"/>
      <c r="C186" s="227" t="s">
        <v>218</v>
      </c>
      <c r="D186" s="227" t="s">
        <v>144</v>
      </c>
      <c r="E186" s="228" t="s">
        <v>219</v>
      </c>
      <c r="F186" s="229" t="s">
        <v>220</v>
      </c>
      <c r="G186" s="230" t="s">
        <v>221</v>
      </c>
      <c r="H186" s="231">
        <v>52.883000000000003</v>
      </c>
      <c r="I186" s="232"/>
      <c r="J186" s="233">
        <f>ROUND(I186*H186,2)</f>
        <v>0</v>
      </c>
      <c r="K186" s="229" t="s">
        <v>1</v>
      </c>
      <c r="L186" s="45"/>
      <c r="M186" s="234" t="s">
        <v>1</v>
      </c>
      <c r="N186" s="235" t="s">
        <v>43</v>
      </c>
      <c r="O186" s="92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8" t="s">
        <v>148</v>
      </c>
      <c r="AT186" s="238" t="s">
        <v>144</v>
      </c>
      <c r="AU186" s="238" t="s">
        <v>90</v>
      </c>
      <c r="AY186" s="18" t="s">
        <v>141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8" t="s">
        <v>85</v>
      </c>
      <c r="BK186" s="239">
        <f>ROUND(I186*H186,2)</f>
        <v>0</v>
      </c>
      <c r="BL186" s="18" t="s">
        <v>148</v>
      </c>
      <c r="BM186" s="238" t="s">
        <v>222</v>
      </c>
    </row>
    <row r="187" s="2" customFormat="1">
      <c r="A187" s="39"/>
      <c r="B187" s="40"/>
      <c r="C187" s="41"/>
      <c r="D187" s="240" t="s">
        <v>150</v>
      </c>
      <c r="E187" s="41"/>
      <c r="F187" s="241" t="s">
        <v>220</v>
      </c>
      <c r="G187" s="41"/>
      <c r="H187" s="41"/>
      <c r="I187" s="242"/>
      <c r="J187" s="41"/>
      <c r="K187" s="41"/>
      <c r="L187" s="45"/>
      <c r="M187" s="243"/>
      <c r="N187" s="244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150</v>
      </c>
      <c r="AU187" s="18" t="s">
        <v>90</v>
      </c>
    </row>
    <row r="188" s="13" customFormat="1">
      <c r="A188" s="13"/>
      <c r="B188" s="245"/>
      <c r="C188" s="246"/>
      <c r="D188" s="240" t="s">
        <v>151</v>
      </c>
      <c r="E188" s="247" t="s">
        <v>1</v>
      </c>
      <c r="F188" s="248" t="s">
        <v>223</v>
      </c>
      <c r="G188" s="246"/>
      <c r="H188" s="247" t="s">
        <v>1</v>
      </c>
      <c r="I188" s="249"/>
      <c r="J188" s="246"/>
      <c r="K188" s="246"/>
      <c r="L188" s="250"/>
      <c r="M188" s="251"/>
      <c r="N188" s="252"/>
      <c r="O188" s="252"/>
      <c r="P188" s="252"/>
      <c r="Q188" s="252"/>
      <c r="R188" s="252"/>
      <c r="S188" s="252"/>
      <c r="T188" s="25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4" t="s">
        <v>151</v>
      </c>
      <c r="AU188" s="254" t="s">
        <v>90</v>
      </c>
      <c r="AV188" s="13" t="s">
        <v>85</v>
      </c>
      <c r="AW188" s="13" t="s">
        <v>35</v>
      </c>
      <c r="AX188" s="13" t="s">
        <v>78</v>
      </c>
      <c r="AY188" s="254" t="s">
        <v>141</v>
      </c>
    </row>
    <row r="189" s="14" customFormat="1">
      <c r="A189" s="14"/>
      <c r="B189" s="255"/>
      <c r="C189" s="256"/>
      <c r="D189" s="240" t="s">
        <v>151</v>
      </c>
      <c r="E189" s="257" t="s">
        <v>1</v>
      </c>
      <c r="F189" s="258" t="s">
        <v>218</v>
      </c>
      <c r="G189" s="256"/>
      <c r="H189" s="259">
        <v>10</v>
      </c>
      <c r="I189" s="260"/>
      <c r="J189" s="256"/>
      <c r="K189" s="256"/>
      <c r="L189" s="261"/>
      <c r="M189" s="262"/>
      <c r="N189" s="263"/>
      <c r="O189" s="263"/>
      <c r="P189" s="263"/>
      <c r="Q189" s="263"/>
      <c r="R189" s="263"/>
      <c r="S189" s="263"/>
      <c r="T189" s="26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5" t="s">
        <v>151</v>
      </c>
      <c r="AU189" s="265" t="s">
        <v>90</v>
      </c>
      <c r="AV189" s="14" t="s">
        <v>90</v>
      </c>
      <c r="AW189" s="14" t="s">
        <v>35</v>
      </c>
      <c r="AX189" s="14" t="s">
        <v>78</v>
      </c>
      <c r="AY189" s="265" t="s">
        <v>141</v>
      </c>
    </row>
    <row r="190" s="13" customFormat="1">
      <c r="A190" s="13"/>
      <c r="B190" s="245"/>
      <c r="C190" s="246"/>
      <c r="D190" s="240" t="s">
        <v>151</v>
      </c>
      <c r="E190" s="247" t="s">
        <v>1</v>
      </c>
      <c r="F190" s="248" t="s">
        <v>224</v>
      </c>
      <c r="G190" s="246"/>
      <c r="H190" s="247" t="s">
        <v>1</v>
      </c>
      <c r="I190" s="249"/>
      <c r="J190" s="246"/>
      <c r="K190" s="246"/>
      <c r="L190" s="250"/>
      <c r="M190" s="251"/>
      <c r="N190" s="252"/>
      <c r="O190" s="252"/>
      <c r="P190" s="252"/>
      <c r="Q190" s="252"/>
      <c r="R190" s="252"/>
      <c r="S190" s="252"/>
      <c r="T190" s="25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4" t="s">
        <v>151</v>
      </c>
      <c r="AU190" s="254" t="s">
        <v>90</v>
      </c>
      <c r="AV190" s="13" t="s">
        <v>85</v>
      </c>
      <c r="AW190" s="13" t="s">
        <v>35</v>
      </c>
      <c r="AX190" s="13" t="s">
        <v>78</v>
      </c>
      <c r="AY190" s="254" t="s">
        <v>141</v>
      </c>
    </row>
    <row r="191" s="14" customFormat="1">
      <c r="A191" s="14"/>
      <c r="B191" s="255"/>
      <c r="C191" s="256"/>
      <c r="D191" s="240" t="s">
        <v>151</v>
      </c>
      <c r="E191" s="257" t="s">
        <v>1</v>
      </c>
      <c r="F191" s="258" t="s">
        <v>225</v>
      </c>
      <c r="G191" s="256"/>
      <c r="H191" s="259">
        <v>1.1850000000000001</v>
      </c>
      <c r="I191" s="260"/>
      <c r="J191" s="256"/>
      <c r="K191" s="256"/>
      <c r="L191" s="261"/>
      <c r="M191" s="262"/>
      <c r="N191" s="263"/>
      <c r="O191" s="263"/>
      <c r="P191" s="263"/>
      <c r="Q191" s="263"/>
      <c r="R191" s="263"/>
      <c r="S191" s="263"/>
      <c r="T191" s="26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5" t="s">
        <v>151</v>
      </c>
      <c r="AU191" s="265" t="s">
        <v>90</v>
      </c>
      <c r="AV191" s="14" t="s">
        <v>90</v>
      </c>
      <c r="AW191" s="14" t="s">
        <v>35</v>
      </c>
      <c r="AX191" s="14" t="s">
        <v>78</v>
      </c>
      <c r="AY191" s="265" t="s">
        <v>141</v>
      </c>
    </row>
    <row r="192" s="13" customFormat="1">
      <c r="A192" s="13"/>
      <c r="B192" s="245"/>
      <c r="C192" s="246"/>
      <c r="D192" s="240" t="s">
        <v>151</v>
      </c>
      <c r="E192" s="247" t="s">
        <v>1</v>
      </c>
      <c r="F192" s="248" t="s">
        <v>226</v>
      </c>
      <c r="G192" s="246"/>
      <c r="H192" s="247" t="s">
        <v>1</v>
      </c>
      <c r="I192" s="249"/>
      <c r="J192" s="246"/>
      <c r="K192" s="246"/>
      <c r="L192" s="250"/>
      <c r="M192" s="251"/>
      <c r="N192" s="252"/>
      <c r="O192" s="252"/>
      <c r="P192" s="252"/>
      <c r="Q192" s="252"/>
      <c r="R192" s="252"/>
      <c r="S192" s="252"/>
      <c r="T192" s="25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4" t="s">
        <v>151</v>
      </c>
      <c r="AU192" s="254" t="s">
        <v>90</v>
      </c>
      <c r="AV192" s="13" t="s">
        <v>85</v>
      </c>
      <c r="AW192" s="13" t="s">
        <v>35</v>
      </c>
      <c r="AX192" s="13" t="s">
        <v>78</v>
      </c>
      <c r="AY192" s="254" t="s">
        <v>141</v>
      </c>
    </row>
    <row r="193" s="14" customFormat="1">
      <c r="A193" s="14"/>
      <c r="B193" s="255"/>
      <c r="C193" s="256"/>
      <c r="D193" s="240" t="s">
        <v>151</v>
      </c>
      <c r="E193" s="257" t="s">
        <v>1</v>
      </c>
      <c r="F193" s="258" t="s">
        <v>227</v>
      </c>
      <c r="G193" s="256"/>
      <c r="H193" s="259">
        <v>13.275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5" t="s">
        <v>151</v>
      </c>
      <c r="AU193" s="265" t="s">
        <v>90</v>
      </c>
      <c r="AV193" s="14" t="s">
        <v>90</v>
      </c>
      <c r="AW193" s="14" t="s">
        <v>35</v>
      </c>
      <c r="AX193" s="14" t="s">
        <v>78</v>
      </c>
      <c r="AY193" s="265" t="s">
        <v>141</v>
      </c>
    </row>
    <row r="194" s="13" customFormat="1">
      <c r="A194" s="13"/>
      <c r="B194" s="245"/>
      <c r="C194" s="246"/>
      <c r="D194" s="240" t="s">
        <v>151</v>
      </c>
      <c r="E194" s="247" t="s">
        <v>1</v>
      </c>
      <c r="F194" s="248" t="s">
        <v>228</v>
      </c>
      <c r="G194" s="246"/>
      <c r="H194" s="247" t="s">
        <v>1</v>
      </c>
      <c r="I194" s="249"/>
      <c r="J194" s="246"/>
      <c r="K194" s="246"/>
      <c r="L194" s="250"/>
      <c r="M194" s="251"/>
      <c r="N194" s="252"/>
      <c r="O194" s="252"/>
      <c r="P194" s="252"/>
      <c r="Q194" s="252"/>
      <c r="R194" s="252"/>
      <c r="S194" s="252"/>
      <c r="T194" s="25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4" t="s">
        <v>151</v>
      </c>
      <c r="AU194" s="254" t="s">
        <v>90</v>
      </c>
      <c r="AV194" s="13" t="s">
        <v>85</v>
      </c>
      <c r="AW194" s="13" t="s">
        <v>35</v>
      </c>
      <c r="AX194" s="13" t="s">
        <v>78</v>
      </c>
      <c r="AY194" s="254" t="s">
        <v>141</v>
      </c>
    </row>
    <row r="195" s="14" customFormat="1">
      <c r="A195" s="14"/>
      <c r="B195" s="255"/>
      <c r="C195" s="256"/>
      <c r="D195" s="240" t="s">
        <v>151</v>
      </c>
      <c r="E195" s="257" t="s">
        <v>1</v>
      </c>
      <c r="F195" s="258" t="s">
        <v>229</v>
      </c>
      <c r="G195" s="256"/>
      <c r="H195" s="259">
        <v>13.029999999999999</v>
      </c>
      <c r="I195" s="260"/>
      <c r="J195" s="256"/>
      <c r="K195" s="256"/>
      <c r="L195" s="261"/>
      <c r="M195" s="262"/>
      <c r="N195" s="263"/>
      <c r="O195" s="263"/>
      <c r="P195" s="263"/>
      <c r="Q195" s="263"/>
      <c r="R195" s="263"/>
      <c r="S195" s="263"/>
      <c r="T195" s="26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5" t="s">
        <v>151</v>
      </c>
      <c r="AU195" s="265" t="s">
        <v>90</v>
      </c>
      <c r="AV195" s="14" t="s">
        <v>90</v>
      </c>
      <c r="AW195" s="14" t="s">
        <v>35</v>
      </c>
      <c r="AX195" s="14" t="s">
        <v>78</v>
      </c>
      <c r="AY195" s="265" t="s">
        <v>141</v>
      </c>
    </row>
    <row r="196" s="13" customFormat="1">
      <c r="A196" s="13"/>
      <c r="B196" s="245"/>
      <c r="C196" s="246"/>
      <c r="D196" s="240" t="s">
        <v>151</v>
      </c>
      <c r="E196" s="247" t="s">
        <v>1</v>
      </c>
      <c r="F196" s="248" t="s">
        <v>230</v>
      </c>
      <c r="G196" s="246"/>
      <c r="H196" s="247" t="s">
        <v>1</v>
      </c>
      <c r="I196" s="249"/>
      <c r="J196" s="246"/>
      <c r="K196" s="246"/>
      <c r="L196" s="250"/>
      <c r="M196" s="251"/>
      <c r="N196" s="252"/>
      <c r="O196" s="252"/>
      <c r="P196" s="252"/>
      <c r="Q196" s="252"/>
      <c r="R196" s="252"/>
      <c r="S196" s="252"/>
      <c r="T196" s="25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4" t="s">
        <v>151</v>
      </c>
      <c r="AU196" s="254" t="s">
        <v>90</v>
      </c>
      <c r="AV196" s="13" t="s">
        <v>85</v>
      </c>
      <c r="AW196" s="13" t="s">
        <v>35</v>
      </c>
      <c r="AX196" s="13" t="s">
        <v>78</v>
      </c>
      <c r="AY196" s="254" t="s">
        <v>141</v>
      </c>
    </row>
    <row r="197" s="14" customFormat="1">
      <c r="A197" s="14"/>
      <c r="B197" s="255"/>
      <c r="C197" s="256"/>
      <c r="D197" s="240" t="s">
        <v>151</v>
      </c>
      <c r="E197" s="257" t="s">
        <v>1</v>
      </c>
      <c r="F197" s="258" t="s">
        <v>231</v>
      </c>
      <c r="G197" s="256"/>
      <c r="H197" s="259">
        <v>15.393000000000001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5" t="s">
        <v>151</v>
      </c>
      <c r="AU197" s="265" t="s">
        <v>90</v>
      </c>
      <c r="AV197" s="14" t="s">
        <v>90</v>
      </c>
      <c r="AW197" s="14" t="s">
        <v>35</v>
      </c>
      <c r="AX197" s="14" t="s">
        <v>78</v>
      </c>
      <c r="AY197" s="265" t="s">
        <v>141</v>
      </c>
    </row>
    <row r="198" s="15" customFormat="1">
      <c r="A198" s="15"/>
      <c r="B198" s="266"/>
      <c r="C198" s="267"/>
      <c r="D198" s="240" t="s">
        <v>151</v>
      </c>
      <c r="E198" s="268" t="s">
        <v>1</v>
      </c>
      <c r="F198" s="269" t="s">
        <v>154</v>
      </c>
      <c r="G198" s="267"/>
      <c r="H198" s="270">
        <v>52.883000000000003</v>
      </c>
      <c r="I198" s="271"/>
      <c r="J198" s="267"/>
      <c r="K198" s="267"/>
      <c r="L198" s="272"/>
      <c r="M198" s="273"/>
      <c r="N198" s="274"/>
      <c r="O198" s="274"/>
      <c r="P198" s="274"/>
      <c r="Q198" s="274"/>
      <c r="R198" s="274"/>
      <c r="S198" s="274"/>
      <c r="T198" s="27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6" t="s">
        <v>151</v>
      </c>
      <c r="AU198" s="276" t="s">
        <v>90</v>
      </c>
      <c r="AV198" s="15" t="s">
        <v>148</v>
      </c>
      <c r="AW198" s="15" t="s">
        <v>35</v>
      </c>
      <c r="AX198" s="15" t="s">
        <v>85</v>
      </c>
      <c r="AY198" s="276" t="s">
        <v>141</v>
      </c>
    </row>
    <row r="199" s="2" customFormat="1" ht="24.15" customHeight="1">
      <c r="A199" s="39"/>
      <c r="B199" s="40"/>
      <c r="C199" s="227" t="s">
        <v>232</v>
      </c>
      <c r="D199" s="227" t="s">
        <v>144</v>
      </c>
      <c r="E199" s="228" t="s">
        <v>233</v>
      </c>
      <c r="F199" s="229" t="s">
        <v>234</v>
      </c>
      <c r="G199" s="230" t="s">
        <v>221</v>
      </c>
      <c r="H199" s="231">
        <v>52.883000000000003</v>
      </c>
      <c r="I199" s="232"/>
      <c r="J199" s="233">
        <f>ROUND(I199*H199,2)</f>
        <v>0</v>
      </c>
      <c r="K199" s="229" t="s">
        <v>1</v>
      </c>
      <c r="L199" s="45"/>
      <c r="M199" s="234" t="s">
        <v>1</v>
      </c>
      <c r="N199" s="235" t="s">
        <v>43</v>
      </c>
      <c r="O199" s="92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8" t="s">
        <v>148</v>
      </c>
      <c r="AT199" s="238" t="s">
        <v>144</v>
      </c>
      <c r="AU199" s="238" t="s">
        <v>90</v>
      </c>
      <c r="AY199" s="18" t="s">
        <v>141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8" t="s">
        <v>85</v>
      </c>
      <c r="BK199" s="239">
        <f>ROUND(I199*H199,2)</f>
        <v>0</v>
      </c>
      <c r="BL199" s="18" t="s">
        <v>148</v>
      </c>
      <c r="BM199" s="238" t="s">
        <v>235</v>
      </c>
    </row>
    <row r="200" s="2" customFormat="1">
      <c r="A200" s="39"/>
      <c r="B200" s="40"/>
      <c r="C200" s="41"/>
      <c r="D200" s="240" t="s">
        <v>150</v>
      </c>
      <c r="E200" s="41"/>
      <c r="F200" s="241" t="s">
        <v>234</v>
      </c>
      <c r="G200" s="41"/>
      <c r="H200" s="41"/>
      <c r="I200" s="242"/>
      <c r="J200" s="41"/>
      <c r="K200" s="41"/>
      <c r="L200" s="45"/>
      <c r="M200" s="243"/>
      <c r="N200" s="244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150</v>
      </c>
      <c r="AU200" s="18" t="s">
        <v>90</v>
      </c>
    </row>
    <row r="201" s="13" customFormat="1">
      <c r="A201" s="13"/>
      <c r="B201" s="245"/>
      <c r="C201" s="246"/>
      <c r="D201" s="240" t="s">
        <v>151</v>
      </c>
      <c r="E201" s="247" t="s">
        <v>1</v>
      </c>
      <c r="F201" s="248" t="s">
        <v>223</v>
      </c>
      <c r="G201" s="246"/>
      <c r="H201" s="247" t="s">
        <v>1</v>
      </c>
      <c r="I201" s="249"/>
      <c r="J201" s="246"/>
      <c r="K201" s="246"/>
      <c r="L201" s="250"/>
      <c r="M201" s="251"/>
      <c r="N201" s="252"/>
      <c r="O201" s="252"/>
      <c r="P201" s="252"/>
      <c r="Q201" s="252"/>
      <c r="R201" s="252"/>
      <c r="S201" s="252"/>
      <c r="T201" s="25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4" t="s">
        <v>151</v>
      </c>
      <c r="AU201" s="254" t="s">
        <v>90</v>
      </c>
      <c r="AV201" s="13" t="s">
        <v>85</v>
      </c>
      <c r="AW201" s="13" t="s">
        <v>35</v>
      </c>
      <c r="AX201" s="13" t="s">
        <v>78</v>
      </c>
      <c r="AY201" s="254" t="s">
        <v>141</v>
      </c>
    </row>
    <row r="202" s="14" customFormat="1">
      <c r="A202" s="14"/>
      <c r="B202" s="255"/>
      <c r="C202" s="256"/>
      <c r="D202" s="240" t="s">
        <v>151</v>
      </c>
      <c r="E202" s="257" t="s">
        <v>1</v>
      </c>
      <c r="F202" s="258" t="s">
        <v>218</v>
      </c>
      <c r="G202" s="256"/>
      <c r="H202" s="259">
        <v>10</v>
      </c>
      <c r="I202" s="260"/>
      <c r="J202" s="256"/>
      <c r="K202" s="256"/>
      <c r="L202" s="261"/>
      <c r="M202" s="262"/>
      <c r="N202" s="263"/>
      <c r="O202" s="263"/>
      <c r="P202" s="263"/>
      <c r="Q202" s="263"/>
      <c r="R202" s="263"/>
      <c r="S202" s="263"/>
      <c r="T202" s="26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5" t="s">
        <v>151</v>
      </c>
      <c r="AU202" s="265" t="s">
        <v>90</v>
      </c>
      <c r="AV202" s="14" t="s">
        <v>90</v>
      </c>
      <c r="AW202" s="14" t="s">
        <v>35</v>
      </c>
      <c r="AX202" s="14" t="s">
        <v>78</v>
      </c>
      <c r="AY202" s="265" t="s">
        <v>141</v>
      </c>
    </row>
    <row r="203" s="13" customFormat="1">
      <c r="A203" s="13"/>
      <c r="B203" s="245"/>
      <c r="C203" s="246"/>
      <c r="D203" s="240" t="s">
        <v>151</v>
      </c>
      <c r="E203" s="247" t="s">
        <v>1</v>
      </c>
      <c r="F203" s="248" t="s">
        <v>224</v>
      </c>
      <c r="G203" s="246"/>
      <c r="H203" s="247" t="s">
        <v>1</v>
      </c>
      <c r="I203" s="249"/>
      <c r="J203" s="246"/>
      <c r="K203" s="246"/>
      <c r="L203" s="250"/>
      <c r="M203" s="251"/>
      <c r="N203" s="252"/>
      <c r="O203" s="252"/>
      <c r="P203" s="252"/>
      <c r="Q203" s="252"/>
      <c r="R203" s="252"/>
      <c r="S203" s="252"/>
      <c r="T203" s="25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4" t="s">
        <v>151</v>
      </c>
      <c r="AU203" s="254" t="s">
        <v>90</v>
      </c>
      <c r="AV203" s="13" t="s">
        <v>85</v>
      </c>
      <c r="AW203" s="13" t="s">
        <v>35</v>
      </c>
      <c r="AX203" s="13" t="s">
        <v>78</v>
      </c>
      <c r="AY203" s="254" t="s">
        <v>141</v>
      </c>
    </row>
    <row r="204" s="14" customFormat="1">
      <c r="A204" s="14"/>
      <c r="B204" s="255"/>
      <c r="C204" s="256"/>
      <c r="D204" s="240" t="s">
        <v>151</v>
      </c>
      <c r="E204" s="257" t="s">
        <v>1</v>
      </c>
      <c r="F204" s="258" t="s">
        <v>225</v>
      </c>
      <c r="G204" s="256"/>
      <c r="H204" s="259">
        <v>1.1850000000000001</v>
      </c>
      <c r="I204" s="260"/>
      <c r="J204" s="256"/>
      <c r="K204" s="256"/>
      <c r="L204" s="261"/>
      <c r="M204" s="262"/>
      <c r="N204" s="263"/>
      <c r="O204" s="263"/>
      <c r="P204" s="263"/>
      <c r="Q204" s="263"/>
      <c r="R204" s="263"/>
      <c r="S204" s="263"/>
      <c r="T204" s="26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5" t="s">
        <v>151</v>
      </c>
      <c r="AU204" s="265" t="s">
        <v>90</v>
      </c>
      <c r="AV204" s="14" t="s">
        <v>90</v>
      </c>
      <c r="AW204" s="14" t="s">
        <v>35</v>
      </c>
      <c r="AX204" s="14" t="s">
        <v>78</v>
      </c>
      <c r="AY204" s="265" t="s">
        <v>141</v>
      </c>
    </row>
    <row r="205" s="13" customFormat="1">
      <c r="A205" s="13"/>
      <c r="B205" s="245"/>
      <c r="C205" s="246"/>
      <c r="D205" s="240" t="s">
        <v>151</v>
      </c>
      <c r="E205" s="247" t="s">
        <v>1</v>
      </c>
      <c r="F205" s="248" t="s">
        <v>226</v>
      </c>
      <c r="G205" s="246"/>
      <c r="H205" s="247" t="s">
        <v>1</v>
      </c>
      <c r="I205" s="249"/>
      <c r="J205" s="246"/>
      <c r="K205" s="246"/>
      <c r="L205" s="250"/>
      <c r="M205" s="251"/>
      <c r="N205" s="252"/>
      <c r="O205" s="252"/>
      <c r="P205" s="252"/>
      <c r="Q205" s="252"/>
      <c r="R205" s="252"/>
      <c r="S205" s="252"/>
      <c r="T205" s="25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4" t="s">
        <v>151</v>
      </c>
      <c r="AU205" s="254" t="s">
        <v>90</v>
      </c>
      <c r="AV205" s="13" t="s">
        <v>85</v>
      </c>
      <c r="AW205" s="13" t="s">
        <v>35</v>
      </c>
      <c r="AX205" s="13" t="s">
        <v>78</v>
      </c>
      <c r="AY205" s="254" t="s">
        <v>141</v>
      </c>
    </row>
    <row r="206" s="14" customFormat="1">
      <c r="A206" s="14"/>
      <c r="B206" s="255"/>
      <c r="C206" s="256"/>
      <c r="D206" s="240" t="s">
        <v>151</v>
      </c>
      <c r="E206" s="257" t="s">
        <v>1</v>
      </c>
      <c r="F206" s="258" t="s">
        <v>227</v>
      </c>
      <c r="G206" s="256"/>
      <c r="H206" s="259">
        <v>13.275</v>
      </c>
      <c r="I206" s="260"/>
      <c r="J206" s="256"/>
      <c r="K206" s="256"/>
      <c r="L206" s="261"/>
      <c r="M206" s="262"/>
      <c r="N206" s="263"/>
      <c r="O206" s="263"/>
      <c r="P206" s="263"/>
      <c r="Q206" s="263"/>
      <c r="R206" s="263"/>
      <c r="S206" s="263"/>
      <c r="T206" s="26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5" t="s">
        <v>151</v>
      </c>
      <c r="AU206" s="265" t="s">
        <v>90</v>
      </c>
      <c r="AV206" s="14" t="s">
        <v>90</v>
      </c>
      <c r="AW206" s="14" t="s">
        <v>35</v>
      </c>
      <c r="AX206" s="14" t="s">
        <v>78</v>
      </c>
      <c r="AY206" s="265" t="s">
        <v>141</v>
      </c>
    </row>
    <row r="207" s="13" customFormat="1">
      <c r="A207" s="13"/>
      <c r="B207" s="245"/>
      <c r="C207" s="246"/>
      <c r="D207" s="240" t="s">
        <v>151</v>
      </c>
      <c r="E207" s="247" t="s">
        <v>1</v>
      </c>
      <c r="F207" s="248" t="s">
        <v>228</v>
      </c>
      <c r="G207" s="246"/>
      <c r="H207" s="247" t="s">
        <v>1</v>
      </c>
      <c r="I207" s="249"/>
      <c r="J207" s="246"/>
      <c r="K207" s="246"/>
      <c r="L207" s="250"/>
      <c r="M207" s="251"/>
      <c r="N207" s="252"/>
      <c r="O207" s="252"/>
      <c r="P207" s="252"/>
      <c r="Q207" s="252"/>
      <c r="R207" s="252"/>
      <c r="S207" s="252"/>
      <c r="T207" s="25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4" t="s">
        <v>151</v>
      </c>
      <c r="AU207" s="254" t="s">
        <v>90</v>
      </c>
      <c r="AV207" s="13" t="s">
        <v>85</v>
      </c>
      <c r="AW207" s="13" t="s">
        <v>35</v>
      </c>
      <c r="AX207" s="13" t="s">
        <v>78</v>
      </c>
      <c r="AY207" s="254" t="s">
        <v>141</v>
      </c>
    </row>
    <row r="208" s="14" customFormat="1">
      <c r="A208" s="14"/>
      <c r="B208" s="255"/>
      <c r="C208" s="256"/>
      <c r="D208" s="240" t="s">
        <v>151</v>
      </c>
      <c r="E208" s="257" t="s">
        <v>1</v>
      </c>
      <c r="F208" s="258" t="s">
        <v>229</v>
      </c>
      <c r="G208" s="256"/>
      <c r="H208" s="259">
        <v>13.029999999999999</v>
      </c>
      <c r="I208" s="260"/>
      <c r="J208" s="256"/>
      <c r="K208" s="256"/>
      <c r="L208" s="261"/>
      <c r="M208" s="262"/>
      <c r="N208" s="263"/>
      <c r="O208" s="263"/>
      <c r="P208" s="263"/>
      <c r="Q208" s="263"/>
      <c r="R208" s="263"/>
      <c r="S208" s="263"/>
      <c r="T208" s="26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5" t="s">
        <v>151</v>
      </c>
      <c r="AU208" s="265" t="s">
        <v>90</v>
      </c>
      <c r="AV208" s="14" t="s">
        <v>90</v>
      </c>
      <c r="AW208" s="14" t="s">
        <v>35</v>
      </c>
      <c r="AX208" s="14" t="s">
        <v>78</v>
      </c>
      <c r="AY208" s="265" t="s">
        <v>141</v>
      </c>
    </row>
    <row r="209" s="13" customFormat="1">
      <c r="A209" s="13"/>
      <c r="B209" s="245"/>
      <c r="C209" s="246"/>
      <c r="D209" s="240" t="s">
        <v>151</v>
      </c>
      <c r="E209" s="247" t="s">
        <v>1</v>
      </c>
      <c r="F209" s="248" t="s">
        <v>230</v>
      </c>
      <c r="G209" s="246"/>
      <c r="H209" s="247" t="s">
        <v>1</v>
      </c>
      <c r="I209" s="249"/>
      <c r="J209" s="246"/>
      <c r="K209" s="246"/>
      <c r="L209" s="250"/>
      <c r="M209" s="251"/>
      <c r="N209" s="252"/>
      <c r="O209" s="252"/>
      <c r="P209" s="252"/>
      <c r="Q209" s="252"/>
      <c r="R209" s="252"/>
      <c r="S209" s="252"/>
      <c r="T209" s="25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4" t="s">
        <v>151</v>
      </c>
      <c r="AU209" s="254" t="s">
        <v>90</v>
      </c>
      <c r="AV209" s="13" t="s">
        <v>85</v>
      </c>
      <c r="AW209" s="13" t="s">
        <v>35</v>
      </c>
      <c r="AX209" s="13" t="s">
        <v>78</v>
      </c>
      <c r="AY209" s="254" t="s">
        <v>141</v>
      </c>
    </row>
    <row r="210" s="14" customFormat="1">
      <c r="A210" s="14"/>
      <c r="B210" s="255"/>
      <c r="C210" s="256"/>
      <c r="D210" s="240" t="s">
        <v>151</v>
      </c>
      <c r="E210" s="257" t="s">
        <v>1</v>
      </c>
      <c r="F210" s="258" t="s">
        <v>231</v>
      </c>
      <c r="G210" s="256"/>
      <c r="H210" s="259">
        <v>15.393000000000001</v>
      </c>
      <c r="I210" s="260"/>
      <c r="J210" s="256"/>
      <c r="K210" s="256"/>
      <c r="L210" s="261"/>
      <c r="M210" s="262"/>
      <c r="N210" s="263"/>
      <c r="O210" s="263"/>
      <c r="P210" s="263"/>
      <c r="Q210" s="263"/>
      <c r="R210" s="263"/>
      <c r="S210" s="263"/>
      <c r="T210" s="26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5" t="s">
        <v>151</v>
      </c>
      <c r="AU210" s="265" t="s">
        <v>90</v>
      </c>
      <c r="AV210" s="14" t="s">
        <v>90</v>
      </c>
      <c r="AW210" s="14" t="s">
        <v>35</v>
      </c>
      <c r="AX210" s="14" t="s">
        <v>78</v>
      </c>
      <c r="AY210" s="265" t="s">
        <v>141</v>
      </c>
    </row>
    <row r="211" s="15" customFormat="1">
      <c r="A211" s="15"/>
      <c r="B211" s="266"/>
      <c r="C211" s="267"/>
      <c r="D211" s="240" t="s">
        <v>151</v>
      </c>
      <c r="E211" s="268" t="s">
        <v>1</v>
      </c>
      <c r="F211" s="269" t="s">
        <v>154</v>
      </c>
      <c r="G211" s="267"/>
      <c r="H211" s="270">
        <v>52.883000000000003</v>
      </c>
      <c r="I211" s="271"/>
      <c r="J211" s="267"/>
      <c r="K211" s="267"/>
      <c r="L211" s="272"/>
      <c r="M211" s="273"/>
      <c r="N211" s="274"/>
      <c r="O211" s="274"/>
      <c r="P211" s="274"/>
      <c r="Q211" s="274"/>
      <c r="R211" s="274"/>
      <c r="S211" s="274"/>
      <c r="T211" s="27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76" t="s">
        <v>151</v>
      </c>
      <c r="AU211" s="276" t="s">
        <v>90</v>
      </c>
      <c r="AV211" s="15" t="s">
        <v>148</v>
      </c>
      <c r="AW211" s="15" t="s">
        <v>35</v>
      </c>
      <c r="AX211" s="15" t="s">
        <v>85</v>
      </c>
      <c r="AY211" s="276" t="s">
        <v>141</v>
      </c>
    </row>
    <row r="212" s="2" customFormat="1" ht="24.15" customHeight="1">
      <c r="A212" s="39"/>
      <c r="B212" s="40"/>
      <c r="C212" s="227" t="s">
        <v>8</v>
      </c>
      <c r="D212" s="227" t="s">
        <v>144</v>
      </c>
      <c r="E212" s="228" t="s">
        <v>236</v>
      </c>
      <c r="F212" s="229" t="s">
        <v>237</v>
      </c>
      <c r="G212" s="230" t="s">
        <v>221</v>
      </c>
      <c r="H212" s="231">
        <v>1004.777</v>
      </c>
      <c r="I212" s="232"/>
      <c r="J212" s="233">
        <f>ROUND(I212*H212,2)</f>
        <v>0</v>
      </c>
      <c r="K212" s="229" t="s">
        <v>1</v>
      </c>
      <c r="L212" s="45"/>
      <c r="M212" s="234" t="s">
        <v>1</v>
      </c>
      <c r="N212" s="235" t="s">
        <v>43</v>
      </c>
      <c r="O212" s="92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8" t="s">
        <v>148</v>
      </c>
      <c r="AT212" s="238" t="s">
        <v>144</v>
      </c>
      <c r="AU212" s="238" t="s">
        <v>90</v>
      </c>
      <c r="AY212" s="18" t="s">
        <v>141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8" t="s">
        <v>85</v>
      </c>
      <c r="BK212" s="239">
        <f>ROUND(I212*H212,2)</f>
        <v>0</v>
      </c>
      <c r="BL212" s="18" t="s">
        <v>148</v>
      </c>
      <c r="BM212" s="238" t="s">
        <v>238</v>
      </c>
    </row>
    <row r="213" s="2" customFormat="1">
      <c r="A213" s="39"/>
      <c r="B213" s="40"/>
      <c r="C213" s="41"/>
      <c r="D213" s="240" t="s">
        <v>150</v>
      </c>
      <c r="E213" s="41"/>
      <c r="F213" s="241" t="s">
        <v>237</v>
      </c>
      <c r="G213" s="41"/>
      <c r="H213" s="41"/>
      <c r="I213" s="242"/>
      <c r="J213" s="41"/>
      <c r="K213" s="41"/>
      <c r="L213" s="45"/>
      <c r="M213" s="243"/>
      <c r="N213" s="244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150</v>
      </c>
      <c r="AU213" s="18" t="s">
        <v>90</v>
      </c>
    </row>
    <row r="214" s="13" customFormat="1">
      <c r="A214" s="13"/>
      <c r="B214" s="245"/>
      <c r="C214" s="246"/>
      <c r="D214" s="240" t="s">
        <v>151</v>
      </c>
      <c r="E214" s="247" t="s">
        <v>1</v>
      </c>
      <c r="F214" s="248" t="s">
        <v>223</v>
      </c>
      <c r="G214" s="246"/>
      <c r="H214" s="247" t="s">
        <v>1</v>
      </c>
      <c r="I214" s="249"/>
      <c r="J214" s="246"/>
      <c r="K214" s="246"/>
      <c r="L214" s="250"/>
      <c r="M214" s="251"/>
      <c r="N214" s="252"/>
      <c r="O214" s="252"/>
      <c r="P214" s="252"/>
      <c r="Q214" s="252"/>
      <c r="R214" s="252"/>
      <c r="S214" s="252"/>
      <c r="T214" s="25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4" t="s">
        <v>151</v>
      </c>
      <c r="AU214" s="254" t="s">
        <v>90</v>
      </c>
      <c r="AV214" s="13" t="s">
        <v>85</v>
      </c>
      <c r="AW214" s="13" t="s">
        <v>35</v>
      </c>
      <c r="AX214" s="13" t="s">
        <v>78</v>
      </c>
      <c r="AY214" s="254" t="s">
        <v>141</v>
      </c>
    </row>
    <row r="215" s="14" customFormat="1">
      <c r="A215" s="14"/>
      <c r="B215" s="255"/>
      <c r="C215" s="256"/>
      <c r="D215" s="240" t="s">
        <v>151</v>
      </c>
      <c r="E215" s="257" t="s">
        <v>1</v>
      </c>
      <c r="F215" s="258" t="s">
        <v>239</v>
      </c>
      <c r="G215" s="256"/>
      <c r="H215" s="259">
        <v>190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5" t="s">
        <v>151</v>
      </c>
      <c r="AU215" s="265" t="s">
        <v>90</v>
      </c>
      <c r="AV215" s="14" t="s">
        <v>90</v>
      </c>
      <c r="AW215" s="14" t="s">
        <v>35</v>
      </c>
      <c r="AX215" s="14" t="s">
        <v>78</v>
      </c>
      <c r="AY215" s="265" t="s">
        <v>141</v>
      </c>
    </row>
    <row r="216" s="13" customFormat="1">
      <c r="A216" s="13"/>
      <c r="B216" s="245"/>
      <c r="C216" s="246"/>
      <c r="D216" s="240" t="s">
        <v>151</v>
      </c>
      <c r="E216" s="247" t="s">
        <v>1</v>
      </c>
      <c r="F216" s="248" t="s">
        <v>224</v>
      </c>
      <c r="G216" s="246"/>
      <c r="H216" s="247" t="s">
        <v>1</v>
      </c>
      <c r="I216" s="249"/>
      <c r="J216" s="246"/>
      <c r="K216" s="246"/>
      <c r="L216" s="250"/>
      <c r="M216" s="251"/>
      <c r="N216" s="252"/>
      <c r="O216" s="252"/>
      <c r="P216" s="252"/>
      <c r="Q216" s="252"/>
      <c r="R216" s="252"/>
      <c r="S216" s="252"/>
      <c r="T216" s="25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4" t="s">
        <v>151</v>
      </c>
      <c r="AU216" s="254" t="s">
        <v>90</v>
      </c>
      <c r="AV216" s="13" t="s">
        <v>85</v>
      </c>
      <c r="AW216" s="13" t="s">
        <v>35</v>
      </c>
      <c r="AX216" s="13" t="s">
        <v>78</v>
      </c>
      <c r="AY216" s="254" t="s">
        <v>141</v>
      </c>
    </row>
    <row r="217" s="14" customFormat="1">
      <c r="A217" s="14"/>
      <c r="B217" s="255"/>
      <c r="C217" s="256"/>
      <c r="D217" s="240" t="s">
        <v>151</v>
      </c>
      <c r="E217" s="257" t="s">
        <v>1</v>
      </c>
      <c r="F217" s="258" t="s">
        <v>240</v>
      </c>
      <c r="G217" s="256"/>
      <c r="H217" s="259">
        <v>22.515000000000001</v>
      </c>
      <c r="I217" s="260"/>
      <c r="J217" s="256"/>
      <c r="K217" s="256"/>
      <c r="L217" s="261"/>
      <c r="M217" s="262"/>
      <c r="N217" s="263"/>
      <c r="O217" s="263"/>
      <c r="P217" s="263"/>
      <c r="Q217" s="263"/>
      <c r="R217" s="263"/>
      <c r="S217" s="263"/>
      <c r="T217" s="26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65" t="s">
        <v>151</v>
      </c>
      <c r="AU217" s="265" t="s">
        <v>90</v>
      </c>
      <c r="AV217" s="14" t="s">
        <v>90</v>
      </c>
      <c r="AW217" s="14" t="s">
        <v>35</v>
      </c>
      <c r="AX217" s="14" t="s">
        <v>78</v>
      </c>
      <c r="AY217" s="265" t="s">
        <v>141</v>
      </c>
    </row>
    <row r="218" s="13" customFormat="1">
      <c r="A218" s="13"/>
      <c r="B218" s="245"/>
      <c r="C218" s="246"/>
      <c r="D218" s="240" t="s">
        <v>151</v>
      </c>
      <c r="E218" s="247" t="s">
        <v>1</v>
      </c>
      <c r="F218" s="248" t="s">
        <v>226</v>
      </c>
      <c r="G218" s="246"/>
      <c r="H218" s="247" t="s">
        <v>1</v>
      </c>
      <c r="I218" s="249"/>
      <c r="J218" s="246"/>
      <c r="K218" s="246"/>
      <c r="L218" s="250"/>
      <c r="M218" s="251"/>
      <c r="N218" s="252"/>
      <c r="O218" s="252"/>
      <c r="P218" s="252"/>
      <c r="Q218" s="252"/>
      <c r="R218" s="252"/>
      <c r="S218" s="252"/>
      <c r="T218" s="25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4" t="s">
        <v>151</v>
      </c>
      <c r="AU218" s="254" t="s">
        <v>90</v>
      </c>
      <c r="AV218" s="13" t="s">
        <v>85</v>
      </c>
      <c r="AW218" s="13" t="s">
        <v>35</v>
      </c>
      <c r="AX218" s="13" t="s">
        <v>78</v>
      </c>
      <c r="AY218" s="254" t="s">
        <v>141</v>
      </c>
    </row>
    <row r="219" s="14" customFormat="1">
      <c r="A219" s="14"/>
      <c r="B219" s="255"/>
      <c r="C219" s="256"/>
      <c r="D219" s="240" t="s">
        <v>151</v>
      </c>
      <c r="E219" s="257" t="s">
        <v>1</v>
      </c>
      <c r="F219" s="258" t="s">
        <v>241</v>
      </c>
      <c r="G219" s="256"/>
      <c r="H219" s="259">
        <v>252.22499999999999</v>
      </c>
      <c r="I219" s="260"/>
      <c r="J219" s="256"/>
      <c r="K219" s="256"/>
      <c r="L219" s="261"/>
      <c r="M219" s="262"/>
      <c r="N219" s="263"/>
      <c r="O219" s="263"/>
      <c r="P219" s="263"/>
      <c r="Q219" s="263"/>
      <c r="R219" s="263"/>
      <c r="S219" s="263"/>
      <c r="T219" s="26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65" t="s">
        <v>151</v>
      </c>
      <c r="AU219" s="265" t="s">
        <v>90</v>
      </c>
      <c r="AV219" s="14" t="s">
        <v>90</v>
      </c>
      <c r="AW219" s="14" t="s">
        <v>35</v>
      </c>
      <c r="AX219" s="14" t="s">
        <v>78</v>
      </c>
      <c r="AY219" s="265" t="s">
        <v>141</v>
      </c>
    </row>
    <row r="220" s="13" customFormat="1">
      <c r="A220" s="13"/>
      <c r="B220" s="245"/>
      <c r="C220" s="246"/>
      <c r="D220" s="240" t="s">
        <v>151</v>
      </c>
      <c r="E220" s="247" t="s">
        <v>1</v>
      </c>
      <c r="F220" s="248" t="s">
        <v>228</v>
      </c>
      <c r="G220" s="246"/>
      <c r="H220" s="247" t="s">
        <v>1</v>
      </c>
      <c r="I220" s="249"/>
      <c r="J220" s="246"/>
      <c r="K220" s="246"/>
      <c r="L220" s="250"/>
      <c r="M220" s="251"/>
      <c r="N220" s="252"/>
      <c r="O220" s="252"/>
      <c r="P220" s="252"/>
      <c r="Q220" s="252"/>
      <c r="R220" s="252"/>
      <c r="S220" s="252"/>
      <c r="T220" s="25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4" t="s">
        <v>151</v>
      </c>
      <c r="AU220" s="254" t="s">
        <v>90</v>
      </c>
      <c r="AV220" s="13" t="s">
        <v>85</v>
      </c>
      <c r="AW220" s="13" t="s">
        <v>35</v>
      </c>
      <c r="AX220" s="13" t="s">
        <v>78</v>
      </c>
      <c r="AY220" s="254" t="s">
        <v>141</v>
      </c>
    </row>
    <row r="221" s="14" customFormat="1">
      <c r="A221" s="14"/>
      <c r="B221" s="255"/>
      <c r="C221" s="256"/>
      <c r="D221" s="240" t="s">
        <v>151</v>
      </c>
      <c r="E221" s="257" t="s">
        <v>1</v>
      </c>
      <c r="F221" s="258" t="s">
        <v>242</v>
      </c>
      <c r="G221" s="256"/>
      <c r="H221" s="259">
        <v>247.56999999999999</v>
      </c>
      <c r="I221" s="260"/>
      <c r="J221" s="256"/>
      <c r="K221" s="256"/>
      <c r="L221" s="261"/>
      <c r="M221" s="262"/>
      <c r="N221" s="263"/>
      <c r="O221" s="263"/>
      <c r="P221" s="263"/>
      <c r="Q221" s="263"/>
      <c r="R221" s="263"/>
      <c r="S221" s="263"/>
      <c r="T221" s="26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5" t="s">
        <v>151</v>
      </c>
      <c r="AU221" s="265" t="s">
        <v>90</v>
      </c>
      <c r="AV221" s="14" t="s">
        <v>90</v>
      </c>
      <c r="AW221" s="14" t="s">
        <v>35</v>
      </c>
      <c r="AX221" s="14" t="s">
        <v>78</v>
      </c>
      <c r="AY221" s="265" t="s">
        <v>141</v>
      </c>
    </row>
    <row r="222" s="13" customFormat="1">
      <c r="A222" s="13"/>
      <c r="B222" s="245"/>
      <c r="C222" s="246"/>
      <c r="D222" s="240" t="s">
        <v>151</v>
      </c>
      <c r="E222" s="247" t="s">
        <v>1</v>
      </c>
      <c r="F222" s="248" t="s">
        <v>230</v>
      </c>
      <c r="G222" s="246"/>
      <c r="H222" s="247" t="s">
        <v>1</v>
      </c>
      <c r="I222" s="249"/>
      <c r="J222" s="246"/>
      <c r="K222" s="246"/>
      <c r="L222" s="250"/>
      <c r="M222" s="251"/>
      <c r="N222" s="252"/>
      <c r="O222" s="252"/>
      <c r="P222" s="252"/>
      <c r="Q222" s="252"/>
      <c r="R222" s="252"/>
      <c r="S222" s="252"/>
      <c r="T222" s="25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4" t="s">
        <v>151</v>
      </c>
      <c r="AU222" s="254" t="s">
        <v>90</v>
      </c>
      <c r="AV222" s="13" t="s">
        <v>85</v>
      </c>
      <c r="AW222" s="13" t="s">
        <v>35</v>
      </c>
      <c r="AX222" s="13" t="s">
        <v>78</v>
      </c>
      <c r="AY222" s="254" t="s">
        <v>141</v>
      </c>
    </row>
    <row r="223" s="14" customFormat="1">
      <c r="A223" s="14"/>
      <c r="B223" s="255"/>
      <c r="C223" s="256"/>
      <c r="D223" s="240" t="s">
        <v>151</v>
      </c>
      <c r="E223" s="257" t="s">
        <v>1</v>
      </c>
      <c r="F223" s="258" t="s">
        <v>243</v>
      </c>
      <c r="G223" s="256"/>
      <c r="H223" s="259">
        <v>292.46699999999998</v>
      </c>
      <c r="I223" s="260"/>
      <c r="J223" s="256"/>
      <c r="K223" s="256"/>
      <c r="L223" s="261"/>
      <c r="M223" s="262"/>
      <c r="N223" s="263"/>
      <c r="O223" s="263"/>
      <c r="P223" s="263"/>
      <c r="Q223" s="263"/>
      <c r="R223" s="263"/>
      <c r="S223" s="263"/>
      <c r="T223" s="26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65" t="s">
        <v>151</v>
      </c>
      <c r="AU223" s="265" t="s">
        <v>90</v>
      </c>
      <c r="AV223" s="14" t="s">
        <v>90</v>
      </c>
      <c r="AW223" s="14" t="s">
        <v>35</v>
      </c>
      <c r="AX223" s="14" t="s">
        <v>78</v>
      </c>
      <c r="AY223" s="265" t="s">
        <v>141</v>
      </c>
    </row>
    <row r="224" s="15" customFormat="1">
      <c r="A224" s="15"/>
      <c r="B224" s="266"/>
      <c r="C224" s="267"/>
      <c r="D224" s="240" t="s">
        <v>151</v>
      </c>
      <c r="E224" s="268" t="s">
        <v>1</v>
      </c>
      <c r="F224" s="269" t="s">
        <v>154</v>
      </c>
      <c r="G224" s="267"/>
      <c r="H224" s="270">
        <v>1004.7769999999999</v>
      </c>
      <c r="I224" s="271"/>
      <c r="J224" s="267"/>
      <c r="K224" s="267"/>
      <c r="L224" s="272"/>
      <c r="M224" s="273"/>
      <c r="N224" s="274"/>
      <c r="O224" s="274"/>
      <c r="P224" s="274"/>
      <c r="Q224" s="274"/>
      <c r="R224" s="274"/>
      <c r="S224" s="274"/>
      <c r="T224" s="27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76" t="s">
        <v>151</v>
      </c>
      <c r="AU224" s="276" t="s">
        <v>90</v>
      </c>
      <c r="AV224" s="15" t="s">
        <v>148</v>
      </c>
      <c r="AW224" s="15" t="s">
        <v>35</v>
      </c>
      <c r="AX224" s="15" t="s">
        <v>85</v>
      </c>
      <c r="AY224" s="276" t="s">
        <v>141</v>
      </c>
    </row>
    <row r="225" s="2" customFormat="1" ht="49.05" customHeight="1">
      <c r="A225" s="39"/>
      <c r="B225" s="40"/>
      <c r="C225" s="227" t="s">
        <v>244</v>
      </c>
      <c r="D225" s="227" t="s">
        <v>144</v>
      </c>
      <c r="E225" s="228" t="s">
        <v>245</v>
      </c>
      <c r="F225" s="229" t="s">
        <v>246</v>
      </c>
      <c r="G225" s="230" t="s">
        <v>221</v>
      </c>
      <c r="H225" s="231">
        <v>14.460000000000001</v>
      </c>
      <c r="I225" s="232"/>
      <c r="J225" s="233">
        <f>ROUND(I225*H225,2)</f>
        <v>0</v>
      </c>
      <c r="K225" s="229" t="s">
        <v>1</v>
      </c>
      <c r="L225" s="45"/>
      <c r="M225" s="234" t="s">
        <v>1</v>
      </c>
      <c r="N225" s="235" t="s">
        <v>43</v>
      </c>
      <c r="O225" s="92"/>
      <c r="P225" s="236">
        <f>O225*H225</f>
        <v>0</v>
      </c>
      <c r="Q225" s="236">
        <v>0</v>
      </c>
      <c r="R225" s="236">
        <f>Q225*H225</f>
        <v>0</v>
      </c>
      <c r="S225" s="236">
        <v>0</v>
      </c>
      <c r="T225" s="237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8" t="s">
        <v>148</v>
      </c>
      <c r="AT225" s="238" t="s">
        <v>144</v>
      </c>
      <c r="AU225" s="238" t="s">
        <v>90</v>
      </c>
      <c r="AY225" s="18" t="s">
        <v>141</v>
      </c>
      <c r="BE225" s="239">
        <f>IF(N225="základní",J225,0)</f>
        <v>0</v>
      </c>
      <c r="BF225" s="239">
        <f>IF(N225="snížená",J225,0)</f>
        <v>0</v>
      </c>
      <c r="BG225" s="239">
        <f>IF(N225="zákl. přenesená",J225,0)</f>
        <v>0</v>
      </c>
      <c r="BH225" s="239">
        <f>IF(N225="sníž. přenesená",J225,0)</f>
        <v>0</v>
      </c>
      <c r="BI225" s="239">
        <f>IF(N225="nulová",J225,0)</f>
        <v>0</v>
      </c>
      <c r="BJ225" s="18" t="s">
        <v>85</v>
      </c>
      <c r="BK225" s="239">
        <f>ROUND(I225*H225,2)</f>
        <v>0</v>
      </c>
      <c r="BL225" s="18" t="s">
        <v>148</v>
      </c>
      <c r="BM225" s="238" t="s">
        <v>247</v>
      </c>
    </row>
    <row r="226" s="2" customFormat="1">
      <c r="A226" s="39"/>
      <c r="B226" s="40"/>
      <c r="C226" s="41"/>
      <c r="D226" s="240" t="s">
        <v>150</v>
      </c>
      <c r="E226" s="41"/>
      <c r="F226" s="241" t="s">
        <v>246</v>
      </c>
      <c r="G226" s="41"/>
      <c r="H226" s="41"/>
      <c r="I226" s="242"/>
      <c r="J226" s="41"/>
      <c r="K226" s="41"/>
      <c r="L226" s="45"/>
      <c r="M226" s="243"/>
      <c r="N226" s="244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150</v>
      </c>
      <c r="AU226" s="18" t="s">
        <v>90</v>
      </c>
    </row>
    <row r="227" s="13" customFormat="1">
      <c r="A227" s="13"/>
      <c r="B227" s="245"/>
      <c r="C227" s="246"/>
      <c r="D227" s="240" t="s">
        <v>151</v>
      </c>
      <c r="E227" s="247" t="s">
        <v>1</v>
      </c>
      <c r="F227" s="248" t="s">
        <v>248</v>
      </c>
      <c r="G227" s="246"/>
      <c r="H227" s="247" t="s">
        <v>1</v>
      </c>
      <c r="I227" s="249"/>
      <c r="J227" s="246"/>
      <c r="K227" s="246"/>
      <c r="L227" s="250"/>
      <c r="M227" s="251"/>
      <c r="N227" s="252"/>
      <c r="O227" s="252"/>
      <c r="P227" s="252"/>
      <c r="Q227" s="252"/>
      <c r="R227" s="252"/>
      <c r="S227" s="252"/>
      <c r="T227" s="25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4" t="s">
        <v>151</v>
      </c>
      <c r="AU227" s="254" t="s">
        <v>90</v>
      </c>
      <c r="AV227" s="13" t="s">
        <v>85</v>
      </c>
      <c r="AW227" s="13" t="s">
        <v>35</v>
      </c>
      <c r="AX227" s="13" t="s">
        <v>78</v>
      </c>
      <c r="AY227" s="254" t="s">
        <v>141</v>
      </c>
    </row>
    <row r="228" s="13" customFormat="1">
      <c r="A228" s="13"/>
      <c r="B228" s="245"/>
      <c r="C228" s="246"/>
      <c r="D228" s="240" t="s">
        <v>151</v>
      </c>
      <c r="E228" s="247" t="s">
        <v>1</v>
      </c>
      <c r="F228" s="248" t="s">
        <v>224</v>
      </c>
      <c r="G228" s="246"/>
      <c r="H228" s="247" t="s">
        <v>1</v>
      </c>
      <c r="I228" s="249"/>
      <c r="J228" s="246"/>
      <c r="K228" s="246"/>
      <c r="L228" s="250"/>
      <c r="M228" s="251"/>
      <c r="N228" s="252"/>
      <c r="O228" s="252"/>
      <c r="P228" s="252"/>
      <c r="Q228" s="252"/>
      <c r="R228" s="252"/>
      <c r="S228" s="252"/>
      <c r="T228" s="25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54" t="s">
        <v>151</v>
      </c>
      <c r="AU228" s="254" t="s">
        <v>90</v>
      </c>
      <c r="AV228" s="13" t="s">
        <v>85</v>
      </c>
      <c r="AW228" s="13" t="s">
        <v>35</v>
      </c>
      <c r="AX228" s="13" t="s">
        <v>78</v>
      </c>
      <c r="AY228" s="254" t="s">
        <v>141</v>
      </c>
    </row>
    <row r="229" s="14" customFormat="1">
      <c r="A229" s="14"/>
      <c r="B229" s="255"/>
      <c r="C229" s="256"/>
      <c r="D229" s="240" t="s">
        <v>151</v>
      </c>
      <c r="E229" s="257" t="s">
        <v>1</v>
      </c>
      <c r="F229" s="258" t="s">
        <v>225</v>
      </c>
      <c r="G229" s="256"/>
      <c r="H229" s="259">
        <v>1.1850000000000001</v>
      </c>
      <c r="I229" s="260"/>
      <c r="J229" s="256"/>
      <c r="K229" s="256"/>
      <c r="L229" s="261"/>
      <c r="M229" s="262"/>
      <c r="N229" s="263"/>
      <c r="O229" s="263"/>
      <c r="P229" s="263"/>
      <c r="Q229" s="263"/>
      <c r="R229" s="263"/>
      <c r="S229" s="263"/>
      <c r="T229" s="26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5" t="s">
        <v>151</v>
      </c>
      <c r="AU229" s="265" t="s">
        <v>90</v>
      </c>
      <c r="AV229" s="14" t="s">
        <v>90</v>
      </c>
      <c r="AW229" s="14" t="s">
        <v>35</v>
      </c>
      <c r="AX229" s="14" t="s">
        <v>78</v>
      </c>
      <c r="AY229" s="265" t="s">
        <v>141</v>
      </c>
    </row>
    <row r="230" s="13" customFormat="1">
      <c r="A230" s="13"/>
      <c r="B230" s="245"/>
      <c r="C230" s="246"/>
      <c r="D230" s="240" t="s">
        <v>151</v>
      </c>
      <c r="E230" s="247" t="s">
        <v>1</v>
      </c>
      <c r="F230" s="248" t="s">
        <v>226</v>
      </c>
      <c r="G230" s="246"/>
      <c r="H230" s="247" t="s">
        <v>1</v>
      </c>
      <c r="I230" s="249"/>
      <c r="J230" s="246"/>
      <c r="K230" s="246"/>
      <c r="L230" s="250"/>
      <c r="M230" s="251"/>
      <c r="N230" s="252"/>
      <c r="O230" s="252"/>
      <c r="P230" s="252"/>
      <c r="Q230" s="252"/>
      <c r="R230" s="252"/>
      <c r="S230" s="252"/>
      <c r="T230" s="25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4" t="s">
        <v>151</v>
      </c>
      <c r="AU230" s="254" t="s">
        <v>90</v>
      </c>
      <c r="AV230" s="13" t="s">
        <v>85</v>
      </c>
      <c r="AW230" s="13" t="s">
        <v>35</v>
      </c>
      <c r="AX230" s="13" t="s">
        <v>78</v>
      </c>
      <c r="AY230" s="254" t="s">
        <v>141</v>
      </c>
    </row>
    <row r="231" s="14" customFormat="1">
      <c r="A231" s="14"/>
      <c r="B231" s="255"/>
      <c r="C231" s="256"/>
      <c r="D231" s="240" t="s">
        <v>151</v>
      </c>
      <c r="E231" s="257" t="s">
        <v>1</v>
      </c>
      <c r="F231" s="258" t="s">
        <v>227</v>
      </c>
      <c r="G231" s="256"/>
      <c r="H231" s="259">
        <v>13.275</v>
      </c>
      <c r="I231" s="260"/>
      <c r="J231" s="256"/>
      <c r="K231" s="256"/>
      <c r="L231" s="261"/>
      <c r="M231" s="262"/>
      <c r="N231" s="263"/>
      <c r="O231" s="263"/>
      <c r="P231" s="263"/>
      <c r="Q231" s="263"/>
      <c r="R231" s="263"/>
      <c r="S231" s="263"/>
      <c r="T231" s="26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5" t="s">
        <v>151</v>
      </c>
      <c r="AU231" s="265" t="s">
        <v>90</v>
      </c>
      <c r="AV231" s="14" t="s">
        <v>90</v>
      </c>
      <c r="AW231" s="14" t="s">
        <v>35</v>
      </c>
      <c r="AX231" s="14" t="s">
        <v>78</v>
      </c>
      <c r="AY231" s="265" t="s">
        <v>141</v>
      </c>
    </row>
    <row r="232" s="15" customFormat="1">
      <c r="A232" s="15"/>
      <c r="B232" s="266"/>
      <c r="C232" s="267"/>
      <c r="D232" s="240" t="s">
        <v>151</v>
      </c>
      <c r="E232" s="268" t="s">
        <v>1</v>
      </c>
      <c r="F232" s="269" t="s">
        <v>154</v>
      </c>
      <c r="G232" s="267"/>
      <c r="H232" s="270">
        <v>14.460000000000001</v>
      </c>
      <c r="I232" s="271"/>
      <c r="J232" s="267"/>
      <c r="K232" s="267"/>
      <c r="L232" s="272"/>
      <c r="M232" s="273"/>
      <c r="N232" s="274"/>
      <c r="O232" s="274"/>
      <c r="P232" s="274"/>
      <c r="Q232" s="274"/>
      <c r="R232" s="274"/>
      <c r="S232" s="274"/>
      <c r="T232" s="27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76" t="s">
        <v>151</v>
      </c>
      <c r="AU232" s="276" t="s">
        <v>90</v>
      </c>
      <c r="AV232" s="15" t="s">
        <v>148</v>
      </c>
      <c r="AW232" s="15" t="s">
        <v>35</v>
      </c>
      <c r="AX232" s="15" t="s">
        <v>85</v>
      </c>
      <c r="AY232" s="276" t="s">
        <v>141</v>
      </c>
    </row>
    <row r="233" s="2" customFormat="1" ht="24.15" customHeight="1">
      <c r="A233" s="39"/>
      <c r="B233" s="40"/>
      <c r="C233" s="227" t="s">
        <v>249</v>
      </c>
      <c r="D233" s="227" t="s">
        <v>144</v>
      </c>
      <c r="E233" s="228" t="s">
        <v>250</v>
      </c>
      <c r="F233" s="229" t="s">
        <v>251</v>
      </c>
      <c r="G233" s="230" t="s">
        <v>221</v>
      </c>
      <c r="H233" s="231">
        <v>10</v>
      </c>
      <c r="I233" s="232"/>
      <c r="J233" s="233">
        <f>ROUND(I233*H233,2)</f>
        <v>0</v>
      </c>
      <c r="K233" s="229" t="s">
        <v>1</v>
      </c>
      <c r="L233" s="45"/>
      <c r="M233" s="234" t="s">
        <v>1</v>
      </c>
      <c r="N233" s="235" t="s">
        <v>43</v>
      </c>
      <c r="O233" s="92"/>
      <c r="P233" s="236">
        <f>O233*H233</f>
        <v>0</v>
      </c>
      <c r="Q233" s="236">
        <v>0</v>
      </c>
      <c r="R233" s="236">
        <f>Q233*H233</f>
        <v>0</v>
      </c>
      <c r="S233" s="236">
        <v>0</v>
      </c>
      <c r="T233" s="237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8" t="s">
        <v>148</v>
      </c>
      <c r="AT233" s="238" t="s">
        <v>144</v>
      </c>
      <c r="AU233" s="238" t="s">
        <v>90</v>
      </c>
      <c r="AY233" s="18" t="s">
        <v>141</v>
      </c>
      <c r="BE233" s="239">
        <f>IF(N233="základní",J233,0)</f>
        <v>0</v>
      </c>
      <c r="BF233" s="239">
        <f>IF(N233="snížená",J233,0)</f>
        <v>0</v>
      </c>
      <c r="BG233" s="239">
        <f>IF(N233="zákl. přenesená",J233,0)</f>
        <v>0</v>
      </c>
      <c r="BH233" s="239">
        <f>IF(N233="sníž. přenesená",J233,0)</f>
        <v>0</v>
      </c>
      <c r="BI233" s="239">
        <f>IF(N233="nulová",J233,0)</f>
        <v>0</v>
      </c>
      <c r="BJ233" s="18" t="s">
        <v>85</v>
      </c>
      <c r="BK233" s="239">
        <f>ROUND(I233*H233,2)</f>
        <v>0</v>
      </c>
      <c r="BL233" s="18" t="s">
        <v>148</v>
      </c>
      <c r="BM233" s="238" t="s">
        <v>252</v>
      </c>
    </row>
    <row r="234" s="2" customFormat="1">
      <c r="A234" s="39"/>
      <c r="B234" s="40"/>
      <c r="C234" s="41"/>
      <c r="D234" s="240" t="s">
        <v>150</v>
      </c>
      <c r="E234" s="41"/>
      <c r="F234" s="241" t="s">
        <v>251</v>
      </c>
      <c r="G234" s="41"/>
      <c r="H234" s="41"/>
      <c r="I234" s="242"/>
      <c r="J234" s="41"/>
      <c r="K234" s="41"/>
      <c r="L234" s="45"/>
      <c r="M234" s="243"/>
      <c r="N234" s="244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150</v>
      </c>
      <c r="AU234" s="18" t="s">
        <v>90</v>
      </c>
    </row>
    <row r="235" s="13" customFormat="1">
      <c r="A235" s="13"/>
      <c r="B235" s="245"/>
      <c r="C235" s="246"/>
      <c r="D235" s="240" t="s">
        <v>151</v>
      </c>
      <c r="E235" s="247" t="s">
        <v>1</v>
      </c>
      <c r="F235" s="248" t="s">
        <v>223</v>
      </c>
      <c r="G235" s="246"/>
      <c r="H235" s="247" t="s">
        <v>1</v>
      </c>
      <c r="I235" s="249"/>
      <c r="J235" s="246"/>
      <c r="K235" s="246"/>
      <c r="L235" s="250"/>
      <c r="M235" s="251"/>
      <c r="N235" s="252"/>
      <c r="O235" s="252"/>
      <c r="P235" s="252"/>
      <c r="Q235" s="252"/>
      <c r="R235" s="252"/>
      <c r="S235" s="252"/>
      <c r="T235" s="25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4" t="s">
        <v>151</v>
      </c>
      <c r="AU235" s="254" t="s">
        <v>90</v>
      </c>
      <c r="AV235" s="13" t="s">
        <v>85</v>
      </c>
      <c r="AW235" s="13" t="s">
        <v>35</v>
      </c>
      <c r="AX235" s="13" t="s">
        <v>78</v>
      </c>
      <c r="AY235" s="254" t="s">
        <v>141</v>
      </c>
    </row>
    <row r="236" s="14" customFormat="1">
      <c r="A236" s="14"/>
      <c r="B236" s="255"/>
      <c r="C236" s="256"/>
      <c r="D236" s="240" t="s">
        <v>151</v>
      </c>
      <c r="E236" s="257" t="s">
        <v>1</v>
      </c>
      <c r="F236" s="258" t="s">
        <v>218</v>
      </c>
      <c r="G236" s="256"/>
      <c r="H236" s="259">
        <v>10</v>
      </c>
      <c r="I236" s="260"/>
      <c r="J236" s="256"/>
      <c r="K236" s="256"/>
      <c r="L236" s="261"/>
      <c r="M236" s="262"/>
      <c r="N236" s="263"/>
      <c r="O236" s="263"/>
      <c r="P236" s="263"/>
      <c r="Q236" s="263"/>
      <c r="R236" s="263"/>
      <c r="S236" s="263"/>
      <c r="T236" s="26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5" t="s">
        <v>151</v>
      </c>
      <c r="AU236" s="265" t="s">
        <v>90</v>
      </c>
      <c r="AV236" s="14" t="s">
        <v>90</v>
      </c>
      <c r="AW236" s="14" t="s">
        <v>35</v>
      </c>
      <c r="AX236" s="14" t="s">
        <v>78</v>
      </c>
      <c r="AY236" s="265" t="s">
        <v>141</v>
      </c>
    </row>
    <row r="237" s="15" customFormat="1">
      <c r="A237" s="15"/>
      <c r="B237" s="266"/>
      <c r="C237" s="267"/>
      <c r="D237" s="240" t="s">
        <v>151</v>
      </c>
      <c r="E237" s="268" t="s">
        <v>1</v>
      </c>
      <c r="F237" s="269" t="s">
        <v>154</v>
      </c>
      <c r="G237" s="267"/>
      <c r="H237" s="270">
        <v>10</v>
      </c>
      <c r="I237" s="271"/>
      <c r="J237" s="267"/>
      <c r="K237" s="267"/>
      <c r="L237" s="272"/>
      <c r="M237" s="273"/>
      <c r="N237" s="274"/>
      <c r="O237" s="274"/>
      <c r="P237" s="274"/>
      <c r="Q237" s="274"/>
      <c r="R237" s="274"/>
      <c r="S237" s="274"/>
      <c r="T237" s="27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6" t="s">
        <v>151</v>
      </c>
      <c r="AU237" s="276" t="s">
        <v>90</v>
      </c>
      <c r="AV237" s="15" t="s">
        <v>148</v>
      </c>
      <c r="AW237" s="15" t="s">
        <v>35</v>
      </c>
      <c r="AX237" s="15" t="s">
        <v>85</v>
      </c>
      <c r="AY237" s="276" t="s">
        <v>141</v>
      </c>
    </row>
    <row r="238" s="2" customFormat="1" ht="37.8" customHeight="1">
      <c r="A238" s="39"/>
      <c r="B238" s="40"/>
      <c r="C238" s="227" t="s">
        <v>253</v>
      </c>
      <c r="D238" s="227" t="s">
        <v>144</v>
      </c>
      <c r="E238" s="228" t="s">
        <v>254</v>
      </c>
      <c r="F238" s="229" t="s">
        <v>255</v>
      </c>
      <c r="G238" s="230" t="s">
        <v>221</v>
      </c>
      <c r="H238" s="231">
        <v>0.20000000000000001</v>
      </c>
      <c r="I238" s="232"/>
      <c r="J238" s="233">
        <f>ROUND(I238*H238,2)</f>
        <v>0</v>
      </c>
      <c r="K238" s="229" t="s">
        <v>1</v>
      </c>
      <c r="L238" s="45"/>
      <c r="M238" s="234" t="s">
        <v>1</v>
      </c>
      <c r="N238" s="235" t="s">
        <v>43</v>
      </c>
      <c r="O238" s="92"/>
      <c r="P238" s="236">
        <f>O238*H238</f>
        <v>0</v>
      </c>
      <c r="Q238" s="236">
        <v>0</v>
      </c>
      <c r="R238" s="236">
        <f>Q238*H238</f>
        <v>0</v>
      </c>
      <c r="S238" s="236">
        <v>0</v>
      </c>
      <c r="T238" s="237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8" t="s">
        <v>148</v>
      </c>
      <c r="AT238" s="238" t="s">
        <v>144</v>
      </c>
      <c r="AU238" s="238" t="s">
        <v>90</v>
      </c>
      <c r="AY238" s="18" t="s">
        <v>141</v>
      </c>
      <c r="BE238" s="239">
        <f>IF(N238="základní",J238,0)</f>
        <v>0</v>
      </c>
      <c r="BF238" s="239">
        <f>IF(N238="snížená",J238,0)</f>
        <v>0</v>
      </c>
      <c r="BG238" s="239">
        <f>IF(N238="zákl. přenesená",J238,0)</f>
        <v>0</v>
      </c>
      <c r="BH238" s="239">
        <f>IF(N238="sníž. přenesená",J238,0)</f>
        <v>0</v>
      </c>
      <c r="BI238" s="239">
        <f>IF(N238="nulová",J238,0)</f>
        <v>0</v>
      </c>
      <c r="BJ238" s="18" t="s">
        <v>85</v>
      </c>
      <c r="BK238" s="239">
        <f>ROUND(I238*H238,2)</f>
        <v>0</v>
      </c>
      <c r="BL238" s="18" t="s">
        <v>148</v>
      </c>
      <c r="BM238" s="238" t="s">
        <v>256</v>
      </c>
    </row>
    <row r="239" s="2" customFormat="1">
      <c r="A239" s="39"/>
      <c r="B239" s="40"/>
      <c r="C239" s="41"/>
      <c r="D239" s="240" t="s">
        <v>150</v>
      </c>
      <c r="E239" s="41"/>
      <c r="F239" s="241" t="s">
        <v>255</v>
      </c>
      <c r="G239" s="41"/>
      <c r="H239" s="41"/>
      <c r="I239" s="242"/>
      <c r="J239" s="41"/>
      <c r="K239" s="41"/>
      <c r="L239" s="45"/>
      <c r="M239" s="243"/>
      <c r="N239" s="244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150</v>
      </c>
      <c r="AU239" s="18" t="s">
        <v>90</v>
      </c>
    </row>
    <row r="240" s="14" customFormat="1">
      <c r="A240" s="14"/>
      <c r="B240" s="255"/>
      <c r="C240" s="256"/>
      <c r="D240" s="240" t="s">
        <v>151</v>
      </c>
      <c r="E240" s="257" t="s">
        <v>1</v>
      </c>
      <c r="F240" s="258" t="s">
        <v>257</v>
      </c>
      <c r="G240" s="256"/>
      <c r="H240" s="259">
        <v>0.20000000000000001</v>
      </c>
      <c r="I240" s="260"/>
      <c r="J240" s="256"/>
      <c r="K240" s="256"/>
      <c r="L240" s="261"/>
      <c r="M240" s="262"/>
      <c r="N240" s="263"/>
      <c r="O240" s="263"/>
      <c r="P240" s="263"/>
      <c r="Q240" s="263"/>
      <c r="R240" s="263"/>
      <c r="S240" s="263"/>
      <c r="T240" s="26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5" t="s">
        <v>151</v>
      </c>
      <c r="AU240" s="265" t="s">
        <v>90</v>
      </c>
      <c r="AV240" s="14" t="s">
        <v>90</v>
      </c>
      <c r="AW240" s="14" t="s">
        <v>35</v>
      </c>
      <c r="AX240" s="14" t="s">
        <v>78</v>
      </c>
      <c r="AY240" s="265" t="s">
        <v>141</v>
      </c>
    </row>
    <row r="241" s="15" customFormat="1">
      <c r="A241" s="15"/>
      <c r="B241" s="266"/>
      <c r="C241" s="267"/>
      <c r="D241" s="240" t="s">
        <v>151</v>
      </c>
      <c r="E241" s="268" t="s">
        <v>1</v>
      </c>
      <c r="F241" s="269" t="s">
        <v>154</v>
      </c>
      <c r="G241" s="267"/>
      <c r="H241" s="270">
        <v>0.20000000000000001</v>
      </c>
      <c r="I241" s="271"/>
      <c r="J241" s="267"/>
      <c r="K241" s="267"/>
      <c r="L241" s="272"/>
      <c r="M241" s="273"/>
      <c r="N241" s="274"/>
      <c r="O241" s="274"/>
      <c r="P241" s="274"/>
      <c r="Q241" s="274"/>
      <c r="R241" s="274"/>
      <c r="S241" s="274"/>
      <c r="T241" s="27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76" t="s">
        <v>151</v>
      </c>
      <c r="AU241" s="276" t="s">
        <v>90</v>
      </c>
      <c r="AV241" s="15" t="s">
        <v>148</v>
      </c>
      <c r="AW241" s="15" t="s">
        <v>35</v>
      </c>
      <c r="AX241" s="15" t="s">
        <v>85</v>
      </c>
      <c r="AY241" s="276" t="s">
        <v>141</v>
      </c>
    </row>
    <row r="242" s="2" customFormat="1" ht="33" customHeight="1">
      <c r="A242" s="39"/>
      <c r="B242" s="40"/>
      <c r="C242" s="227" t="s">
        <v>258</v>
      </c>
      <c r="D242" s="227" t="s">
        <v>144</v>
      </c>
      <c r="E242" s="228" t="s">
        <v>259</v>
      </c>
      <c r="F242" s="229" t="s">
        <v>260</v>
      </c>
      <c r="G242" s="230" t="s">
        <v>221</v>
      </c>
      <c r="H242" s="231">
        <v>13.029999999999999</v>
      </c>
      <c r="I242" s="232"/>
      <c r="J242" s="233">
        <f>ROUND(I242*H242,2)</f>
        <v>0</v>
      </c>
      <c r="K242" s="229" t="s">
        <v>1</v>
      </c>
      <c r="L242" s="45"/>
      <c r="M242" s="234" t="s">
        <v>1</v>
      </c>
      <c r="N242" s="235" t="s">
        <v>43</v>
      </c>
      <c r="O242" s="92"/>
      <c r="P242" s="236">
        <f>O242*H242</f>
        <v>0</v>
      </c>
      <c r="Q242" s="236">
        <v>0</v>
      </c>
      <c r="R242" s="236">
        <f>Q242*H242</f>
        <v>0</v>
      </c>
      <c r="S242" s="236">
        <v>0</v>
      </c>
      <c r="T242" s="23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8" t="s">
        <v>148</v>
      </c>
      <c r="AT242" s="238" t="s">
        <v>144</v>
      </c>
      <c r="AU242" s="238" t="s">
        <v>90</v>
      </c>
      <c r="AY242" s="18" t="s">
        <v>141</v>
      </c>
      <c r="BE242" s="239">
        <f>IF(N242="základní",J242,0)</f>
        <v>0</v>
      </c>
      <c r="BF242" s="239">
        <f>IF(N242="snížená",J242,0)</f>
        <v>0</v>
      </c>
      <c r="BG242" s="239">
        <f>IF(N242="zákl. přenesená",J242,0)</f>
        <v>0</v>
      </c>
      <c r="BH242" s="239">
        <f>IF(N242="sníž. přenesená",J242,0)</f>
        <v>0</v>
      </c>
      <c r="BI242" s="239">
        <f>IF(N242="nulová",J242,0)</f>
        <v>0</v>
      </c>
      <c r="BJ242" s="18" t="s">
        <v>85</v>
      </c>
      <c r="BK242" s="239">
        <f>ROUND(I242*H242,2)</f>
        <v>0</v>
      </c>
      <c r="BL242" s="18" t="s">
        <v>148</v>
      </c>
      <c r="BM242" s="238" t="s">
        <v>261</v>
      </c>
    </row>
    <row r="243" s="2" customFormat="1">
      <c r="A243" s="39"/>
      <c r="B243" s="40"/>
      <c r="C243" s="41"/>
      <c r="D243" s="240" t="s">
        <v>150</v>
      </c>
      <c r="E243" s="41"/>
      <c r="F243" s="241" t="s">
        <v>260</v>
      </c>
      <c r="G243" s="41"/>
      <c r="H243" s="41"/>
      <c r="I243" s="242"/>
      <c r="J243" s="41"/>
      <c r="K243" s="41"/>
      <c r="L243" s="45"/>
      <c r="M243" s="243"/>
      <c r="N243" s="244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150</v>
      </c>
      <c r="AU243" s="18" t="s">
        <v>90</v>
      </c>
    </row>
    <row r="244" s="13" customFormat="1">
      <c r="A244" s="13"/>
      <c r="B244" s="245"/>
      <c r="C244" s="246"/>
      <c r="D244" s="240" t="s">
        <v>151</v>
      </c>
      <c r="E244" s="247" t="s">
        <v>1</v>
      </c>
      <c r="F244" s="248" t="s">
        <v>248</v>
      </c>
      <c r="G244" s="246"/>
      <c r="H244" s="247" t="s">
        <v>1</v>
      </c>
      <c r="I244" s="249"/>
      <c r="J244" s="246"/>
      <c r="K244" s="246"/>
      <c r="L244" s="250"/>
      <c r="M244" s="251"/>
      <c r="N244" s="252"/>
      <c r="O244" s="252"/>
      <c r="P244" s="252"/>
      <c r="Q244" s="252"/>
      <c r="R244" s="252"/>
      <c r="S244" s="252"/>
      <c r="T244" s="25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4" t="s">
        <v>151</v>
      </c>
      <c r="AU244" s="254" t="s">
        <v>90</v>
      </c>
      <c r="AV244" s="13" t="s">
        <v>85</v>
      </c>
      <c r="AW244" s="13" t="s">
        <v>35</v>
      </c>
      <c r="AX244" s="13" t="s">
        <v>78</v>
      </c>
      <c r="AY244" s="254" t="s">
        <v>141</v>
      </c>
    </row>
    <row r="245" s="13" customFormat="1">
      <c r="A245" s="13"/>
      <c r="B245" s="245"/>
      <c r="C245" s="246"/>
      <c r="D245" s="240" t="s">
        <v>151</v>
      </c>
      <c r="E245" s="247" t="s">
        <v>1</v>
      </c>
      <c r="F245" s="248" t="s">
        <v>228</v>
      </c>
      <c r="G245" s="246"/>
      <c r="H245" s="247" t="s">
        <v>1</v>
      </c>
      <c r="I245" s="249"/>
      <c r="J245" s="246"/>
      <c r="K245" s="246"/>
      <c r="L245" s="250"/>
      <c r="M245" s="251"/>
      <c r="N245" s="252"/>
      <c r="O245" s="252"/>
      <c r="P245" s="252"/>
      <c r="Q245" s="252"/>
      <c r="R245" s="252"/>
      <c r="S245" s="252"/>
      <c r="T245" s="25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54" t="s">
        <v>151</v>
      </c>
      <c r="AU245" s="254" t="s">
        <v>90</v>
      </c>
      <c r="AV245" s="13" t="s">
        <v>85</v>
      </c>
      <c r="AW245" s="13" t="s">
        <v>35</v>
      </c>
      <c r="AX245" s="13" t="s">
        <v>78</v>
      </c>
      <c r="AY245" s="254" t="s">
        <v>141</v>
      </c>
    </row>
    <row r="246" s="14" customFormat="1">
      <c r="A246" s="14"/>
      <c r="B246" s="255"/>
      <c r="C246" s="256"/>
      <c r="D246" s="240" t="s">
        <v>151</v>
      </c>
      <c r="E246" s="257" t="s">
        <v>1</v>
      </c>
      <c r="F246" s="258" t="s">
        <v>229</v>
      </c>
      <c r="G246" s="256"/>
      <c r="H246" s="259">
        <v>13.029999999999999</v>
      </c>
      <c r="I246" s="260"/>
      <c r="J246" s="256"/>
      <c r="K246" s="256"/>
      <c r="L246" s="261"/>
      <c r="M246" s="262"/>
      <c r="N246" s="263"/>
      <c r="O246" s="263"/>
      <c r="P246" s="263"/>
      <c r="Q246" s="263"/>
      <c r="R246" s="263"/>
      <c r="S246" s="263"/>
      <c r="T246" s="26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65" t="s">
        <v>151</v>
      </c>
      <c r="AU246" s="265" t="s">
        <v>90</v>
      </c>
      <c r="AV246" s="14" t="s">
        <v>90</v>
      </c>
      <c r="AW246" s="14" t="s">
        <v>35</v>
      </c>
      <c r="AX246" s="14" t="s">
        <v>78</v>
      </c>
      <c r="AY246" s="265" t="s">
        <v>141</v>
      </c>
    </row>
    <row r="247" s="15" customFormat="1">
      <c r="A247" s="15"/>
      <c r="B247" s="266"/>
      <c r="C247" s="267"/>
      <c r="D247" s="240" t="s">
        <v>151</v>
      </c>
      <c r="E247" s="268" t="s">
        <v>1</v>
      </c>
      <c r="F247" s="269" t="s">
        <v>154</v>
      </c>
      <c r="G247" s="267"/>
      <c r="H247" s="270">
        <v>13.029999999999999</v>
      </c>
      <c r="I247" s="271"/>
      <c r="J247" s="267"/>
      <c r="K247" s="267"/>
      <c r="L247" s="272"/>
      <c r="M247" s="273"/>
      <c r="N247" s="274"/>
      <c r="O247" s="274"/>
      <c r="P247" s="274"/>
      <c r="Q247" s="274"/>
      <c r="R247" s="274"/>
      <c r="S247" s="274"/>
      <c r="T247" s="27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76" t="s">
        <v>151</v>
      </c>
      <c r="AU247" s="276" t="s">
        <v>90</v>
      </c>
      <c r="AV247" s="15" t="s">
        <v>148</v>
      </c>
      <c r="AW247" s="15" t="s">
        <v>35</v>
      </c>
      <c r="AX247" s="15" t="s">
        <v>85</v>
      </c>
      <c r="AY247" s="276" t="s">
        <v>141</v>
      </c>
    </row>
    <row r="248" s="2" customFormat="1" ht="33" customHeight="1">
      <c r="A248" s="39"/>
      <c r="B248" s="40"/>
      <c r="C248" s="227" t="s">
        <v>262</v>
      </c>
      <c r="D248" s="227" t="s">
        <v>144</v>
      </c>
      <c r="E248" s="228" t="s">
        <v>263</v>
      </c>
      <c r="F248" s="229" t="s">
        <v>264</v>
      </c>
      <c r="G248" s="230" t="s">
        <v>221</v>
      </c>
      <c r="H248" s="231">
        <v>15.393000000000001</v>
      </c>
      <c r="I248" s="232"/>
      <c r="J248" s="233">
        <f>ROUND(I248*H248,2)</f>
        <v>0</v>
      </c>
      <c r="K248" s="229" t="s">
        <v>1</v>
      </c>
      <c r="L248" s="45"/>
      <c r="M248" s="234" t="s">
        <v>1</v>
      </c>
      <c r="N248" s="235" t="s">
        <v>43</v>
      </c>
      <c r="O248" s="92"/>
      <c r="P248" s="236">
        <f>O248*H248</f>
        <v>0</v>
      </c>
      <c r="Q248" s="236">
        <v>0</v>
      </c>
      <c r="R248" s="236">
        <f>Q248*H248</f>
        <v>0</v>
      </c>
      <c r="S248" s="236">
        <v>0</v>
      </c>
      <c r="T248" s="237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8" t="s">
        <v>148</v>
      </c>
      <c r="AT248" s="238" t="s">
        <v>144</v>
      </c>
      <c r="AU248" s="238" t="s">
        <v>90</v>
      </c>
      <c r="AY248" s="18" t="s">
        <v>141</v>
      </c>
      <c r="BE248" s="239">
        <f>IF(N248="základní",J248,0)</f>
        <v>0</v>
      </c>
      <c r="BF248" s="239">
        <f>IF(N248="snížená",J248,0)</f>
        <v>0</v>
      </c>
      <c r="BG248" s="239">
        <f>IF(N248="zákl. přenesená",J248,0)</f>
        <v>0</v>
      </c>
      <c r="BH248" s="239">
        <f>IF(N248="sníž. přenesená",J248,0)</f>
        <v>0</v>
      </c>
      <c r="BI248" s="239">
        <f>IF(N248="nulová",J248,0)</f>
        <v>0</v>
      </c>
      <c r="BJ248" s="18" t="s">
        <v>85</v>
      </c>
      <c r="BK248" s="239">
        <f>ROUND(I248*H248,2)</f>
        <v>0</v>
      </c>
      <c r="BL248" s="18" t="s">
        <v>148</v>
      </c>
      <c r="BM248" s="238" t="s">
        <v>265</v>
      </c>
    </row>
    <row r="249" s="2" customFormat="1">
      <c r="A249" s="39"/>
      <c r="B249" s="40"/>
      <c r="C249" s="41"/>
      <c r="D249" s="240" t="s">
        <v>150</v>
      </c>
      <c r="E249" s="41"/>
      <c r="F249" s="241" t="s">
        <v>264</v>
      </c>
      <c r="G249" s="41"/>
      <c r="H249" s="41"/>
      <c r="I249" s="242"/>
      <c r="J249" s="41"/>
      <c r="K249" s="41"/>
      <c r="L249" s="45"/>
      <c r="M249" s="243"/>
      <c r="N249" s="244"/>
      <c r="O249" s="92"/>
      <c r="P249" s="92"/>
      <c r="Q249" s="92"/>
      <c r="R249" s="92"/>
      <c r="S249" s="92"/>
      <c r="T249" s="9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150</v>
      </c>
      <c r="AU249" s="18" t="s">
        <v>90</v>
      </c>
    </row>
    <row r="250" s="13" customFormat="1">
      <c r="A250" s="13"/>
      <c r="B250" s="245"/>
      <c r="C250" s="246"/>
      <c r="D250" s="240" t="s">
        <v>151</v>
      </c>
      <c r="E250" s="247" t="s">
        <v>1</v>
      </c>
      <c r="F250" s="248" t="s">
        <v>248</v>
      </c>
      <c r="G250" s="246"/>
      <c r="H250" s="247" t="s">
        <v>1</v>
      </c>
      <c r="I250" s="249"/>
      <c r="J250" s="246"/>
      <c r="K250" s="246"/>
      <c r="L250" s="250"/>
      <c r="M250" s="251"/>
      <c r="N250" s="252"/>
      <c r="O250" s="252"/>
      <c r="P250" s="252"/>
      <c r="Q250" s="252"/>
      <c r="R250" s="252"/>
      <c r="S250" s="252"/>
      <c r="T250" s="25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4" t="s">
        <v>151</v>
      </c>
      <c r="AU250" s="254" t="s">
        <v>90</v>
      </c>
      <c r="AV250" s="13" t="s">
        <v>85</v>
      </c>
      <c r="AW250" s="13" t="s">
        <v>35</v>
      </c>
      <c r="AX250" s="13" t="s">
        <v>78</v>
      </c>
      <c r="AY250" s="254" t="s">
        <v>141</v>
      </c>
    </row>
    <row r="251" s="13" customFormat="1">
      <c r="A251" s="13"/>
      <c r="B251" s="245"/>
      <c r="C251" s="246"/>
      <c r="D251" s="240" t="s">
        <v>151</v>
      </c>
      <c r="E251" s="247" t="s">
        <v>1</v>
      </c>
      <c r="F251" s="248" t="s">
        <v>230</v>
      </c>
      <c r="G251" s="246"/>
      <c r="H251" s="247" t="s">
        <v>1</v>
      </c>
      <c r="I251" s="249"/>
      <c r="J251" s="246"/>
      <c r="K251" s="246"/>
      <c r="L251" s="250"/>
      <c r="M251" s="251"/>
      <c r="N251" s="252"/>
      <c r="O251" s="252"/>
      <c r="P251" s="252"/>
      <c r="Q251" s="252"/>
      <c r="R251" s="252"/>
      <c r="S251" s="252"/>
      <c r="T251" s="25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4" t="s">
        <v>151</v>
      </c>
      <c r="AU251" s="254" t="s">
        <v>90</v>
      </c>
      <c r="AV251" s="13" t="s">
        <v>85</v>
      </c>
      <c r="AW251" s="13" t="s">
        <v>35</v>
      </c>
      <c r="AX251" s="13" t="s">
        <v>78</v>
      </c>
      <c r="AY251" s="254" t="s">
        <v>141</v>
      </c>
    </row>
    <row r="252" s="14" customFormat="1">
      <c r="A252" s="14"/>
      <c r="B252" s="255"/>
      <c r="C252" s="256"/>
      <c r="D252" s="240" t="s">
        <v>151</v>
      </c>
      <c r="E252" s="257" t="s">
        <v>1</v>
      </c>
      <c r="F252" s="258" t="s">
        <v>231</v>
      </c>
      <c r="G252" s="256"/>
      <c r="H252" s="259">
        <v>15.393000000000001</v>
      </c>
      <c r="I252" s="260"/>
      <c r="J252" s="256"/>
      <c r="K252" s="256"/>
      <c r="L252" s="261"/>
      <c r="M252" s="262"/>
      <c r="N252" s="263"/>
      <c r="O252" s="263"/>
      <c r="P252" s="263"/>
      <c r="Q252" s="263"/>
      <c r="R252" s="263"/>
      <c r="S252" s="263"/>
      <c r="T252" s="26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5" t="s">
        <v>151</v>
      </c>
      <c r="AU252" s="265" t="s">
        <v>90</v>
      </c>
      <c r="AV252" s="14" t="s">
        <v>90</v>
      </c>
      <c r="AW252" s="14" t="s">
        <v>35</v>
      </c>
      <c r="AX252" s="14" t="s">
        <v>78</v>
      </c>
      <c r="AY252" s="265" t="s">
        <v>141</v>
      </c>
    </row>
    <row r="253" s="15" customFormat="1">
      <c r="A253" s="15"/>
      <c r="B253" s="266"/>
      <c r="C253" s="267"/>
      <c r="D253" s="240" t="s">
        <v>151</v>
      </c>
      <c r="E253" s="268" t="s">
        <v>1</v>
      </c>
      <c r="F253" s="269" t="s">
        <v>154</v>
      </c>
      <c r="G253" s="267"/>
      <c r="H253" s="270">
        <v>15.393000000000001</v>
      </c>
      <c r="I253" s="271"/>
      <c r="J253" s="267"/>
      <c r="K253" s="267"/>
      <c r="L253" s="272"/>
      <c r="M253" s="273"/>
      <c r="N253" s="274"/>
      <c r="O253" s="274"/>
      <c r="P253" s="274"/>
      <c r="Q253" s="274"/>
      <c r="R253" s="274"/>
      <c r="S253" s="274"/>
      <c r="T253" s="27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6" t="s">
        <v>151</v>
      </c>
      <c r="AU253" s="276" t="s">
        <v>90</v>
      </c>
      <c r="AV253" s="15" t="s">
        <v>148</v>
      </c>
      <c r="AW253" s="15" t="s">
        <v>35</v>
      </c>
      <c r="AX253" s="15" t="s">
        <v>85</v>
      </c>
      <c r="AY253" s="276" t="s">
        <v>141</v>
      </c>
    </row>
    <row r="254" s="2" customFormat="1" ht="16.5" customHeight="1">
      <c r="A254" s="39"/>
      <c r="B254" s="40"/>
      <c r="C254" s="227" t="s">
        <v>266</v>
      </c>
      <c r="D254" s="227" t="s">
        <v>144</v>
      </c>
      <c r="E254" s="228" t="s">
        <v>267</v>
      </c>
      <c r="F254" s="229" t="s">
        <v>268</v>
      </c>
      <c r="G254" s="230" t="s">
        <v>269</v>
      </c>
      <c r="H254" s="231">
        <v>1</v>
      </c>
      <c r="I254" s="232"/>
      <c r="J254" s="233">
        <f>ROUND(I254*H254,2)</f>
        <v>0</v>
      </c>
      <c r="K254" s="229" t="s">
        <v>1</v>
      </c>
      <c r="L254" s="45"/>
      <c r="M254" s="234" t="s">
        <v>1</v>
      </c>
      <c r="N254" s="235" t="s">
        <v>43</v>
      </c>
      <c r="O254" s="92"/>
      <c r="P254" s="236">
        <f>O254*H254</f>
        <v>0</v>
      </c>
      <c r="Q254" s="236">
        <v>0</v>
      </c>
      <c r="R254" s="236">
        <f>Q254*H254</f>
        <v>0</v>
      </c>
      <c r="S254" s="236">
        <v>0</v>
      </c>
      <c r="T254" s="237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8" t="s">
        <v>148</v>
      </c>
      <c r="AT254" s="238" t="s">
        <v>144</v>
      </c>
      <c r="AU254" s="238" t="s">
        <v>90</v>
      </c>
      <c r="AY254" s="18" t="s">
        <v>141</v>
      </c>
      <c r="BE254" s="239">
        <f>IF(N254="základní",J254,0)</f>
        <v>0</v>
      </c>
      <c r="BF254" s="239">
        <f>IF(N254="snížená",J254,0)</f>
        <v>0</v>
      </c>
      <c r="BG254" s="239">
        <f>IF(N254="zákl. přenesená",J254,0)</f>
        <v>0</v>
      </c>
      <c r="BH254" s="239">
        <f>IF(N254="sníž. přenesená",J254,0)</f>
        <v>0</v>
      </c>
      <c r="BI254" s="239">
        <f>IF(N254="nulová",J254,0)</f>
        <v>0</v>
      </c>
      <c r="BJ254" s="18" t="s">
        <v>85</v>
      </c>
      <c r="BK254" s="239">
        <f>ROUND(I254*H254,2)</f>
        <v>0</v>
      </c>
      <c r="BL254" s="18" t="s">
        <v>148</v>
      </c>
      <c r="BM254" s="238" t="s">
        <v>270</v>
      </c>
    </row>
    <row r="255" s="2" customFormat="1">
      <c r="A255" s="39"/>
      <c r="B255" s="40"/>
      <c r="C255" s="41"/>
      <c r="D255" s="240" t="s">
        <v>150</v>
      </c>
      <c r="E255" s="41"/>
      <c r="F255" s="241" t="s">
        <v>268</v>
      </c>
      <c r="G255" s="41"/>
      <c r="H255" s="41"/>
      <c r="I255" s="242"/>
      <c r="J255" s="41"/>
      <c r="K255" s="41"/>
      <c r="L255" s="45"/>
      <c r="M255" s="243"/>
      <c r="N255" s="244"/>
      <c r="O255" s="92"/>
      <c r="P255" s="92"/>
      <c r="Q255" s="92"/>
      <c r="R255" s="92"/>
      <c r="S255" s="92"/>
      <c r="T255" s="93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150</v>
      </c>
      <c r="AU255" s="18" t="s">
        <v>90</v>
      </c>
    </row>
    <row r="256" s="13" customFormat="1">
      <c r="A256" s="13"/>
      <c r="B256" s="245"/>
      <c r="C256" s="246"/>
      <c r="D256" s="240" t="s">
        <v>151</v>
      </c>
      <c r="E256" s="247" t="s">
        <v>1</v>
      </c>
      <c r="F256" s="248" t="s">
        <v>268</v>
      </c>
      <c r="G256" s="246"/>
      <c r="H256" s="247" t="s">
        <v>1</v>
      </c>
      <c r="I256" s="249"/>
      <c r="J256" s="246"/>
      <c r="K256" s="246"/>
      <c r="L256" s="250"/>
      <c r="M256" s="251"/>
      <c r="N256" s="252"/>
      <c r="O256" s="252"/>
      <c r="P256" s="252"/>
      <c r="Q256" s="252"/>
      <c r="R256" s="252"/>
      <c r="S256" s="252"/>
      <c r="T256" s="25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4" t="s">
        <v>151</v>
      </c>
      <c r="AU256" s="254" t="s">
        <v>90</v>
      </c>
      <c r="AV256" s="13" t="s">
        <v>85</v>
      </c>
      <c r="AW256" s="13" t="s">
        <v>35</v>
      </c>
      <c r="AX256" s="13" t="s">
        <v>78</v>
      </c>
      <c r="AY256" s="254" t="s">
        <v>141</v>
      </c>
    </row>
    <row r="257" s="14" customFormat="1">
      <c r="A257" s="14"/>
      <c r="B257" s="255"/>
      <c r="C257" s="256"/>
      <c r="D257" s="240" t="s">
        <v>151</v>
      </c>
      <c r="E257" s="257" t="s">
        <v>1</v>
      </c>
      <c r="F257" s="258" t="s">
        <v>85</v>
      </c>
      <c r="G257" s="256"/>
      <c r="H257" s="259">
        <v>1</v>
      </c>
      <c r="I257" s="260"/>
      <c r="J257" s="256"/>
      <c r="K257" s="256"/>
      <c r="L257" s="261"/>
      <c r="M257" s="262"/>
      <c r="N257" s="263"/>
      <c r="O257" s="263"/>
      <c r="P257" s="263"/>
      <c r="Q257" s="263"/>
      <c r="R257" s="263"/>
      <c r="S257" s="263"/>
      <c r="T257" s="26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5" t="s">
        <v>151</v>
      </c>
      <c r="AU257" s="265" t="s">
        <v>90</v>
      </c>
      <c r="AV257" s="14" t="s">
        <v>90</v>
      </c>
      <c r="AW257" s="14" t="s">
        <v>35</v>
      </c>
      <c r="AX257" s="14" t="s">
        <v>78</v>
      </c>
      <c r="AY257" s="265" t="s">
        <v>141</v>
      </c>
    </row>
    <row r="258" s="15" customFormat="1">
      <c r="A258" s="15"/>
      <c r="B258" s="266"/>
      <c r="C258" s="267"/>
      <c r="D258" s="240" t="s">
        <v>151</v>
      </c>
      <c r="E258" s="268" t="s">
        <v>1</v>
      </c>
      <c r="F258" s="269" t="s">
        <v>154</v>
      </c>
      <c r="G258" s="267"/>
      <c r="H258" s="270">
        <v>1</v>
      </c>
      <c r="I258" s="271"/>
      <c r="J258" s="267"/>
      <c r="K258" s="267"/>
      <c r="L258" s="272"/>
      <c r="M258" s="273"/>
      <c r="N258" s="274"/>
      <c r="O258" s="274"/>
      <c r="P258" s="274"/>
      <c r="Q258" s="274"/>
      <c r="R258" s="274"/>
      <c r="S258" s="274"/>
      <c r="T258" s="27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76" t="s">
        <v>151</v>
      </c>
      <c r="AU258" s="276" t="s">
        <v>90</v>
      </c>
      <c r="AV258" s="15" t="s">
        <v>148</v>
      </c>
      <c r="AW258" s="15" t="s">
        <v>35</v>
      </c>
      <c r="AX258" s="15" t="s">
        <v>85</v>
      </c>
      <c r="AY258" s="276" t="s">
        <v>141</v>
      </c>
    </row>
    <row r="259" s="2" customFormat="1" ht="16.5" customHeight="1">
      <c r="A259" s="39"/>
      <c r="B259" s="40"/>
      <c r="C259" s="227" t="s">
        <v>271</v>
      </c>
      <c r="D259" s="227" t="s">
        <v>144</v>
      </c>
      <c r="E259" s="228" t="s">
        <v>272</v>
      </c>
      <c r="F259" s="229" t="s">
        <v>273</v>
      </c>
      <c r="G259" s="230" t="s">
        <v>269</v>
      </c>
      <c r="H259" s="231">
        <v>1</v>
      </c>
      <c r="I259" s="232"/>
      <c r="J259" s="233">
        <f>ROUND(I259*H259,2)</f>
        <v>0</v>
      </c>
      <c r="K259" s="229" t="s">
        <v>1</v>
      </c>
      <c r="L259" s="45"/>
      <c r="M259" s="234" t="s">
        <v>1</v>
      </c>
      <c r="N259" s="235" t="s">
        <v>43</v>
      </c>
      <c r="O259" s="92"/>
      <c r="P259" s="236">
        <f>O259*H259</f>
        <v>0</v>
      </c>
      <c r="Q259" s="236">
        <v>0</v>
      </c>
      <c r="R259" s="236">
        <f>Q259*H259</f>
        <v>0</v>
      </c>
      <c r="S259" s="236">
        <v>0</v>
      </c>
      <c r="T259" s="237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8" t="s">
        <v>148</v>
      </c>
      <c r="AT259" s="238" t="s">
        <v>144</v>
      </c>
      <c r="AU259" s="238" t="s">
        <v>90</v>
      </c>
      <c r="AY259" s="18" t="s">
        <v>141</v>
      </c>
      <c r="BE259" s="239">
        <f>IF(N259="základní",J259,0)</f>
        <v>0</v>
      </c>
      <c r="BF259" s="239">
        <f>IF(N259="snížená",J259,0)</f>
        <v>0</v>
      </c>
      <c r="BG259" s="239">
        <f>IF(N259="zákl. přenesená",J259,0)</f>
        <v>0</v>
      </c>
      <c r="BH259" s="239">
        <f>IF(N259="sníž. přenesená",J259,0)</f>
        <v>0</v>
      </c>
      <c r="BI259" s="239">
        <f>IF(N259="nulová",J259,0)</f>
        <v>0</v>
      </c>
      <c r="BJ259" s="18" t="s">
        <v>85</v>
      </c>
      <c r="BK259" s="239">
        <f>ROUND(I259*H259,2)</f>
        <v>0</v>
      </c>
      <c r="BL259" s="18" t="s">
        <v>148</v>
      </c>
      <c r="BM259" s="238" t="s">
        <v>274</v>
      </c>
    </row>
    <row r="260" s="2" customFormat="1">
      <c r="A260" s="39"/>
      <c r="B260" s="40"/>
      <c r="C260" s="41"/>
      <c r="D260" s="240" t="s">
        <v>150</v>
      </c>
      <c r="E260" s="41"/>
      <c r="F260" s="241" t="s">
        <v>273</v>
      </c>
      <c r="G260" s="41"/>
      <c r="H260" s="41"/>
      <c r="I260" s="242"/>
      <c r="J260" s="41"/>
      <c r="K260" s="41"/>
      <c r="L260" s="45"/>
      <c r="M260" s="243"/>
      <c r="N260" s="244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150</v>
      </c>
      <c r="AU260" s="18" t="s">
        <v>90</v>
      </c>
    </row>
    <row r="261" s="13" customFormat="1">
      <c r="A261" s="13"/>
      <c r="B261" s="245"/>
      <c r="C261" s="246"/>
      <c r="D261" s="240" t="s">
        <v>151</v>
      </c>
      <c r="E261" s="247" t="s">
        <v>1</v>
      </c>
      <c r="F261" s="248" t="s">
        <v>273</v>
      </c>
      <c r="G261" s="246"/>
      <c r="H261" s="247" t="s">
        <v>1</v>
      </c>
      <c r="I261" s="249"/>
      <c r="J261" s="246"/>
      <c r="K261" s="246"/>
      <c r="L261" s="250"/>
      <c r="M261" s="251"/>
      <c r="N261" s="252"/>
      <c r="O261" s="252"/>
      <c r="P261" s="252"/>
      <c r="Q261" s="252"/>
      <c r="R261" s="252"/>
      <c r="S261" s="252"/>
      <c r="T261" s="25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54" t="s">
        <v>151</v>
      </c>
      <c r="AU261" s="254" t="s">
        <v>90</v>
      </c>
      <c r="AV261" s="13" t="s">
        <v>85</v>
      </c>
      <c r="AW261" s="13" t="s">
        <v>35</v>
      </c>
      <c r="AX261" s="13" t="s">
        <v>78</v>
      </c>
      <c r="AY261" s="254" t="s">
        <v>141</v>
      </c>
    </row>
    <row r="262" s="14" customFormat="1">
      <c r="A262" s="14"/>
      <c r="B262" s="255"/>
      <c r="C262" s="256"/>
      <c r="D262" s="240" t="s">
        <v>151</v>
      </c>
      <c r="E262" s="257" t="s">
        <v>1</v>
      </c>
      <c r="F262" s="258" t="s">
        <v>85</v>
      </c>
      <c r="G262" s="256"/>
      <c r="H262" s="259">
        <v>1</v>
      </c>
      <c r="I262" s="260"/>
      <c r="J262" s="256"/>
      <c r="K262" s="256"/>
      <c r="L262" s="261"/>
      <c r="M262" s="262"/>
      <c r="N262" s="263"/>
      <c r="O262" s="263"/>
      <c r="P262" s="263"/>
      <c r="Q262" s="263"/>
      <c r="R262" s="263"/>
      <c r="S262" s="263"/>
      <c r="T262" s="26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65" t="s">
        <v>151</v>
      </c>
      <c r="AU262" s="265" t="s">
        <v>90</v>
      </c>
      <c r="AV262" s="14" t="s">
        <v>90</v>
      </c>
      <c r="AW262" s="14" t="s">
        <v>35</v>
      </c>
      <c r="AX262" s="14" t="s">
        <v>78</v>
      </c>
      <c r="AY262" s="265" t="s">
        <v>141</v>
      </c>
    </row>
    <row r="263" s="15" customFormat="1">
      <c r="A263" s="15"/>
      <c r="B263" s="266"/>
      <c r="C263" s="267"/>
      <c r="D263" s="240" t="s">
        <v>151</v>
      </c>
      <c r="E263" s="268" t="s">
        <v>1</v>
      </c>
      <c r="F263" s="269" t="s">
        <v>154</v>
      </c>
      <c r="G263" s="267"/>
      <c r="H263" s="270">
        <v>1</v>
      </c>
      <c r="I263" s="271"/>
      <c r="J263" s="267"/>
      <c r="K263" s="267"/>
      <c r="L263" s="272"/>
      <c r="M263" s="273"/>
      <c r="N263" s="274"/>
      <c r="O263" s="274"/>
      <c r="P263" s="274"/>
      <c r="Q263" s="274"/>
      <c r="R263" s="274"/>
      <c r="S263" s="274"/>
      <c r="T263" s="27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76" t="s">
        <v>151</v>
      </c>
      <c r="AU263" s="276" t="s">
        <v>90</v>
      </c>
      <c r="AV263" s="15" t="s">
        <v>148</v>
      </c>
      <c r="AW263" s="15" t="s">
        <v>35</v>
      </c>
      <c r="AX263" s="15" t="s">
        <v>85</v>
      </c>
      <c r="AY263" s="276" t="s">
        <v>141</v>
      </c>
    </row>
    <row r="264" s="2" customFormat="1" ht="24.15" customHeight="1">
      <c r="A264" s="39"/>
      <c r="B264" s="40"/>
      <c r="C264" s="227" t="s">
        <v>275</v>
      </c>
      <c r="D264" s="227" t="s">
        <v>144</v>
      </c>
      <c r="E264" s="228" t="s">
        <v>276</v>
      </c>
      <c r="F264" s="229" t="s">
        <v>277</v>
      </c>
      <c r="G264" s="230" t="s">
        <v>269</v>
      </c>
      <c r="H264" s="231">
        <v>1</v>
      </c>
      <c r="I264" s="232"/>
      <c r="J264" s="233">
        <f>ROUND(I264*H264,2)</f>
        <v>0</v>
      </c>
      <c r="K264" s="229" t="s">
        <v>1</v>
      </c>
      <c r="L264" s="45"/>
      <c r="M264" s="234" t="s">
        <v>1</v>
      </c>
      <c r="N264" s="235" t="s">
        <v>43</v>
      </c>
      <c r="O264" s="92"/>
      <c r="P264" s="236">
        <f>O264*H264</f>
        <v>0</v>
      </c>
      <c r="Q264" s="236">
        <v>0</v>
      </c>
      <c r="R264" s="236">
        <f>Q264*H264</f>
        <v>0</v>
      </c>
      <c r="S264" s="236">
        <v>0</v>
      </c>
      <c r="T264" s="237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8" t="s">
        <v>148</v>
      </c>
      <c r="AT264" s="238" t="s">
        <v>144</v>
      </c>
      <c r="AU264" s="238" t="s">
        <v>90</v>
      </c>
      <c r="AY264" s="18" t="s">
        <v>141</v>
      </c>
      <c r="BE264" s="239">
        <f>IF(N264="základní",J264,0)</f>
        <v>0</v>
      </c>
      <c r="BF264" s="239">
        <f>IF(N264="snížená",J264,0)</f>
        <v>0</v>
      </c>
      <c r="BG264" s="239">
        <f>IF(N264="zákl. přenesená",J264,0)</f>
        <v>0</v>
      </c>
      <c r="BH264" s="239">
        <f>IF(N264="sníž. přenesená",J264,0)</f>
        <v>0</v>
      </c>
      <c r="BI264" s="239">
        <f>IF(N264="nulová",J264,0)</f>
        <v>0</v>
      </c>
      <c r="BJ264" s="18" t="s">
        <v>85</v>
      </c>
      <c r="BK264" s="239">
        <f>ROUND(I264*H264,2)</f>
        <v>0</v>
      </c>
      <c r="BL264" s="18" t="s">
        <v>148</v>
      </c>
      <c r="BM264" s="238" t="s">
        <v>278</v>
      </c>
    </row>
    <row r="265" s="2" customFormat="1">
      <c r="A265" s="39"/>
      <c r="B265" s="40"/>
      <c r="C265" s="41"/>
      <c r="D265" s="240" t="s">
        <v>150</v>
      </c>
      <c r="E265" s="41"/>
      <c r="F265" s="241" t="s">
        <v>277</v>
      </c>
      <c r="G265" s="41"/>
      <c r="H265" s="41"/>
      <c r="I265" s="242"/>
      <c r="J265" s="41"/>
      <c r="K265" s="41"/>
      <c r="L265" s="45"/>
      <c r="M265" s="243"/>
      <c r="N265" s="244"/>
      <c r="O265" s="92"/>
      <c r="P265" s="92"/>
      <c r="Q265" s="92"/>
      <c r="R265" s="92"/>
      <c r="S265" s="92"/>
      <c r="T265" s="93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150</v>
      </c>
      <c r="AU265" s="18" t="s">
        <v>90</v>
      </c>
    </row>
    <row r="266" s="13" customFormat="1">
      <c r="A266" s="13"/>
      <c r="B266" s="245"/>
      <c r="C266" s="246"/>
      <c r="D266" s="240" t="s">
        <v>151</v>
      </c>
      <c r="E266" s="247" t="s">
        <v>1</v>
      </c>
      <c r="F266" s="248" t="s">
        <v>277</v>
      </c>
      <c r="G266" s="246"/>
      <c r="H266" s="247" t="s">
        <v>1</v>
      </c>
      <c r="I266" s="249"/>
      <c r="J266" s="246"/>
      <c r="K266" s="246"/>
      <c r="L266" s="250"/>
      <c r="M266" s="251"/>
      <c r="N266" s="252"/>
      <c r="O266" s="252"/>
      <c r="P266" s="252"/>
      <c r="Q266" s="252"/>
      <c r="R266" s="252"/>
      <c r="S266" s="252"/>
      <c r="T266" s="25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4" t="s">
        <v>151</v>
      </c>
      <c r="AU266" s="254" t="s">
        <v>90</v>
      </c>
      <c r="AV266" s="13" t="s">
        <v>85</v>
      </c>
      <c r="AW266" s="13" t="s">
        <v>35</v>
      </c>
      <c r="AX266" s="13" t="s">
        <v>78</v>
      </c>
      <c r="AY266" s="254" t="s">
        <v>141</v>
      </c>
    </row>
    <row r="267" s="14" customFormat="1">
      <c r="A267" s="14"/>
      <c r="B267" s="255"/>
      <c r="C267" s="256"/>
      <c r="D267" s="240" t="s">
        <v>151</v>
      </c>
      <c r="E267" s="257" t="s">
        <v>1</v>
      </c>
      <c r="F267" s="258" t="s">
        <v>85</v>
      </c>
      <c r="G267" s="256"/>
      <c r="H267" s="259">
        <v>1</v>
      </c>
      <c r="I267" s="260"/>
      <c r="J267" s="256"/>
      <c r="K267" s="256"/>
      <c r="L267" s="261"/>
      <c r="M267" s="262"/>
      <c r="N267" s="263"/>
      <c r="O267" s="263"/>
      <c r="P267" s="263"/>
      <c r="Q267" s="263"/>
      <c r="R267" s="263"/>
      <c r="S267" s="263"/>
      <c r="T267" s="26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65" t="s">
        <v>151</v>
      </c>
      <c r="AU267" s="265" t="s">
        <v>90</v>
      </c>
      <c r="AV267" s="14" t="s">
        <v>90</v>
      </c>
      <c r="AW267" s="14" t="s">
        <v>35</v>
      </c>
      <c r="AX267" s="14" t="s">
        <v>78</v>
      </c>
      <c r="AY267" s="265" t="s">
        <v>141</v>
      </c>
    </row>
    <row r="268" s="15" customFormat="1">
      <c r="A268" s="15"/>
      <c r="B268" s="266"/>
      <c r="C268" s="267"/>
      <c r="D268" s="240" t="s">
        <v>151</v>
      </c>
      <c r="E268" s="268" t="s">
        <v>1</v>
      </c>
      <c r="F268" s="269" t="s">
        <v>154</v>
      </c>
      <c r="G268" s="267"/>
      <c r="H268" s="270">
        <v>1</v>
      </c>
      <c r="I268" s="271"/>
      <c r="J268" s="267"/>
      <c r="K268" s="267"/>
      <c r="L268" s="272"/>
      <c r="M268" s="273"/>
      <c r="N268" s="274"/>
      <c r="O268" s="274"/>
      <c r="P268" s="274"/>
      <c r="Q268" s="274"/>
      <c r="R268" s="274"/>
      <c r="S268" s="274"/>
      <c r="T268" s="27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76" t="s">
        <v>151</v>
      </c>
      <c r="AU268" s="276" t="s">
        <v>90</v>
      </c>
      <c r="AV268" s="15" t="s">
        <v>148</v>
      </c>
      <c r="AW268" s="15" t="s">
        <v>35</v>
      </c>
      <c r="AX268" s="15" t="s">
        <v>85</v>
      </c>
      <c r="AY268" s="276" t="s">
        <v>141</v>
      </c>
    </row>
    <row r="269" s="2" customFormat="1" ht="16.5" customHeight="1">
      <c r="A269" s="39"/>
      <c r="B269" s="40"/>
      <c r="C269" s="227" t="s">
        <v>279</v>
      </c>
      <c r="D269" s="227" t="s">
        <v>144</v>
      </c>
      <c r="E269" s="228" t="s">
        <v>280</v>
      </c>
      <c r="F269" s="229" t="s">
        <v>281</v>
      </c>
      <c r="G269" s="230" t="s">
        <v>269</v>
      </c>
      <c r="H269" s="231">
        <v>1</v>
      </c>
      <c r="I269" s="232"/>
      <c r="J269" s="233">
        <f>ROUND(I269*H269,2)</f>
        <v>0</v>
      </c>
      <c r="K269" s="229" t="s">
        <v>1</v>
      </c>
      <c r="L269" s="45"/>
      <c r="M269" s="234" t="s">
        <v>1</v>
      </c>
      <c r="N269" s="235" t="s">
        <v>43</v>
      </c>
      <c r="O269" s="92"/>
      <c r="P269" s="236">
        <f>O269*H269</f>
        <v>0</v>
      </c>
      <c r="Q269" s="236">
        <v>0</v>
      </c>
      <c r="R269" s="236">
        <f>Q269*H269</f>
        <v>0</v>
      </c>
      <c r="S269" s="236">
        <v>0</v>
      </c>
      <c r="T269" s="237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8" t="s">
        <v>148</v>
      </c>
      <c r="AT269" s="238" t="s">
        <v>144</v>
      </c>
      <c r="AU269" s="238" t="s">
        <v>90</v>
      </c>
      <c r="AY269" s="18" t="s">
        <v>141</v>
      </c>
      <c r="BE269" s="239">
        <f>IF(N269="základní",J269,0)</f>
        <v>0</v>
      </c>
      <c r="BF269" s="239">
        <f>IF(N269="snížená",J269,0)</f>
        <v>0</v>
      </c>
      <c r="BG269" s="239">
        <f>IF(N269="zákl. přenesená",J269,0)</f>
        <v>0</v>
      </c>
      <c r="BH269" s="239">
        <f>IF(N269="sníž. přenesená",J269,0)</f>
        <v>0</v>
      </c>
      <c r="BI269" s="239">
        <f>IF(N269="nulová",J269,0)</f>
        <v>0</v>
      </c>
      <c r="BJ269" s="18" t="s">
        <v>85</v>
      </c>
      <c r="BK269" s="239">
        <f>ROUND(I269*H269,2)</f>
        <v>0</v>
      </c>
      <c r="BL269" s="18" t="s">
        <v>148</v>
      </c>
      <c r="BM269" s="238" t="s">
        <v>282</v>
      </c>
    </row>
    <row r="270" s="2" customFormat="1">
      <c r="A270" s="39"/>
      <c r="B270" s="40"/>
      <c r="C270" s="41"/>
      <c r="D270" s="240" t="s">
        <v>150</v>
      </c>
      <c r="E270" s="41"/>
      <c r="F270" s="241" t="s">
        <v>281</v>
      </c>
      <c r="G270" s="41"/>
      <c r="H270" s="41"/>
      <c r="I270" s="242"/>
      <c r="J270" s="41"/>
      <c r="K270" s="41"/>
      <c r="L270" s="45"/>
      <c r="M270" s="243"/>
      <c r="N270" s="244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150</v>
      </c>
      <c r="AU270" s="18" t="s">
        <v>90</v>
      </c>
    </row>
    <row r="271" s="13" customFormat="1">
      <c r="A271" s="13"/>
      <c r="B271" s="245"/>
      <c r="C271" s="246"/>
      <c r="D271" s="240" t="s">
        <v>151</v>
      </c>
      <c r="E271" s="247" t="s">
        <v>1</v>
      </c>
      <c r="F271" s="248" t="s">
        <v>281</v>
      </c>
      <c r="G271" s="246"/>
      <c r="H271" s="247" t="s">
        <v>1</v>
      </c>
      <c r="I271" s="249"/>
      <c r="J271" s="246"/>
      <c r="K271" s="246"/>
      <c r="L271" s="250"/>
      <c r="M271" s="251"/>
      <c r="N271" s="252"/>
      <c r="O271" s="252"/>
      <c r="P271" s="252"/>
      <c r="Q271" s="252"/>
      <c r="R271" s="252"/>
      <c r="S271" s="252"/>
      <c r="T271" s="25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4" t="s">
        <v>151</v>
      </c>
      <c r="AU271" s="254" t="s">
        <v>90</v>
      </c>
      <c r="AV271" s="13" t="s">
        <v>85</v>
      </c>
      <c r="AW271" s="13" t="s">
        <v>35</v>
      </c>
      <c r="AX271" s="13" t="s">
        <v>78</v>
      </c>
      <c r="AY271" s="254" t="s">
        <v>141</v>
      </c>
    </row>
    <row r="272" s="14" customFormat="1">
      <c r="A272" s="14"/>
      <c r="B272" s="255"/>
      <c r="C272" s="256"/>
      <c r="D272" s="240" t="s">
        <v>151</v>
      </c>
      <c r="E272" s="257" t="s">
        <v>1</v>
      </c>
      <c r="F272" s="258" t="s">
        <v>85</v>
      </c>
      <c r="G272" s="256"/>
      <c r="H272" s="259">
        <v>1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5" t="s">
        <v>151</v>
      </c>
      <c r="AU272" s="265" t="s">
        <v>90</v>
      </c>
      <c r="AV272" s="14" t="s">
        <v>90</v>
      </c>
      <c r="AW272" s="14" t="s">
        <v>35</v>
      </c>
      <c r="AX272" s="14" t="s">
        <v>78</v>
      </c>
      <c r="AY272" s="265" t="s">
        <v>141</v>
      </c>
    </row>
    <row r="273" s="15" customFormat="1">
      <c r="A273" s="15"/>
      <c r="B273" s="266"/>
      <c r="C273" s="267"/>
      <c r="D273" s="240" t="s">
        <v>151</v>
      </c>
      <c r="E273" s="268" t="s">
        <v>1</v>
      </c>
      <c r="F273" s="269" t="s">
        <v>154</v>
      </c>
      <c r="G273" s="267"/>
      <c r="H273" s="270">
        <v>1</v>
      </c>
      <c r="I273" s="271"/>
      <c r="J273" s="267"/>
      <c r="K273" s="267"/>
      <c r="L273" s="272"/>
      <c r="M273" s="273"/>
      <c r="N273" s="274"/>
      <c r="O273" s="274"/>
      <c r="P273" s="274"/>
      <c r="Q273" s="274"/>
      <c r="R273" s="274"/>
      <c r="S273" s="274"/>
      <c r="T273" s="27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76" t="s">
        <v>151</v>
      </c>
      <c r="AU273" s="276" t="s">
        <v>90</v>
      </c>
      <c r="AV273" s="15" t="s">
        <v>148</v>
      </c>
      <c r="AW273" s="15" t="s">
        <v>35</v>
      </c>
      <c r="AX273" s="15" t="s">
        <v>85</v>
      </c>
      <c r="AY273" s="276" t="s">
        <v>141</v>
      </c>
    </row>
    <row r="274" s="2" customFormat="1" ht="16.5" customHeight="1">
      <c r="A274" s="39"/>
      <c r="B274" s="40"/>
      <c r="C274" s="227" t="s">
        <v>7</v>
      </c>
      <c r="D274" s="227" t="s">
        <v>144</v>
      </c>
      <c r="E274" s="228" t="s">
        <v>283</v>
      </c>
      <c r="F274" s="229" t="s">
        <v>284</v>
      </c>
      <c r="G274" s="230" t="s">
        <v>269</v>
      </c>
      <c r="H274" s="231">
        <v>1</v>
      </c>
      <c r="I274" s="232"/>
      <c r="J274" s="233">
        <f>ROUND(I274*H274,2)</f>
        <v>0</v>
      </c>
      <c r="K274" s="229" t="s">
        <v>1</v>
      </c>
      <c r="L274" s="45"/>
      <c r="M274" s="234" t="s">
        <v>1</v>
      </c>
      <c r="N274" s="235" t="s">
        <v>43</v>
      </c>
      <c r="O274" s="92"/>
      <c r="P274" s="236">
        <f>O274*H274</f>
        <v>0</v>
      </c>
      <c r="Q274" s="236">
        <v>0</v>
      </c>
      <c r="R274" s="236">
        <f>Q274*H274</f>
        <v>0</v>
      </c>
      <c r="S274" s="236">
        <v>0</v>
      </c>
      <c r="T274" s="237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8" t="s">
        <v>148</v>
      </c>
      <c r="AT274" s="238" t="s">
        <v>144</v>
      </c>
      <c r="AU274" s="238" t="s">
        <v>90</v>
      </c>
      <c r="AY274" s="18" t="s">
        <v>141</v>
      </c>
      <c r="BE274" s="239">
        <f>IF(N274="základní",J274,0)</f>
        <v>0</v>
      </c>
      <c r="BF274" s="239">
        <f>IF(N274="snížená",J274,0)</f>
        <v>0</v>
      </c>
      <c r="BG274" s="239">
        <f>IF(N274="zákl. přenesená",J274,0)</f>
        <v>0</v>
      </c>
      <c r="BH274" s="239">
        <f>IF(N274="sníž. přenesená",J274,0)</f>
        <v>0</v>
      </c>
      <c r="BI274" s="239">
        <f>IF(N274="nulová",J274,0)</f>
        <v>0</v>
      </c>
      <c r="BJ274" s="18" t="s">
        <v>85</v>
      </c>
      <c r="BK274" s="239">
        <f>ROUND(I274*H274,2)</f>
        <v>0</v>
      </c>
      <c r="BL274" s="18" t="s">
        <v>148</v>
      </c>
      <c r="BM274" s="238" t="s">
        <v>285</v>
      </c>
    </row>
    <row r="275" s="2" customFormat="1">
      <c r="A275" s="39"/>
      <c r="B275" s="40"/>
      <c r="C275" s="41"/>
      <c r="D275" s="240" t="s">
        <v>150</v>
      </c>
      <c r="E275" s="41"/>
      <c r="F275" s="241" t="s">
        <v>284</v>
      </c>
      <c r="G275" s="41"/>
      <c r="H275" s="41"/>
      <c r="I275" s="242"/>
      <c r="J275" s="41"/>
      <c r="K275" s="41"/>
      <c r="L275" s="45"/>
      <c r="M275" s="243"/>
      <c r="N275" s="244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150</v>
      </c>
      <c r="AU275" s="18" t="s">
        <v>90</v>
      </c>
    </row>
    <row r="276" s="13" customFormat="1">
      <c r="A276" s="13"/>
      <c r="B276" s="245"/>
      <c r="C276" s="246"/>
      <c r="D276" s="240" t="s">
        <v>151</v>
      </c>
      <c r="E276" s="247" t="s">
        <v>1</v>
      </c>
      <c r="F276" s="248" t="s">
        <v>284</v>
      </c>
      <c r="G276" s="246"/>
      <c r="H276" s="247" t="s">
        <v>1</v>
      </c>
      <c r="I276" s="249"/>
      <c r="J276" s="246"/>
      <c r="K276" s="246"/>
      <c r="L276" s="250"/>
      <c r="M276" s="251"/>
      <c r="N276" s="252"/>
      <c r="O276" s="252"/>
      <c r="P276" s="252"/>
      <c r="Q276" s="252"/>
      <c r="R276" s="252"/>
      <c r="S276" s="252"/>
      <c r="T276" s="25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4" t="s">
        <v>151</v>
      </c>
      <c r="AU276" s="254" t="s">
        <v>90</v>
      </c>
      <c r="AV276" s="13" t="s">
        <v>85</v>
      </c>
      <c r="AW276" s="13" t="s">
        <v>35</v>
      </c>
      <c r="AX276" s="13" t="s">
        <v>78</v>
      </c>
      <c r="AY276" s="254" t="s">
        <v>141</v>
      </c>
    </row>
    <row r="277" s="14" customFormat="1">
      <c r="A277" s="14"/>
      <c r="B277" s="255"/>
      <c r="C277" s="256"/>
      <c r="D277" s="240" t="s">
        <v>151</v>
      </c>
      <c r="E277" s="257" t="s">
        <v>1</v>
      </c>
      <c r="F277" s="258" t="s">
        <v>85</v>
      </c>
      <c r="G277" s="256"/>
      <c r="H277" s="259">
        <v>1</v>
      </c>
      <c r="I277" s="260"/>
      <c r="J277" s="256"/>
      <c r="K277" s="256"/>
      <c r="L277" s="261"/>
      <c r="M277" s="262"/>
      <c r="N277" s="263"/>
      <c r="O277" s="263"/>
      <c r="P277" s="263"/>
      <c r="Q277" s="263"/>
      <c r="R277" s="263"/>
      <c r="S277" s="263"/>
      <c r="T277" s="26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5" t="s">
        <v>151</v>
      </c>
      <c r="AU277" s="265" t="s">
        <v>90</v>
      </c>
      <c r="AV277" s="14" t="s">
        <v>90</v>
      </c>
      <c r="AW277" s="14" t="s">
        <v>35</v>
      </c>
      <c r="AX277" s="14" t="s">
        <v>78</v>
      </c>
      <c r="AY277" s="265" t="s">
        <v>141</v>
      </c>
    </row>
    <row r="278" s="15" customFormat="1">
      <c r="A278" s="15"/>
      <c r="B278" s="266"/>
      <c r="C278" s="267"/>
      <c r="D278" s="240" t="s">
        <v>151</v>
      </c>
      <c r="E278" s="268" t="s">
        <v>1</v>
      </c>
      <c r="F278" s="269" t="s">
        <v>154</v>
      </c>
      <c r="G278" s="267"/>
      <c r="H278" s="270">
        <v>1</v>
      </c>
      <c r="I278" s="271"/>
      <c r="J278" s="267"/>
      <c r="K278" s="267"/>
      <c r="L278" s="272"/>
      <c r="M278" s="273"/>
      <c r="N278" s="274"/>
      <c r="O278" s="274"/>
      <c r="P278" s="274"/>
      <c r="Q278" s="274"/>
      <c r="R278" s="274"/>
      <c r="S278" s="274"/>
      <c r="T278" s="27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76" t="s">
        <v>151</v>
      </c>
      <c r="AU278" s="276" t="s">
        <v>90</v>
      </c>
      <c r="AV278" s="15" t="s">
        <v>148</v>
      </c>
      <c r="AW278" s="15" t="s">
        <v>35</v>
      </c>
      <c r="AX278" s="15" t="s">
        <v>85</v>
      </c>
      <c r="AY278" s="276" t="s">
        <v>141</v>
      </c>
    </row>
    <row r="279" s="2" customFormat="1" ht="16.5" customHeight="1">
      <c r="A279" s="39"/>
      <c r="B279" s="40"/>
      <c r="C279" s="227" t="s">
        <v>286</v>
      </c>
      <c r="D279" s="227" t="s">
        <v>144</v>
      </c>
      <c r="E279" s="228" t="s">
        <v>287</v>
      </c>
      <c r="F279" s="229" t="s">
        <v>288</v>
      </c>
      <c r="G279" s="230" t="s">
        <v>269</v>
      </c>
      <c r="H279" s="231">
        <v>1</v>
      </c>
      <c r="I279" s="232"/>
      <c r="J279" s="233">
        <f>ROUND(I279*H279,2)</f>
        <v>0</v>
      </c>
      <c r="K279" s="229" t="s">
        <v>1</v>
      </c>
      <c r="L279" s="45"/>
      <c r="M279" s="234" t="s">
        <v>1</v>
      </c>
      <c r="N279" s="235" t="s">
        <v>43</v>
      </c>
      <c r="O279" s="92"/>
      <c r="P279" s="236">
        <f>O279*H279</f>
        <v>0</v>
      </c>
      <c r="Q279" s="236">
        <v>0</v>
      </c>
      <c r="R279" s="236">
        <f>Q279*H279</f>
        <v>0</v>
      </c>
      <c r="S279" s="236">
        <v>0</v>
      </c>
      <c r="T279" s="237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8" t="s">
        <v>148</v>
      </c>
      <c r="AT279" s="238" t="s">
        <v>144</v>
      </c>
      <c r="AU279" s="238" t="s">
        <v>90</v>
      </c>
      <c r="AY279" s="18" t="s">
        <v>141</v>
      </c>
      <c r="BE279" s="239">
        <f>IF(N279="základní",J279,0)</f>
        <v>0</v>
      </c>
      <c r="BF279" s="239">
        <f>IF(N279="snížená",J279,0)</f>
        <v>0</v>
      </c>
      <c r="BG279" s="239">
        <f>IF(N279="zákl. přenesená",J279,0)</f>
        <v>0</v>
      </c>
      <c r="BH279" s="239">
        <f>IF(N279="sníž. přenesená",J279,0)</f>
        <v>0</v>
      </c>
      <c r="BI279" s="239">
        <f>IF(N279="nulová",J279,0)</f>
        <v>0</v>
      </c>
      <c r="BJ279" s="18" t="s">
        <v>85</v>
      </c>
      <c r="BK279" s="239">
        <f>ROUND(I279*H279,2)</f>
        <v>0</v>
      </c>
      <c r="BL279" s="18" t="s">
        <v>148</v>
      </c>
      <c r="BM279" s="238" t="s">
        <v>289</v>
      </c>
    </row>
    <row r="280" s="2" customFormat="1">
      <c r="A280" s="39"/>
      <c r="B280" s="40"/>
      <c r="C280" s="41"/>
      <c r="D280" s="240" t="s">
        <v>150</v>
      </c>
      <c r="E280" s="41"/>
      <c r="F280" s="241" t="s">
        <v>288</v>
      </c>
      <c r="G280" s="41"/>
      <c r="H280" s="41"/>
      <c r="I280" s="242"/>
      <c r="J280" s="41"/>
      <c r="K280" s="41"/>
      <c r="L280" s="45"/>
      <c r="M280" s="243"/>
      <c r="N280" s="244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150</v>
      </c>
      <c r="AU280" s="18" t="s">
        <v>90</v>
      </c>
    </row>
    <row r="281" s="13" customFormat="1">
      <c r="A281" s="13"/>
      <c r="B281" s="245"/>
      <c r="C281" s="246"/>
      <c r="D281" s="240" t="s">
        <v>151</v>
      </c>
      <c r="E281" s="247" t="s">
        <v>1</v>
      </c>
      <c r="F281" s="248" t="s">
        <v>288</v>
      </c>
      <c r="G281" s="246"/>
      <c r="H281" s="247" t="s">
        <v>1</v>
      </c>
      <c r="I281" s="249"/>
      <c r="J281" s="246"/>
      <c r="K281" s="246"/>
      <c r="L281" s="250"/>
      <c r="M281" s="251"/>
      <c r="N281" s="252"/>
      <c r="O281" s="252"/>
      <c r="P281" s="252"/>
      <c r="Q281" s="252"/>
      <c r="R281" s="252"/>
      <c r="S281" s="252"/>
      <c r="T281" s="25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4" t="s">
        <v>151</v>
      </c>
      <c r="AU281" s="254" t="s">
        <v>90</v>
      </c>
      <c r="AV281" s="13" t="s">
        <v>85</v>
      </c>
      <c r="AW281" s="13" t="s">
        <v>35</v>
      </c>
      <c r="AX281" s="13" t="s">
        <v>78</v>
      </c>
      <c r="AY281" s="254" t="s">
        <v>141</v>
      </c>
    </row>
    <row r="282" s="14" customFormat="1">
      <c r="A282" s="14"/>
      <c r="B282" s="255"/>
      <c r="C282" s="256"/>
      <c r="D282" s="240" t="s">
        <v>151</v>
      </c>
      <c r="E282" s="257" t="s">
        <v>1</v>
      </c>
      <c r="F282" s="258" t="s">
        <v>85</v>
      </c>
      <c r="G282" s="256"/>
      <c r="H282" s="259">
        <v>1</v>
      </c>
      <c r="I282" s="260"/>
      <c r="J282" s="256"/>
      <c r="K282" s="256"/>
      <c r="L282" s="261"/>
      <c r="M282" s="262"/>
      <c r="N282" s="263"/>
      <c r="O282" s="263"/>
      <c r="P282" s="263"/>
      <c r="Q282" s="263"/>
      <c r="R282" s="263"/>
      <c r="S282" s="263"/>
      <c r="T282" s="26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5" t="s">
        <v>151</v>
      </c>
      <c r="AU282" s="265" t="s">
        <v>90</v>
      </c>
      <c r="AV282" s="14" t="s">
        <v>90</v>
      </c>
      <c r="AW282" s="14" t="s">
        <v>35</v>
      </c>
      <c r="AX282" s="14" t="s">
        <v>78</v>
      </c>
      <c r="AY282" s="265" t="s">
        <v>141</v>
      </c>
    </row>
    <row r="283" s="15" customFormat="1">
      <c r="A283" s="15"/>
      <c r="B283" s="266"/>
      <c r="C283" s="267"/>
      <c r="D283" s="240" t="s">
        <v>151</v>
      </c>
      <c r="E283" s="268" t="s">
        <v>1</v>
      </c>
      <c r="F283" s="269" t="s">
        <v>154</v>
      </c>
      <c r="G283" s="267"/>
      <c r="H283" s="270">
        <v>1</v>
      </c>
      <c r="I283" s="271"/>
      <c r="J283" s="267"/>
      <c r="K283" s="267"/>
      <c r="L283" s="272"/>
      <c r="M283" s="273"/>
      <c r="N283" s="274"/>
      <c r="O283" s="274"/>
      <c r="P283" s="274"/>
      <c r="Q283" s="274"/>
      <c r="R283" s="274"/>
      <c r="S283" s="274"/>
      <c r="T283" s="27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6" t="s">
        <v>151</v>
      </c>
      <c r="AU283" s="276" t="s">
        <v>90</v>
      </c>
      <c r="AV283" s="15" t="s">
        <v>148</v>
      </c>
      <c r="AW283" s="15" t="s">
        <v>35</v>
      </c>
      <c r="AX283" s="15" t="s">
        <v>85</v>
      </c>
      <c r="AY283" s="276" t="s">
        <v>141</v>
      </c>
    </row>
    <row r="284" s="2" customFormat="1" ht="16.5" customHeight="1">
      <c r="A284" s="39"/>
      <c r="B284" s="40"/>
      <c r="C284" s="227" t="s">
        <v>290</v>
      </c>
      <c r="D284" s="227" t="s">
        <v>144</v>
      </c>
      <c r="E284" s="228" t="s">
        <v>291</v>
      </c>
      <c r="F284" s="229" t="s">
        <v>292</v>
      </c>
      <c r="G284" s="230" t="s">
        <v>269</v>
      </c>
      <c r="H284" s="231">
        <v>1</v>
      </c>
      <c r="I284" s="232"/>
      <c r="J284" s="233">
        <f>ROUND(I284*H284,2)</f>
        <v>0</v>
      </c>
      <c r="K284" s="229" t="s">
        <v>1</v>
      </c>
      <c r="L284" s="45"/>
      <c r="M284" s="234" t="s">
        <v>1</v>
      </c>
      <c r="N284" s="235" t="s">
        <v>43</v>
      </c>
      <c r="O284" s="92"/>
      <c r="P284" s="236">
        <f>O284*H284</f>
        <v>0</v>
      </c>
      <c r="Q284" s="236">
        <v>0</v>
      </c>
      <c r="R284" s="236">
        <f>Q284*H284</f>
        <v>0</v>
      </c>
      <c r="S284" s="236">
        <v>0</v>
      </c>
      <c r="T284" s="237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8" t="s">
        <v>148</v>
      </c>
      <c r="AT284" s="238" t="s">
        <v>144</v>
      </c>
      <c r="AU284" s="238" t="s">
        <v>90</v>
      </c>
      <c r="AY284" s="18" t="s">
        <v>141</v>
      </c>
      <c r="BE284" s="239">
        <f>IF(N284="základní",J284,0)</f>
        <v>0</v>
      </c>
      <c r="BF284" s="239">
        <f>IF(N284="snížená",J284,0)</f>
        <v>0</v>
      </c>
      <c r="BG284" s="239">
        <f>IF(N284="zákl. přenesená",J284,0)</f>
        <v>0</v>
      </c>
      <c r="BH284" s="239">
        <f>IF(N284="sníž. přenesená",J284,0)</f>
        <v>0</v>
      </c>
      <c r="BI284" s="239">
        <f>IF(N284="nulová",J284,0)</f>
        <v>0</v>
      </c>
      <c r="BJ284" s="18" t="s">
        <v>85</v>
      </c>
      <c r="BK284" s="239">
        <f>ROUND(I284*H284,2)</f>
        <v>0</v>
      </c>
      <c r="BL284" s="18" t="s">
        <v>148</v>
      </c>
      <c r="BM284" s="238" t="s">
        <v>293</v>
      </c>
    </row>
    <row r="285" s="2" customFormat="1">
      <c r="A285" s="39"/>
      <c r="B285" s="40"/>
      <c r="C285" s="41"/>
      <c r="D285" s="240" t="s">
        <v>150</v>
      </c>
      <c r="E285" s="41"/>
      <c r="F285" s="241" t="s">
        <v>292</v>
      </c>
      <c r="G285" s="41"/>
      <c r="H285" s="41"/>
      <c r="I285" s="242"/>
      <c r="J285" s="41"/>
      <c r="K285" s="41"/>
      <c r="L285" s="45"/>
      <c r="M285" s="243"/>
      <c r="N285" s="244"/>
      <c r="O285" s="92"/>
      <c r="P285" s="92"/>
      <c r="Q285" s="92"/>
      <c r="R285" s="92"/>
      <c r="S285" s="92"/>
      <c r="T285" s="93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150</v>
      </c>
      <c r="AU285" s="18" t="s">
        <v>90</v>
      </c>
    </row>
    <row r="286" s="13" customFormat="1">
      <c r="A286" s="13"/>
      <c r="B286" s="245"/>
      <c r="C286" s="246"/>
      <c r="D286" s="240" t="s">
        <v>151</v>
      </c>
      <c r="E286" s="247" t="s">
        <v>1</v>
      </c>
      <c r="F286" s="248" t="s">
        <v>292</v>
      </c>
      <c r="G286" s="246"/>
      <c r="H286" s="247" t="s">
        <v>1</v>
      </c>
      <c r="I286" s="249"/>
      <c r="J286" s="246"/>
      <c r="K286" s="246"/>
      <c r="L286" s="250"/>
      <c r="M286" s="251"/>
      <c r="N286" s="252"/>
      <c r="O286" s="252"/>
      <c r="P286" s="252"/>
      <c r="Q286" s="252"/>
      <c r="R286" s="252"/>
      <c r="S286" s="252"/>
      <c r="T286" s="25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4" t="s">
        <v>151</v>
      </c>
      <c r="AU286" s="254" t="s">
        <v>90</v>
      </c>
      <c r="AV286" s="13" t="s">
        <v>85</v>
      </c>
      <c r="AW286" s="13" t="s">
        <v>35</v>
      </c>
      <c r="AX286" s="13" t="s">
        <v>78</v>
      </c>
      <c r="AY286" s="254" t="s">
        <v>141</v>
      </c>
    </row>
    <row r="287" s="14" customFormat="1">
      <c r="A287" s="14"/>
      <c r="B287" s="255"/>
      <c r="C287" s="256"/>
      <c r="D287" s="240" t="s">
        <v>151</v>
      </c>
      <c r="E287" s="257" t="s">
        <v>1</v>
      </c>
      <c r="F287" s="258" t="s">
        <v>85</v>
      </c>
      <c r="G287" s="256"/>
      <c r="H287" s="259">
        <v>1</v>
      </c>
      <c r="I287" s="260"/>
      <c r="J287" s="256"/>
      <c r="K287" s="256"/>
      <c r="L287" s="261"/>
      <c r="M287" s="262"/>
      <c r="N287" s="263"/>
      <c r="O287" s="263"/>
      <c r="P287" s="263"/>
      <c r="Q287" s="263"/>
      <c r="R287" s="263"/>
      <c r="S287" s="263"/>
      <c r="T287" s="26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5" t="s">
        <v>151</v>
      </c>
      <c r="AU287" s="265" t="s">
        <v>90</v>
      </c>
      <c r="AV287" s="14" t="s">
        <v>90</v>
      </c>
      <c r="AW287" s="14" t="s">
        <v>35</v>
      </c>
      <c r="AX287" s="14" t="s">
        <v>78</v>
      </c>
      <c r="AY287" s="265" t="s">
        <v>141</v>
      </c>
    </row>
    <row r="288" s="15" customFormat="1">
      <c r="A288" s="15"/>
      <c r="B288" s="266"/>
      <c r="C288" s="267"/>
      <c r="D288" s="240" t="s">
        <v>151</v>
      </c>
      <c r="E288" s="268" t="s">
        <v>1</v>
      </c>
      <c r="F288" s="269" t="s">
        <v>154</v>
      </c>
      <c r="G288" s="267"/>
      <c r="H288" s="270">
        <v>1</v>
      </c>
      <c r="I288" s="271"/>
      <c r="J288" s="267"/>
      <c r="K288" s="267"/>
      <c r="L288" s="272"/>
      <c r="M288" s="273"/>
      <c r="N288" s="274"/>
      <c r="O288" s="274"/>
      <c r="P288" s="274"/>
      <c r="Q288" s="274"/>
      <c r="R288" s="274"/>
      <c r="S288" s="274"/>
      <c r="T288" s="27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76" t="s">
        <v>151</v>
      </c>
      <c r="AU288" s="276" t="s">
        <v>90</v>
      </c>
      <c r="AV288" s="15" t="s">
        <v>148</v>
      </c>
      <c r="AW288" s="15" t="s">
        <v>35</v>
      </c>
      <c r="AX288" s="15" t="s">
        <v>85</v>
      </c>
      <c r="AY288" s="276" t="s">
        <v>141</v>
      </c>
    </row>
    <row r="289" s="2" customFormat="1" ht="24.15" customHeight="1">
      <c r="A289" s="39"/>
      <c r="B289" s="40"/>
      <c r="C289" s="227" t="s">
        <v>294</v>
      </c>
      <c r="D289" s="227" t="s">
        <v>144</v>
      </c>
      <c r="E289" s="228" t="s">
        <v>295</v>
      </c>
      <c r="F289" s="229" t="s">
        <v>296</v>
      </c>
      <c r="G289" s="230" t="s">
        <v>269</v>
      </c>
      <c r="H289" s="231">
        <v>1</v>
      </c>
      <c r="I289" s="232"/>
      <c r="J289" s="233">
        <f>ROUND(I289*H289,2)</f>
        <v>0</v>
      </c>
      <c r="K289" s="229" t="s">
        <v>1</v>
      </c>
      <c r="L289" s="45"/>
      <c r="M289" s="234" t="s">
        <v>1</v>
      </c>
      <c r="N289" s="235" t="s">
        <v>43</v>
      </c>
      <c r="O289" s="92"/>
      <c r="P289" s="236">
        <f>O289*H289</f>
        <v>0</v>
      </c>
      <c r="Q289" s="236">
        <v>0</v>
      </c>
      <c r="R289" s="236">
        <f>Q289*H289</f>
        <v>0</v>
      </c>
      <c r="S289" s="236">
        <v>0</v>
      </c>
      <c r="T289" s="237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8" t="s">
        <v>148</v>
      </c>
      <c r="AT289" s="238" t="s">
        <v>144</v>
      </c>
      <c r="AU289" s="238" t="s">
        <v>90</v>
      </c>
      <c r="AY289" s="18" t="s">
        <v>141</v>
      </c>
      <c r="BE289" s="239">
        <f>IF(N289="základní",J289,0)</f>
        <v>0</v>
      </c>
      <c r="BF289" s="239">
        <f>IF(N289="snížená",J289,0)</f>
        <v>0</v>
      </c>
      <c r="BG289" s="239">
        <f>IF(N289="zákl. přenesená",J289,0)</f>
        <v>0</v>
      </c>
      <c r="BH289" s="239">
        <f>IF(N289="sníž. přenesená",J289,0)</f>
        <v>0</v>
      </c>
      <c r="BI289" s="239">
        <f>IF(N289="nulová",J289,0)</f>
        <v>0</v>
      </c>
      <c r="BJ289" s="18" t="s">
        <v>85</v>
      </c>
      <c r="BK289" s="239">
        <f>ROUND(I289*H289,2)</f>
        <v>0</v>
      </c>
      <c r="BL289" s="18" t="s">
        <v>148</v>
      </c>
      <c r="BM289" s="238" t="s">
        <v>297</v>
      </c>
    </row>
    <row r="290" s="2" customFormat="1">
      <c r="A290" s="39"/>
      <c r="B290" s="40"/>
      <c r="C290" s="41"/>
      <c r="D290" s="240" t="s">
        <v>150</v>
      </c>
      <c r="E290" s="41"/>
      <c r="F290" s="241" t="s">
        <v>296</v>
      </c>
      <c r="G290" s="41"/>
      <c r="H290" s="41"/>
      <c r="I290" s="242"/>
      <c r="J290" s="41"/>
      <c r="K290" s="41"/>
      <c r="L290" s="45"/>
      <c r="M290" s="243"/>
      <c r="N290" s="244"/>
      <c r="O290" s="92"/>
      <c r="P290" s="92"/>
      <c r="Q290" s="92"/>
      <c r="R290" s="92"/>
      <c r="S290" s="92"/>
      <c r="T290" s="93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150</v>
      </c>
      <c r="AU290" s="18" t="s">
        <v>90</v>
      </c>
    </row>
    <row r="291" s="13" customFormat="1">
      <c r="A291" s="13"/>
      <c r="B291" s="245"/>
      <c r="C291" s="246"/>
      <c r="D291" s="240" t="s">
        <v>151</v>
      </c>
      <c r="E291" s="247" t="s">
        <v>1</v>
      </c>
      <c r="F291" s="248" t="s">
        <v>296</v>
      </c>
      <c r="G291" s="246"/>
      <c r="H291" s="247" t="s">
        <v>1</v>
      </c>
      <c r="I291" s="249"/>
      <c r="J291" s="246"/>
      <c r="K291" s="246"/>
      <c r="L291" s="250"/>
      <c r="M291" s="251"/>
      <c r="N291" s="252"/>
      <c r="O291" s="252"/>
      <c r="P291" s="252"/>
      <c r="Q291" s="252"/>
      <c r="R291" s="252"/>
      <c r="S291" s="252"/>
      <c r="T291" s="25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54" t="s">
        <v>151</v>
      </c>
      <c r="AU291" s="254" t="s">
        <v>90</v>
      </c>
      <c r="AV291" s="13" t="s">
        <v>85</v>
      </c>
      <c r="AW291" s="13" t="s">
        <v>35</v>
      </c>
      <c r="AX291" s="13" t="s">
        <v>78</v>
      </c>
      <c r="AY291" s="254" t="s">
        <v>141</v>
      </c>
    </row>
    <row r="292" s="14" customFormat="1">
      <c r="A292" s="14"/>
      <c r="B292" s="255"/>
      <c r="C292" s="256"/>
      <c r="D292" s="240" t="s">
        <v>151</v>
      </c>
      <c r="E292" s="257" t="s">
        <v>1</v>
      </c>
      <c r="F292" s="258" t="s">
        <v>85</v>
      </c>
      <c r="G292" s="256"/>
      <c r="H292" s="259">
        <v>1</v>
      </c>
      <c r="I292" s="260"/>
      <c r="J292" s="256"/>
      <c r="K292" s="256"/>
      <c r="L292" s="261"/>
      <c r="M292" s="262"/>
      <c r="N292" s="263"/>
      <c r="O292" s="263"/>
      <c r="P292" s="263"/>
      <c r="Q292" s="263"/>
      <c r="R292" s="263"/>
      <c r="S292" s="263"/>
      <c r="T292" s="26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65" t="s">
        <v>151</v>
      </c>
      <c r="AU292" s="265" t="s">
        <v>90</v>
      </c>
      <c r="AV292" s="14" t="s">
        <v>90</v>
      </c>
      <c r="AW292" s="14" t="s">
        <v>35</v>
      </c>
      <c r="AX292" s="14" t="s">
        <v>78</v>
      </c>
      <c r="AY292" s="265" t="s">
        <v>141</v>
      </c>
    </row>
    <row r="293" s="15" customFormat="1">
      <c r="A293" s="15"/>
      <c r="B293" s="266"/>
      <c r="C293" s="267"/>
      <c r="D293" s="240" t="s">
        <v>151</v>
      </c>
      <c r="E293" s="268" t="s">
        <v>1</v>
      </c>
      <c r="F293" s="269" t="s">
        <v>154</v>
      </c>
      <c r="G293" s="267"/>
      <c r="H293" s="270">
        <v>1</v>
      </c>
      <c r="I293" s="271"/>
      <c r="J293" s="267"/>
      <c r="K293" s="267"/>
      <c r="L293" s="272"/>
      <c r="M293" s="273"/>
      <c r="N293" s="274"/>
      <c r="O293" s="274"/>
      <c r="P293" s="274"/>
      <c r="Q293" s="274"/>
      <c r="R293" s="274"/>
      <c r="S293" s="274"/>
      <c r="T293" s="27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76" t="s">
        <v>151</v>
      </c>
      <c r="AU293" s="276" t="s">
        <v>90</v>
      </c>
      <c r="AV293" s="15" t="s">
        <v>148</v>
      </c>
      <c r="AW293" s="15" t="s">
        <v>35</v>
      </c>
      <c r="AX293" s="15" t="s">
        <v>85</v>
      </c>
      <c r="AY293" s="276" t="s">
        <v>141</v>
      </c>
    </row>
    <row r="294" s="2" customFormat="1" ht="21.75" customHeight="1">
      <c r="A294" s="39"/>
      <c r="B294" s="40"/>
      <c r="C294" s="227" t="s">
        <v>298</v>
      </c>
      <c r="D294" s="227" t="s">
        <v>144</v>
      </c>
      <c r="E294" s="228" t="s">
        <v>299</v>
      </c>
      <c r="F294" s="229" t="s">
        <v>300</v>
      </c>
      <c r="G294" s="230" t="s">
        <v>301</v>
      </c>
      <c r="H294" s="231">
        <v>50</v>
      </c>
      <c r="I294" s="232"/>
      <c r="J294" s="233">
        <f>ROUND(I294*H294,2)</f>
        <v>0</v>
      </c>
      <c r="K294" s="229" t="s">
        <v>1</v>
      </c>
      <c r="L294" s="45"/>
      <c r="M294" s="234" t="s">
        <v>1</v>
      </c>
      <c r="N294" s="235" t="s">
        <v>43</v>
      </c>
      <c r="O294" s="92"/>
      <c r="P294" s="236">
        <f>O294*H294</f>
        <v>0</v>
      </c>
      <c r="Q294" s="236">
        <v>0</v>
      </c>
      <c r="R294" s="236">
        <f>Q294*H294</f>
        <v>0</v>
      </c>
      <c r="S294" s="236">
        <v>0</v>
      </c>
      <c r="T294" s="237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8" t="s">
        <v>148</v>
      </c>
      <c r="AT294" s="238" t="s">
        <v>144</v>
      </c>
      <c r="AU294" s="238" t="s">
        <v>90</v>
      </c>
      <c r="AY294" s="18" t="s">
        <v>141</v>
      </c>
      <c r="BE294" s="239">
        <f>IF(N294="základní",J294,0)</f>
        <v>0</v>
      </c>
      <c r="BF294" s="239">
        <f>IF(N294="snížená",J294,0)</f>
        <v>0</v>
      </c>
      <c r="BG294" s="239">
        <f>IF(N294="zákl. přenesená",J294,0)</f>
        <v>0</v>
      </c>
      <c r="BH294" s="239">
        <f>IF(N294="sníž. přenesená",J294,0)</f>
        <v>0</v>
      </c>
      <c r="BI294" s="239">
        <f>IF(N294="nulová",J294,0)</f>
        <v>0</v>
      </c>
      <c r="BJ294" s="18" t="s">
        <v>85</v>
      </c>
      <c r="BK294" s="239">
        <f>ROUND(I294*H294,2)</f>
        <v>0</v>
      </c>
      <c r="BL294" s="18" t="s">
        <v>148</v>
      </c>
      <c r="BM294" s="238" t="s">
        <v>302</v>
      </c>
    </row>
    <row r="295" s="2" customFormat="1">
      <c r="A295" s="39"/>
      <c r="B295" s="40"/>
      <c r="C295" s="41"/>
      <c r="D295" s="240" t="s">
        <v>150</v>
      </c>
      <c r="E295" s="41"/>
      <c r="F295" s="241" t="s">
        <v>300</v>
      </c>
      <c r="G295" s="41"/>
      <c r="H295" s="41"/>
      <c r="I295" s="242"/>
      <c r="J295" s="41"/>
      <c r="K295" s="41"/>
      <c r="L295" s="45"/>
      <c r="M295" s="243"/>
      <c r="N295" s="244"/>
      <c r="O295" s="92"/>
      <c r="P295" s="92"/>
      <c r="Q295" s="92"/>
      <c r="R295" s="92"/>
      <c r="S295" s="92"/>
      <c r="T295" s="93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150</v>
      </c>
      <c r="AU295" s="18" t="s">
        <v>90</v>
      </c>
    </row>
    <row r="296" s="13" customFormat="1">
      <c r="A296" s="13"/>
      <c r="B296" s="245"/>
      <c r="C296" s="246"/>
      <c r="D296" s="240" t="s">
        <v>151</v>
      </c>
      <c r="E296" s="247" t="s">
        <v>1</v>
      </c>
      <c r="F296" s="248" t="s">
        <v>303</v>
      </c>
      <c r="G296" s="246"/>
      <c r="H296" s="247" t="s">
        <v>1</v>
      </c>
      <c r="I296" s="249"/>
      <c r="J296" s="246"/>
      <c r="K296" s="246"/>
      <c r="L296" s="250"/>
      <c r="M296" s="251"/>
      <c r="N296" s="252"/>
      <c r="O296" s="252"/>
      <c r="P296" s="252"/>
      <c r="Q296" s="252"/>
      <c r="R296" s="252"/>
      <c r="S296" s="252"/>
      <c r="T296" s="25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54" t="s">
        <v>151</v>
      </c>
      <c r="AU296" s="254" t="s">
        <v>90</v>
      </c>
      <c r="AV296" s="13" t="s">
        <v>85</v>
      </c>
      <c r="AW296" s="13" t="s">
        <v>35</v>
      </c>
      <c r="AX296" s="13" t="s">
        <v>78</v>
      </c>
      <c r="AY296" s="254" t="s">
        <v>141</v>
      </c>
    </row>
    <row r="297" s="14" customFormat="1">
      <c r="A297" s="14"/>
      <c r="B297" s="255"/>
      <c r="C297" s="256"/>
      <c r="D297" s="240" t="s">
        <v>151</v>
      </c>
      <c r="E297" s="257" t="s">
        <v>1</v>
      </c>
      <c r="F297" s="258" t="s">
        <v>304</v>
      </c>
      <c r="G297" s="256"/>
      <c r="H297" s="259">
        <v>50</v>
      </c>
      <c r="I297" s="260"/>
      <c r="J297" s="256"/>
      <c r="K297" s="256"/>
      <c r="L297" s="261"/>
      <c r="M297" s="262"/>
      <c r="N297" s="263"/>
      <c r="O297" s="263"/>
      <c r="P297" s="263"/>
      <c r="Q297" s="263"/>
      <c r="R297" s="263"/>
      <c r="S297" s="263"/>
      <c r="T297" s="26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5" t="s">
        <v>151</v>
      </c>
      <c r="AU297" s="265" t="s">
        <v>90</v>
      </c>
      <c r="AV297" s="14" t="s">
        <v>90</v>
      </c>
      <c r="AW297" s="14" t="s">
        <v>35</v>
      </c>
      <c r="AX297" s="14" t="s">
        <v>78</v>
      </c>
      <c r="AY297" s="265" t="s">
        <v>141</v>
      </c>
    </row>
    <row r="298" s="15" customFormat="1">
      <c r="A298" s="15"/>
      <c r="B298" s="266"/>
      <c r="C298" s="267"/>
      <c r="D298" s="240" t="s">
        <v>151</v>
      </c>
      <c r="E298" s="268" t="s">
        <v>1</v>
      </c>
      <c r="F298" s="269" t="s">
        <v>154</v>
      </c>
      <c r="G298" s="267"/>
      <c r="H298" s="270">
        <v>50</v>
      </c>
      <c r="I298" s="271"/>
      <c r="J298" s="267"/>
      <c r="K298" s="267"/>
      <c r="L298" s="272"/>
      <c r="M298" s="277"/>
      <c r="N298" s="278"/>
      <c r="O298" s="278"/>
      <c r="P298" s="278"/>
      <c r="Q298" s="278"/>
      <c r="R298" s="278"/>
      <c r="S298" s="278"/>
      <c r="T298" s="279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76" t="s">
        <v>151</v>
      </c>
      <c r="AU298" s="276" t="s">
        <v>90</v>
      </c>
      <c r="AV298" s="15" t="s">
        <v>148</v>
      </c>
      <c r="AW298" s="15" t="s">
        <v>35</v>
      </c>
      <c r="AX298" s="15" t="s">
        <v>85</v>
      </c>
      <c r="AY298" s="276" t="s">
        <v>141</v>
      </c>
    </row>
    <row r="299" s="2" customFormat="1" ht="6.96" customHeight="1">
      <c r="A299" s="39"/>
      <c r="B299" s="67"/>
      <c r="C299" s="68"/>
      <c r="D299" s="68"/>
      <c r="E299" s="68"/>
      <c r="F299" s="68"/>
      <c r="G299" s="68"/>
      <c r="H299" s="68"/>
      <c r="I299" s="68"/>
      <c r="J299" s="68"/>
      <c r="K299" s="68"/>
      <c r="L299" s="45"/>
      <c r="M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</row>
  </sheetData>
  <sheetProtection sheet="1" autoFilter="0" formatColumns="0" formatRows="0" objects="1" scenarios="1" spinCount="100000" saltValue="uHUqveHILzBHFKCPcGDMnYcPmtfegMjD5vWUnQK01I/xb9t8X6VMRE50GW5jb2Hhze4McqYjkBkZG4IVm3/ojw==" hashValue="XE6EP1wVJxM4YJC0+rZuwh1i4/yfF+/19hA3EyKb99SucqdaVwwrcD1WyU1m62H0yNEiWwEHMoxyCAcZLLDSVA==" algorithmName="SHA-512" password="C61F"/>
  <autoFilter ref="C121:K29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90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1" customFormat="1" ht="12" customHeight="1">
      <c r="B8" s="21"/>
      <c r="D8" s="151" t="s">
        <v>114</v>
      </c>
      <c r="L8" s="21"/>
    </row>
    <row r="9" s="2" customFormat="1" ht="23.25" customHeight="1">
      <c r="A9" s="39"/>
      <c r="B9" s="45"/>
      <c r="C9" s="39"/>
      <c r="D9" s="39"/>
      <c r="E9" s="152" t="s">
        <v>115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116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305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118</v>
      </c>
      <c r="G14" s="39"/>
      <c r="H14" s="39"/>
      <c r="I14" s="151" t="s">
        <v>22</v>
      </c>
      <c r="J14" s="154" t="str">
        <f>'Rekapitulace stavby'!AN8</f>
        <v>20. 5. 2025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">
        <v>26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27</v>
      </c>
      <c r="F17" s="39"/>
      <c r="G17" s="39"/>
      <c r="H17" s="39"/>
      <c r="I17" s="151" t="s">
        <v>28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29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28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31</v>
      </c>
      <c r="E22" s="39"/>
      <c r="F22" s="39"/>
      <c r="G22" s="39"/>
      <c r="H22" s="39"/>
      <c r="I22" s="151" t="s">
        <v>25</v>
      </c>
      <c r="J22" s="142" t="s">
        <v>32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33</v>
      </c>
      <c r="F23" s="39"/>
      <c r="G23" s="39"/>
      <c r="H23" s="39"/>
      <c r="I23" s="151" t="s">
        <v>28</v>
      </c>
      <c r="J23" s="142" t="s">
        <v>34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25</v>
      </c>
      <c r="J25" s="142" t="s">
        <v>32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33</v>
      </c>
      <c r="F26" s="39"/>
      <c r="G26" s="39"/>
      <c r="H26" s="39"/>
      <c r="I26" s="151" t="s">
        <v>28</v>
      </c>
      <c r="J26" s="142" t="s">
        <v>34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37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38</v>
      </c>
      <c r="E32" s="39"/>
      <c r="F32" s="39"/>
      <c r="G32" s="39"/>
      <c r="H32" s="39"/>
      <c r="I32" s="39"/>
      <c r="J32" s="161">
        <f>ROUND(J135,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40</v>
      </c>
      <c r="G34" s="39"/>
      <c r="H34" s="39"/>
      <c r="I34" s="162" t="s">
        <v>39</v>
      </c>
      <c r="J34" s="162" t="s">
        <v>41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42</v>
      </c>
      <c r="E35" s="151" t="s">
        <v>43</v>
      </c>
      <c r="F35" s="164">
        <f>ROUND((SUM(BE135:BE702)),  2)</f>
        <v>0</v>
      </c>
      <c r="G35" s="39"/>
      <c r="H35" s="39"/>
      <c r="I35" s="165">
        <v>0.20999999999999999</v>
      </c>
      <c r="J35" s="164">
        <f>ROUND(((SUM(BE135:BE702))*I35),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44</v>
      </c>
      <c r="F36" s="164">
        <f>ROUND((SUM(BF135:BF702)),  2)</f>
        <v>0</v>
      </c>
      <c r="G36" s="39"/>
      <c r="H36" s="39"/>
      <c r="I36" s="165">
        <v>0.12</v>
      </c>
      <c r="J36" s="164">
        <f>ROUND(((SUM(BF135:BF702))*I36),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45</v>
      </c>
      <c r="F37" s="164">
        <f>ROUND((SUM(BG135:BG702)),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46</v>
      </c>
      <c r="F38" s="164">
        <f>ROUND((SUM(BH135:BH702)),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47</v>
      </c>
      <c r="F39" s="164">
        <f>ROUND((SUM(BI135:BI702)),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48</v>
      </c>
      <c r="E41" s="168"/>
      <c r="F41" s="168"/>
      <c r="G41" s="169" t="s">
        <v>49</v>
      </c>
      <c r="H41" s="170" t="s">
        <v>50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114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23.25" customHeight="1">
      <c r="A87" s="39"/>
      <c r="B87" s="40"/>
      <c r="C87" s="41"/>
      <c r="D87" s="41"/>
      <c r="E87" s="184" t="s">
        <v>115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116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D.1.1. - Stavební práce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Kotlářská 263/9, Veveří, 602 00 Brno </v>
      </c>
      <c r="G91" s="41"/>
      <c r="H91" s="41"/>
      <c r="I91" s="33" t="s">
        <v>22</v>
      </c>
      <c r="J91" s="80" t="str">
        <f>IF(J14="","",J14)</f>
        <v>20. 5. 2025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25.65" customHeight="1">
      <c r="A93" s="39"/>
      <c r="B93" s="40"/>
      <c r="C93" s="33" t="s">
        <v>24</v>
      </c>
      <c r="D93" s="41"/>
      <c r="E93" s="41"/>
      <c r="F93" s="28" t="str">
        <f>E17</f>
        <v>OA a VOŠ Brno Kotlářská, příspěvková organizace</v>
      </c>
      <c r="G93" s="41"/>
      <c r="H93" s="41"/>
      <c r="I93" s="33" t="s">
        <v>31</v>
      </c>
      <c r="J93" s="37" t="str">
        <f>E23</f>
        <v>Múčka Veselý architekti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5.65" customHeight="1">
      <c r="A94" s="39"/>
      <c r="B94" s="40"/>
      <c r="C94" s="33" t="s">
        <v>29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>Múčka Veselý architekti s.r.o.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120</v>
      </c>
      <c r="D96" s="186"/>
      <c r="E96" s="186"/>
      <c r="F96" s="186"/>
      <c r="G96" s="186"/>
      <c r="H96" s="186"/>
      <c r="I96" s="186"/>
      <c r="J96" s="187" t="s">
        <v>121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122</v>
      </c>
      <c r="D98" s="41"/>
      <c r="E98" s="41"/>
      <c r="F98" s="41"/>
      <c r="G98" s="41"/>
      <c r="H98" s="41"/>
      <c r="I98" s="41"/>
      <c r="J98" s="111">
        <f>J135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123</v>
      </c>
    </row>
    <row r="99" s="9" customFormat="1" ht="24.96" customHeight="1">
      <c r="A99" s="9"/>
      <c r="B99" s="189"/>
      <c r="C99" s="190"/>
      <c r="D99" s="191" t="s">
        <v>124</v>
      </c>
      <c r="E99" s="192"/>
      <c r="F99" s="192"/>
      <c r="G99" s="192"/>
      <c r="H99" s="192"/>
      <c r="I99" s="192"/>
      <c r="J99" s="193">
        <f>J136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306</v>
      </c>
      <c r="E100" s="197"/>
      <c r="F100" s="197"/>
      <c r="G100" s="197"/>
      <c r="H100" s="197"/>
      <c r="I100" s="197"/>
      <c r="J100" s="198">
        <f>J137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307</v>
      </c>
      <c r="E101" s="197"/>
      <c r="F101" s="197"/>
      <c r="G101" s="197"/>
      <c r="H101" s="197"/>
      <c r="I101" s="197"/>
      <c r="J101" s="198">
        <f>J163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308</v>
      </c>
      <c r="E102" s="197"/>
      <c r="F102" s="197"/>
      <c r="G102" s="197"/>
      <c r="H102" s="197"/>
      <c r="I102" s="197"/>
      <c r="J102" s="198">
        <f>J206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4"/>
      <c r="D103" s="196" t="s">
        <v>309</v>
      </c>
      <c r="E103" s="197"/>
      <c r="F103" s="197"/>
      <c r="G103" s="197"/>
      <c r="H103" s="197"/>
      <c r="I103" s="197"/>
      <c r="J103" s="198">
        <f>J226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4"/>
      <c r="D104" s="196" t="s">
        <v>125</v>
      </c>
      <c r="E104" s="197"/>
      <c r="F104" s="197"/>
      <c r="G104" s="197"/>
      <c r="H104" s="197"/>
      <c r="I104" s="197"/>
      <c r="J104" s="198">
        <f>J446</f>
        <v>0</v>
      </c>
      <c r="K104" s="134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34"/>
      <c r="D105" s="196" t="s">
        <v>310</v>
      </c>
      <c r="E105" s="197"/>
      <c r="F105" s="197"/>
      <c r="G105" s="197"/>
      <c r="H105" s="197"/>
      <c r="I105" s="197"/>
      <c r="J105" s="198">
        <f>J456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9"/>
      <c r="C106" s="190"/>
      <c r="D106" s="191" t="s">
        <v>311</v>
      </c>
      <c r="E106" s="192"/>
      <c r="F106" s="192"/>
      <c r="G106" s="192"/>
      <c r="H106" s="192"/>
      <c r="I106" s="192"/>
      <c r="J106" s="193">
        <f>J469</f>
        <v>0</v>
      </c>
      <c r="K106" s="190"/>
      <c r="L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95"/>
      <c r="C107" s="134"/>
      <c r="D107" s="196" t="s">
        <v>312</v>
      </c>
      <c r="E107" s="197"/>
      <c r="F107" s="197"/>
      <c r="G107" s="197"/>
      <c r="H107" s="197"/>
      <c r="I107" s="197"/>
      <c r="J107" s="198">
        <f>J470</f>
        <v>0</v>
      </c>
      <c r="K107" s="134"/>
      <c r="L107" s="19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5"/>
      <c r="C108" s="134"/>
      <c r="D108" s="196" t="s">
        <v>313</v>
      </c>
      <c r="E108" s="197"/>
      <c r="F108" s="197"/>
      <c r="G108" s="197"/>
      <c r="H108" s="197"/>
      <c r="I108" s="197"/>
      <c r="J108" s="198">
        <f>J492</f>
        <v>0</v>
      </c>
      <c r="K108" s="134"/>
      <c r="L108" s="19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5"/>
      <c r="C109" s="134"/>
      <c r="D109" s="196" t="s">
        <v>314</v>
      </c>
      <c r="E109" s="197"/>
      <c r="F109" s="197"/>
      <c r="G109" s="197"/>
      <c r="H109" s="197"/>
      <c r="I109" s="197"/>
      <c r="J109" s="198">
        <f>J524</f>
        <v>0</v>
      </c>
      <c r="K109" s="134"/>
      <c r="L109" s="19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5"/>
      <c r="C110" s="134"/>
      <c r="D110" s="196" t="s">
        <v>315</v>
      </c>
      <c r="E110" s="197"/>
      <c r="F110" s="197"/>
      <c r="G110" s="197"/>
      <c r="H110" s="197"/>
      <c r="I110" s="197"/>
      <c r="J110" s="198">
        <f>J545</f>
        <v>0</v>
      </c>
      <c r="K110" s="134"/>
      <c r="L110" s="19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5"/>
      <c r="C111" s="134"/>
      <c r="D111" s="196" t="s">
        <v>316</v>
      </c>
      <c r="E111" s="197"/>
      <c r="F111" s="197"/>
      <c r="G111" s="197"/>
      <c r="H111" s="197"/>
      <c r="I111" s="197"/>
      <c r="J111" s="198">
        <f>J550</f>
        <v>0</v>
      </c>
      <c r="K111" s="134"/>
      <c r="L111" s="19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5"/>
      <c r="C112" s="134"/>
      <c r="D112" s="196" t="s">
        <v>317</v>
      </c>
      <c r="E112" s="197"/>
      <c r="F112" s="197"/>
      <c r="G112" s="197"/>
      <c r="H112" s="197"/>
      <c r="I112" s="197"/>
      <c r="J112" s="198">
        <f>J623</f>
        <v>0</v>
      </c>
      <c r="K112" s="134"/>
      <c r="L112" s="19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5"/>
      <c r="C113" s="134"/>
      <c r="D113" s="196" t="s">
        <v>318</v>
      </c>
      <c r="E113" s="197"/>
      <c r="F113" s="197"/>
      <c r="G113" s="197"/>
      <c r="H113" s="197"/>
      <c r="I113" s="197"/>
      <c r="J113" s="198">
        <f>J667</f>
        <v>0</v>
      </c>
      <c r="K113" s="134"/>
      <c r="L113" s="19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67"/>
      <c r="C115" s="68"/>
      <c r="D115" s="68"/>
      <c r="E115" s="68"/>
      <c r="F115" s="68"/>
      <c r="G115" s="68"/>
      <c r="H115" s="68"/>
      <c r="I115" s="68"/>
      <c r="J115" s="68"/>
      <c r="K115" s="68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9" s="2" customFormat="1" ht="6.96" customHeight="1">
      <c r="A119" s="39"/>
      <c r="B119" s="69"/>
      <c r="C119" s="70"/>
      <c r="D119" s="70"/>
      <c r="E119" s="70"/>
      <c r="F119" s="70"/>
      <c r="G119" s="70"/>
      <c r="H119" s="70"/>
      <c r="I119" s="70"/>
      <c r="J119" s="70"/>
      <c r="K119" s="70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24.96" customHeight="1">
      <c r="A120" s="39"/>
      <c r="B120" s="40"/>
      <c r="C120" s="24" t="s">
        <v>126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16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6.5" customHeight="1">
      <c r="A123" s="39"/>
      <c r="B123" s="40"/>
      <c r="C123" s="41"/>
      <c r="D123" s="41"/>
      <c r="E123" s="184" t="str">
        <f>E7</f>
        <v>OA - stavební práce</v>
      </c>
      <c r="F123" s="33"/>
      <c r="G123" s="33"/>
      <c r="H123" s="33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" customFormat="1" ht="12" customHeight="1">
      <c r="B124" s="22"/>
      <c r="C124" s="33" t="s">
        <v>114</v>
      </c>
      <c r="D124" s="23"/>
      <c r="E124" s="23"/>
      <c r="F124" s="23"/>
      <c r="G124" s="23"/>
      <c r="H124" s="23"/>
      <c r="I124" s="23"/>
      <c r="J124" s="23"/>
      <c r="K124" s="23"/>
      <c r="L124" s="21"/>
    </row>
    <row r="125" s="2" customFormat="1" ht="23.25" customHeight="1">
      <c r="A125" s="39"/>
      <c r="B125" s="40"/>
      <c r="C125" s="41"/>
      <c r="D125" s="41"/>
      <c r="E125" s="184" t="s">
        <v>115</v>
      </c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2" customHeight="1">
      <c r="A126" s="39"/>
      <c r="B126" s="40"/>
      <c r="C126" s="33" t="s">
        <v>116</v>
      </c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6.5" customHeight="1">
      <c r="A127" s="39"/>
      <c r="B127" s="40"/>
      <c r="C127" s="41"/>
      <c r="D127" s="41"/>
      <c r="E127" s="77" t="str">
        <f>E11</f>
        <v>D.1.1. - Stavební práce</v>
      </c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2" customHeight="1">
      <c r="A129" s="39"/>
      <c r="B129" s="40"/>
      <c r="C129" s="33" t="s">
        <v>20</v>
      </c>
      <c r="D129" s="41"/>
      <c r="E129" s="41"/>
      <c r="F129" s="28" t="str">
        <f>F14</f>
        <v xml:space="preserve">Kotlářská 263/9, Veveří, 602 00 Brno </v>
      </c>
      <c r="G129" s="41"/>
      <c r="H129" s="41"/>
      <c r="I129" s="33" t="s">
        <v>22</v>
      </c>
      <c r="J129" s="80" t="str">
        <f>IF(J14="","",J14)</f>
        <v>20. 5. 2025</v>
      </c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6.96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25.65" customHeight="1">
      <c r="A131" s="39"/>
      <c r="B131" s="40"/>
      <c r="C131" s="33" t="s">
        <v>24</v>
      </c>
      <c r="D131" s="41"/>
      <c r="E131" s="41"/>
      <c r="F131" s="28" t="str">
        <f>E17</f>
        <v>OA a VOŠ Brno Kotlářská, příspěvková organizace</v>
      </c>
      <c r="G131" s="41"/>
      <c r="H131" s="41"/>
      <c r="I131" s="33" t="s">
        <v>31</v>
      </c>
      <c r="J131" s="37" t="str">
        <f>E23</f>
        <v>Múčka Veselý architekti s.r.o.</v>
      </c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25.65" customHeight="1">
      <c r="A132" s="39"/>
      <c r="B132" s="40"/>
      <c r="C132" s="33" t="s">
        <v>29</v>
      </c>
      <c r="D132" s="41"/>
      <c r="E132" s="41"/>
      <c r="F132" s="28" t="str">
        <f>IF(E20="","",E20)</f>
        <v>Vyplň údaj</v>
      </c>
      <c r="G132" s="41"/>
      <c r="H132" s="41"/>
      <c r="I132" s="33" t="s">
        <v>36</v>
      </c>
      <c r="J132" s="37" t="str">
        <f>E26</f>
        <v>Múčka Veselý architekti s.r.o.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0.32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11" customFormat="1" ht="29.28" customHeight="1">
      <c r="A134" s="200"/>
      <c r="B134" s="201"/>
      <c r="C134" s="202" t="s">
        <v>127</v>
      </c>
      <c r="D134" s="203" t="s">
        <v>63</v>
      </c>
      <c r="E134" s="203" t="s">
        <v>59</v>
      </c>
      <c r="F134" s="203" t="s">
        <v>60</v>
      </c>
      <c r="G134" s="203" t="s">
        <v>128</v>
      </c>
      <c r="H134" s="203" t="s">
        <v>129</v>
      </c>
      <c r="I134" s="203" t="s">
        <v>130</v>
      </c>
      <c r="J134" s="203" t="s">
        <v>121</v>
      </c>
      <c r="K134" s="204" t="s">
        <v>131</v>
      </c>
      <c r="L134" s="205"/>
      <c r="M134" s="101" t="s">
        <v>1</v>
      </c>
      <c r="N134" s="102" t="s">
        <v>42</v>
      </c>
      <c r="O134" s="102" t="s">
        <v>132</v>
      </c>
      <c r="P134" s="102" t="s">
        <v>133</v>
      </c>
      <c r="Q134" s="102" t="s">
        <v>134</v>
      </c>
      <c r="R134" s="102" t="s">
        <v>135</v>
      </c>
      <c r="S134" s="102" t="s">
        <v>136</v>
      </c>
      <c r="T134" s="103" t="s">
        <v>137</v>
      </c>
      <c r="U134" s="200"/>
      <c r="V134" s="200"/>
      <c r="W134" s="200"/>
      <c r="X134" s="200"/>
      <c r="Y134" s="200"/>
      <c r="Z134" s="200"/>
      <c r="AA134" s="200"/>
      <c r="AB134" s="200"/>
      <c r="AC134" s="200"/>
      <c r="AD134" s="200"/>
      <c r="AE134" s="200"/>
    </row>
    <row r="135" s="2" customFormat="1" ht="22.8" customHeight="1">
      <c r="A135" s="39"/>
      <c r="B135" s="40"/>
      <c r="C135" s="108" t="s">
        <v>138</v>
      </c>
      <c r="D135" s="41"/>
      <c r="E135" s="41"/>
      <c r="F135" s="41"/>
      <c r="G135" s="41"/>
      <c r="H135" s="41"/>
      <c r="I135" s="41"/>
      <c r="J135" s="206">
        <f>BK135</f>
        <v>0</v>
      </c>
      <c r="K135" s="41"/>
      <c r="L135" s="45"/>
      <c r="M135" s="104"/>
      <c r="N135" s="207"/>
      <c r="O135" s="105"/>
      <c r="P135" s="208">
        <f>P136+P469</f>
        <v>0</v>
      </c>
      <c r="Q135" s="105"/>
      <c r="R135" s="208">
        <f>R136+R469</f>
        <v>5.6494382999999999</v>
      </c>
      <c r="S135" s="105"/>
      <c r="T135" s="209">
        <f>T136+T469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77</v>
      </c>
      <c r="AU135" s="18" t="s">
        <v>123</v>
      </c>
      <c r="BK135" s="210">
        <f>BK136+BK469</f>
        <v>0</v>
      </c>
    </row>
    <row r="136" s="12" customFormat="1" ht="25.92" customHeight="1">
      <c r="A136" s="12"/>
      <c r="B136" s="211"/>
      <c r="C136" s="212"/>
      <c r="D136" s="213" t="s">
        <v>77</v>
      </c>
      <c r="E136" s="214" t="s">
        <v>139</v>
      </c>
      <c r="F136" s="214" t="s">
        <v>140</v>
      </c>
      <c r="G136" s="212"/>
      <c r="H136" s="212"/>
      <c r="I136" s="215"/>
      <c r="J136" s="216">
        <f>BK136</f>
        <v>0</v>
      </c>
      <c r="K136" s="212"/>
      <c r="L136" s="217"/>
      <c r="M136" s="218"/>
      <c r="N136" s="219"/>
      <c r="O136" s="219"/>
      <c r="P136" s="220">
        <f>P137+P163+P206+P226+P446+P456</f>
        <v>0</v>
      </c>
      <c r="Q136" s="219"/>
      <c r="R136" s="220">
        <f>R137+R163+R206+R226+R446+R456</f>
        <v>5.4210779999999996</v>
      </c>
      <c r="S136" s="219"/>
      <c r="T136" s="221">
        <f>T137+T163+T206+T226+T446+T456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2" t="s">
        <v>85</v>
      </c>
      <c r="AT136" s="223" t="s">
        <v>77</v>
      </c>
      <c r="AU136" s="223" t="s">
        <v>78</v>
      </c>
      <c r="AY136" s="222" t="s">
        <v>141</v>
      </c>
      <c r="BK136" s="224">
        <f>BK137+BK163+BK206+BK226+BK446+BK456</f>
        <v>0</v>
      </c>
    </row>
    <row r="137" s="12" customFormat="1" ht="22.8" customHeight="1">
      <c r="A137" s="12"/>
      <c r="B137" s="211"/>
      <c r="C137" s="212"/>
      <c r="D137" s="213" t="s">
        <v>77</v>
      </c>
      <c r="E137" s="225" t="s">
        <v>85</v>
      </c>
      <c r="F137" s="225" t="s">
        <v>319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SUM(P138:P162)</f>
        <v>0</v>
      </c>
      <c r="Q137" s="219"/>
      <c r="R137" s="220">
        <f>SUM(R138:R162)</f>
        <v>0</v>
      </c>
      <c r="S137" s="219"/>
      <c r="T137" s="221">
        <f>SUM(T138:T162)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85</v>
      </c>
      <c r="AT137" s="223" t="s">
        <v>77</v>
      </c>
      <c r="AU137" s="223" t="s">
        <v>85</v>
      </c>
      <c r="AY137" s="222" t="s">
        <v>141</v>
      </c>
      <c r="BK137" s="224">
        <f>SUM(BK138:BK162)</f>
        <v>0</v>
      </c>
    </row>
    <row r="138" s="2" customFormat="1" ht="24.15" customHeight="1">
      <c r="A138" s="39"/>
      <c r="B138" s="40"/>
      <c r="C138" s="227" t="s">
        <v>320</v>
      </c>
      <c r="D138" s="227" t="s">
        <v>144</v>
      </c>
      <c r="E138" s="228" t="s">
        <v>321</v>
      </c>
      <c r="F138" s="229" t="s">
        <v>322</v>
      </c>
      <c r="G138" s="230" t="s">
        <v>162</v>
      </c>
      <c r="H138" s="231">
        <v>4.8300000000000001</v>
      </c>
      <c r="I138" s="232"/>
      <c r="J138" s="233">
        <f>ROUND(I138*H138,2)</f>
        <v>0</v>
      </c>
      <c r="K138" s="229" t="s">
        <v>1</v>
      </c>
      <c r="L138" s="45"/>
      <c r="M138" s="234" t="s">
        <v>1</v>
      </c>
      <c r="N138" s="235" t="s">
        <v>43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148</v>
      </c>
      <c r="AT138" s="238" t="s">
        <v>144</v>
      </c>
      <c r="AU138" s="238" t="s">
        <v>90</v>
      </c>
      <c r="AY138" s="18" t="s">
        <v>141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85</v>
      </c>
      <c r="BK138" s="239">
        <f>ROUND(I138*H138,2)</f>
        <v>0</v>
      </c>
      <c r="BL138" s="18" t="s">
        <v>148</v>
      </c>
      <c r="BM138" s="238" t="s">
        <v>323</v>
      </c>
    </row>
    <row r="139" s="2" customFormat="1">
      <c r="A139" s="39"/>
      <c r="B139" s="40"/>
      <c r="C139" s="41"/>
      <c r="D139" s="240" t="s">
        <v>150</v>
      </c>
      <c r="E139" s="41"/>
      <c r="F139" s="241" t="s">
        <v>322</v>
      </c>
      <c r="G139" s="41"/>
      <c r="H139" s="41"/>
      <c r="I139" s="242"/>
      <c r="J139" s="41"/>
      <c r="K139" s="41"/>
      <c r="L139" s="45"/>
      <c r="M139" s="243"/>
      <c r="N139" s="244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150</v>
      </c>
      <c r="AU139" s="18" t="s">
        <v>90</v>
      </c>
    </row>
    <row r="140" s="14" customFormat="1">
      <c r="A140" s="14"/>
      <c r="B140" s="255"/>
      <c r="C140" s="256"/>
      <c r="D140" s="240" t="s">
        <v>151</v>
      </c>
      <c r="E140" s="257" t="s">
        <v>1</v>
      </c>
      <c r="F140" s="258" t="s">
        <v>324</v>
      </c>
      <c r="G140" s="256"/>
      <c r="H140" s="259">
        <v>4.8300000000000001</v>
      </c>
      <c r="I140" s="260"/>
      <c r="J140" s="256"/>
      <c r="K140" s="256"/>
      <c r="L140" s="261"/>
      <c r="M140" s="262"/>
      <c r="N140" s="263"/>
      <c r="O140" s="263"/>
      <c r="P140" s="263"/>
      <c r="Q140" s="263"/>
      <c r="R140" s="263"/>
      <c r="S140" s="263"/>
      <c r="T140" s="26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5" t="s">
        <v>151</v>
      </c>
      <c r="AU140" s="265" t="s">
        <v>90</v>
      </c>
      <c r="AV140" s="14" t="s">
        <v>90</v>
      </c>
      <c r="AW140" s="14" t="s">
        <v>35</v>
      </c>
      <c r="AX140" s="14" t="s">
        <v>78</v>
      </c>
      <c r="AY140" s="265" t="s">
        <v>141</v>
      </c>
    </row>
    <row r="141" s="15" customFormat="1">
      <c r="A141" s="15"/>
      <c r="B141" s="266"/>
      <c r="C141" s="267"/>
      <c r="D141" s="240" t="s">
        <v>151</v>
      </c>
      <c r="E141" s="268" t="s">
        <v>1</v>
      </c>
      <c r="F141" s="269" t="s">
        <v>154</v>
      </c>
      <c r="G141" s="267"/>
      <c r="H141" s="270">
        <v>4.8300000000000001</v>
      </c>
      <c r="I141" s="271"/>
      <c r="J141" s="267"/>
      <c r="K141" s="267"/>
      <c r="L141" s="272"/>
      <c r="M141" s="273"/>
      <c r="N141" s="274"/>
      <c r="O141" s="274"/>
      <c r="P141" s="274"/>
      <c r="Q141" s="274"/>
      <c r="R141" s="274"/>
      <c r="S141" s="274"/>
      <c r="T141" s="27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6" t="s">
        <v>151</v>
      </c>
      <c r="AU141" s="276" t="s">
        <v>90</v>
      </c>
      <c r="AV141" s="15" t="s">
        <v>148</v>
      </c>
      <c r="AW141" s="15" t="s">
        <v>35</v>
      </c>
      <c r="AX141" s="15" t="s">
        <v>85</v>
      </c>
      <c r="AY141" s="276" t="s">
        <v>141</v>
      </c>
    </row>
    <row r="142" s="2" customFormat="1" ht="33" customHeight="1">
      <c r="A142" s="39"/>
      <c r="B142" s="40"/>
      <c r="C142" s="227" t="s">
        <v>325</v>
      </c>
      <c r="D142" s="227" t="s">
        <v>144</v>
      </c>
      <c r="E142" s="228" t="s">
        <v>326</v>
      </c>
      <c r="F142" s="229" t="s">
        <v>327</v>
      </c>
      <c r="G142" s="230" t="s">
        <v>162</v>
      </c>
      <c r="H142" s="231">
        <v>4.8300000000000001</v>
      </c>
      <c r="I142" s="232"/>
      <c r="J142" s="233">
        <f>ROUND(I142*H142,2)</f>
        <v>0</v>
      </c>
      <c r="K142" s="229" t="s">
        <v>1</v>
      </c>
      <c r="L142" s="45"/>
      <c r="M142" s="234" t="s">
        <v>1</v>
      </c>
      <c r="N142" s="235" t="s">
        <v>43</v>
      </c>
      <c r="O142" s="92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8" t="s">
        <v>148</v>
      </c>
      <c r="AT142" s="238" t="s">
        <v>144</v>
      </c>
      <c r="AU142" s="238" t="s">
        <v>90</v>
      </c>
      <c r="AY142" s="18" t="s">
        <v>141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8" t="s">
        <v>85</v>
      </c>
      <c r="BK142" s="239">
        <f>ROUND(I142*H142,2)</f>
        <v>0</v>
      </c>
      <c r="BL142" s="18" t="s">
        <v>148</v>
      </c>
      <c r="BM142" s="238" t="s">
        <v>328</v>
      </c>
    </row>
    <row r="143" s="2" customFormat="1">
      <c r="A143" s="39"/>
      <c r="B143" s="40"/>
      <c r="C143" s="41"/>
      <c r="D143" s="240" t="s">
        <v>150</v>
      </c>
      <c r="E143" s="41"/>
      <c r="F143" s="241" t="s">
        <v>327</v>
      </c>
      <c r="G143" s="41"/>
      <c r="H143" s="41"/>
      <c r="I143" s="242"/>
      <c r="J143" s="41"/>
      <c r="K143" s="41"/>
      <c r="L143" s="45"/>
      <c r="M143" s="243"/>
      <c r="N143" s="244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150</v>
      </c>
      <c r="AU143" s="18" t="s">
        <v>90</v>
      </c>
    </row>
    <row r="144" s="14" customFormat="1">
      <c r="A144" s="14"/>
      <c r="B144" s="255"/>
      <c r="C144" s="256"/>
      <c r="D144" s="240" t="s">
        <v>151</v>
      </c>
      <c r="E144" s="257" t="s">
        <v>1</v>
      </c>
      <c r="F144" s="258" t="s">
        <v>324</v>
      </c>
      <c r="G144" s="256"/>
      <c r="H144" s="259">
        <v>4.8300000000000001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5" t="s">
        <v>151</v>
      </c>
      <c r="AU144" s="265" t="s">
        <v>90</v>
      </c>
      <c r="AV144" s="14" t="s">
        <v>90</v>
      </c>
      <c r="AW144" s="14" t="s">
        <v>35</v>
      </c>
      <c r="AX144" s="14" t="s">
        <v>78</v>
      </c>
      <c r="AY144" s="265" t="s">
        <v>141</v>
      </c>
    </row>
    <row r="145" s="15" customFormat="1">
      <c r="A145" s="15"/>
      <c r="B145" s="266"/>
      <c r="C145" s="267"/>
      <c r="D145" s="240" t="s">
        <v>151</v>
      </c>
      <c r="E145" s="268" t="s">
        <v>1</v>
      </c>
      <c r="F145" s="269" t="s">
        <v>154</v>
      </c>
      <c r="G145" s="267"/>
      <c r="H145" s="270">
        <v>4.8300000000000001</v>
      </c>
      <c r="I145" s="271"/>
      <c r="J145" s="267"/>
      <c r="K145" s="267"/>
      <c r="L145" s="272"/>
      <c r="M145" s="273"/>
      <c r="N145" s="274"/>
      <c r="O145" s="274"/>
      <c r="P145" s="274"/>
      <c r="Q145" s="274"/>
      <c r="R145" s="274"/>
      <c r="S145" s="274"/>
      <c r="T145" s="27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6" t="s">
        <v>151</v>
      </c>
      <c r="AU145" s="276" t="s">
        <v>90</v>
      </c>
      <c r="AV145" s="15" t="s">
        <v>148</v>
      </c>
      <c r="AW145" s="15" t="s">
        <v>35</v>
      </c>
      <c r="AX145" s="15" t="s">
        <v>85</v>
      </c>
      <c r="AY145" s="276" t="s">
        <v>141</v>
      </c>
    </row>
    <row r="146" s="2" customFormat="1" ht="24.15" customHeight="1">
      <c r="A146" s="39"/>
      <c r="B146" s="40"/>
      <c r="C146" s="227" t="s">
        <v>329</v>
      </c>
      <c r="D146" s="227" t="s">
        <v>144</v>
      </c>
      <c r="E146" s="228" t="s">
        <v>330</v>
      </c>
      <c r="F146" s="229" t="s">
        <v>331</v>
      </c>
      <c r="G146" s="230" t="s">
        <v>162</v>
      </c>
      <c r="H146" s="231">
        <v>4.8300000000000001</v>
      </c>
      <c r="I146" s="232"/>
      <c r="J146" s="233">
        <f>ROUND(I146*H146,2)</f>
        <v>0</v>
      </c>
      <c r="K146" s="229" t="s">
        <v>1</v>
      </c>
      <c r="L146" s="45"/>
      <c r="M146" s="234" t="s">
        <v>1</v>
      </c>
      <c r="N146" s="235" t="s">
        <v>43</v>
      </c>
      <c r="O146" s="92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8" t="s">
        <v>148</v>
      </c>
      <c r="AT146" s="238" t="s">
        <v>144</v>
      </c>
      <c r="AU146" s="238" t="s">
        <v>90</v>
      </c>
      <c r="AY146" s="18" t="s">
        <v>141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8" t="s">
        <v>85</v>
      </c>
      <c r="BK146" s="239">
        <f>ROUND(I146*H146,2)</f>
        <v>0</v>
      </c>
      <c r="BL146" s="18" t="s">
        <v>148</v>
      </c>
      <c r="BM146" s="238" t="s">
        <v>332</v>
      </c>
    </row>
    <row r="147" s="2" customFormat="1">
      <c r="A147" s="39"/>
      <c r="B147" s="40"/>
      <c r="C147" s="41"/>
      <c r="D147" s="240" t="s">
        <v>150</v>
      </c>
      <c r="E147" s="41"/>
      <c r="F147" s="241" t="s">
        <v>331</v>
      </c>
      <c r="G147" s="41"/>
      <c r="H147" s="41"/>
      <c r="I147" s="242"/>
      <c r="J147" s="41"/>
      <c r="K147" s="41"/>
      <c r="L147" s="45"/>
      <c r="M147" s="243"/>
      <c r="N147" s="244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150</v>
      </c>
      <c r="AU147" s="18" t="s">
        <v>90</v>
      </c>
    </row>
    <row r="148" s="14" customFormat="1">
      <c r="A148" s="14"/>
      <c r="B148" s="255"/>
      <c r="C148" s="256"/>
      <c r="D148" s="240" t="s">
        <v>151</v>
      </c>
      <c r="E148" s="257" t="s">
        <v>1</v>
      </c>
      <c r="F148" s="258" t="s">
        <v>324</v>
      </c>
      <c r="G148" s="256"/>
      <c r="H148" s="259">
        <v>4.8300000000000001</v>
      </c>
      <c r="I148" s="260"/>
      <c r="J148" s="256"/>
      <c r="K148" s="256"/>
      <c r="L148" s="261"/>
      <c r="M148" s="262"/>
      <c r="N148" s="263"/>
      <c r="O148" s="263"/>
      <c r="P148" s="263"/>
      <c r="Q148" s="263"/>
      <c r="R148" s="263"/>
      <c r="S148" s="263"/>
      <c r="T148" s="26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5" t="s">
        <v>151</v>
      </c>
      <c r="AU148" s="265" t="s">
        <v>90</v>
      </c>
      <c r="AV148" s="14" t="s">
        <v>90</v>
      </c>
      <c r="AW148" s="14" t="s">
        <v>35</v>
      </c>
      <c r="AX148" s="14" t="s">
        <v>78</v>
      </c>
      <c r="AY148" s="265" t="s">
        <v>141</v>
      </c>
    </row>
    <row r="149" s="15" customFormat="1">
      <c r="A149" s="15"/>
      <c r="B149" s="266"/>
      <c r="C149" s="267"/>
      <c r="D149" s="240" t="s">
        <v>151</v>
      </c>
      <c r="E149" s="268" t="s">
        <v>1</v>
      </c>
      <c r="F149" s="269" t="s">
        <v>154</v>
      </c>
      <c r="G149" s="267"/>
      <c r="H149" s="270">
        <v>4.8300000000000001</v>
      </c>
      <c r="I149" s="271"/>
      <c r="J149" s="267"/>
      <c r="K149" s="267"/>
      <c r="L149" s="272"/>
      <c r="M149" s="273"/>
      <c r="N149" s="274"/>
      <c r="O149" s="274"/>
      <c r="P149" s="274"/>
      <c r="Q149" s="274"/>
      <c r="R149" s="274"/>
      <c r="S149" s="274"/>
      <c r="T149" s="27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6" t="s">
        <v>151</v>
      </c>
      <c r="AU149" s="276" t="s">
        <v>90</v>
      </c>
      <c r="AV149" s="15" t="s">
        <v>148</v>
      </c>
      <c r="AW149" s="15" t="s">
        <v>35</v>
      </c>
      <c r="AX149" s="15" t="s">
        <v>85</v>
      </c>
      <c r="AY149" s="276" t="s">
        <v>141</v>
      </c>
    </row>
    <row r="150" s="2" customFormat="1" ht="33" customHeight="1">
      <c r="A150" s="39"/>
      <c r="B150" s="40"/>
      <c r="C150" s="227" t="s">
        <v>333</v>
      </c>
      <c r="D150" s="227" t="s">
        <v>144</v>
      </c>
      <c r="E150" s="228" t="s">
        <v>334</v>
      </c>
      <c r="F150" s="229" t="s">
        <v>335</v>
      </c>
      <c r="G150" s="230" t="s">
        <v>221</v>
      </c>
      <c r="H150" s="231">
        <v>9.6600000000000001</v>
      </c>
      <c r="I150" s="232"/>
      <c r="J150" s="233">
        <f>ROUND(I150*H150,2)</f>
        <v>0</v>
      </c>
      <c r="K150" s="229" t="s">
        <v>1</v>
      </c>
      <c r="L150" s="45"/>
      <c r="M150" s="234" t="s">
        <v>1</v>
      </c>
      <c r="N150" s="235" t="s">
        <v>43</v>
      </c>
      <c r="O150" s="92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8" t="s">
        <v>148</v>
      </c>
      <c r="AT150" s="238" t="s">
        <v>144</v>
      </c>
      <c r="AU150" s="238" t="s">
        <v>90</v>
      </c>
      <c r="AY150" s="18" t="s">
        <v>141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8" t="s">
        <v>85</v>
      </c>
      <c r="BK150" s="239">
        <f>ROUND(I150*H150,2)</f>
        <v>0</v>
      </c>
      <c r="BL150" s="18" t="s">
        <v>148</v>
      </c>
      <c r="BM150" s="238" t="s">
        <v>336</v>
      </c>
    </row>
    <row r="151" s="2" customFormat="1">
      <c r="A151" s="39"/>
      <c r="B151" s="40"/>
      <c r="C151" s="41"/>
      <c r="D151" s="240" t="s">
        <v>150</v>
      </c>
      <c r="E151" s="41"/>
      <c r="F151" s="241" t="s">
        <v>335</v>
      </c>
      <c r="G151" s="41"/>
      <c r="H151" s="41"/>
      <c r="I151" s="242"/>
      <c r="J151" s="41"/>
      <c r="K151" s="41"/>
      <c r="L151" s="45"/>
      <c r="M151" s="243"/>
      <c r="N151" s="244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150</v>
      </c>
      <c r="AU151" s="18" t="s">
        <v>90</v>
      </c>
    </row>
    <row r="152" s="14" customFormat="1">
      <c r="A152" s="14"/>
      <c r="B152" s="255"/>
      <c r="C152" s="256"/>
      <c r="D152" s="240" t="s">
        <v>151</v>
      </c>
      <c r="E152" s="257" t="s">
        <v>1</v>
      </c>
      <c r="F152" s="258" t="s">
        <v>337</v>
      </c>
      <c r="G152" s="256"/>
      <c r="H152" s="259">
        <v>9.6600000000000001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5" t="s">
        <v>151</v>
      </c>
      <c r="AU152" s="265" t="s">
        <v>90</v>
      </c>
      <c r="AV152" s="14" t="s">
        <v>90</v>
      </c>
      <c r="AW152" s="14" t="s">
        <v>35</v>
      </c>
      <c r="AX152" s="14" t="s">
        <v>78</v>
      </c>
      <c r="AY152" s="265" t="s">
        <v>141</v>
      </c>
    </row>
    <row r="153" s="15" customFormat="1">
      <c r="A153" s="15"/>
      <c r="B153" s="266"/>
      <c r="C153" s="267"/>
      <c r="D153" s="240" t="s">
        <v>151</v>
      </c>
      <c r="E153" s="268" t="s">
        <v>1</v>
      </c>
      <c r="F153" s="269" t="s">
        <v>154</v>
      </c>
      <c r="G153" s="267"/>
      <c r="H153" s="270">
        <v>9.6600000000000001</v>
      </c>
      <c r="I153" s="271"/>
      <c r="J153" s="267"/>
      <c r="K153" s="267"/>
      <c r="L153" s="272"/>
      <c r="M153" s="273"/>
      <c r="N153" s="274"/>
      <c r="O153" s="274"/>
      <c r="P153" s="274"/>
      <c r="Q153" s="274"/>
      <c r="R153" s="274"/>
      <c r="S153" s="274"/>
      <c r="T153" s="27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6" t="s">
        <v>151</v>
      </c>
      <c r="AU153" s="276" t="s">
        <v>90</v>
      </c>
      <c r="AV153" s="15" t="s">
        <v>148</v>
      </c>
      <c r="AW153" s="15" t="s">
        <v>35</v>
      </c>
      <c r="AX153" s="15" t="s">
        <v>85</v>
      </c>
      <c r="AY153" s="276" t="s">
        <v>141</v>
      </c>
    </row>
    <row r="154" s="2" customFormat="1" ht="24.15" customHeight="1">
      <c r="A154" s="39"/>
      <c r="B154" s="40"/>
      <c r="C154" s="227" t="s">
        <v>338</v>
      </c>
      <c r="D154" s="227" t="s">
        <v>144</v>
      </c>
      <c r="E154" s="228" t="s">
        <v>339</v>
      </c>
      <c r="F154" s="229" t="s">
        <v>340</v>
      </c>
      <c r="G154" s="230" t="s">
        <v>162</v>
      </c>
      <c r="H154" s="231">
        <v>2.6930000000000001</v>
      </c>
      <c r="I154" s="232"/>
      <c r="J154" s="233">
        <f>ROUND(I154*H154,2)</f>
        <v>0</v>
      </c>
      <c r="K154" s="229" t="s">
        <v>1</v>
      </c>
      <c r="L154" s="45"/>
      <c r="M154" s="234" t="s">
        <v>1</v>
      </c>
      <c r="N154" s="235" t="s">
        <v>43</v>
      </c>
      <c r="O154" s="92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8" t="s">
        <v>148</v>
      </c>
      <c r="AT154" s="238" t="s">
        <v>144</v>
      </c>
      <c r="AU154" s="238" t="s">
        <v>90</v>
      </c>
      <c r="AY154" s="18" t="s">
        <v>141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8" t="s">
        <v>85</v>
      </c>
      <c r="BK154" s="239">
        <f>ROUND(I154*H154,2)</f>
        <v>0</v>
      </c>
      <c r="BL154" s="18" t="s">
        <v>148</v>
      </c>
      <c r="BM154" s="238" t="s">
        <v>341</v>
      </c>
    </row>
    <row r="155" s="2" customFormat="1">
      <c r="A155" s="39"/>
      <c r="B155" s="40"/>
      <c r="C155" s="41"/>
      <c r="D155" s="240" t="s">
        <v>150</v>
      </c>
      <c r="E155" s="41"/>
      <c r="F155" s="241" t="s">
        <v>340</v>
      </c>
      <c r="G155" s="41"/>
      <c r="H155" s="41"/>
      <c r="I155" s="242"/>
      <c r="J155" s="41"/>
      <c r="K155" s="41"/>
      <c r="L155" s="45"/>
      <c r="M155" s="243"/>
      <c r="N155" s="244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150</v>
      </c>
      <c r="AU155" s="18" t="s">
        <v>90</v>
      </c>
    </row>
    <row r="156" s="13" customFormat="1">
      <c r="A156" s="13"/>
      <c r="B156" s="245"/>
      <c r="C156" s="246"/>
      <c r="D156" s="240" t="s">
        <v>151</v>
      </c>
      <c r="E156" s="247" t="s">
        <v>1</v>
      </c>
      <c r="F156" s="248" t="s">
        <v>342</v>
      </c>
      <c r="G156" s="246"/>
      <c r="H156" s="247" t="s">
        <v>1</v>
      </c>
      <c r="I156" s="249"/>
      <c r="J156" s="246"/>
      <c r="K156" s="246"/>
      <c r="L156" s="250"/>
      <c r="M156" s="251"/>
      <c r="N156" s="252"/>
      <c r="O156" s="252"/>
      <c r="P156" s="252"/>
      <c r="Q156" s="252"/>
      <c r="R156" s="252"/>
      <c r="S156" s="252"/>
      <c r="T156" s="25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4" t="s">
        <v>151</v>
      </c>
      <c r="AU156" s="254" t="s">
        <v>90</v>
      </c>
      <c r="AV156" s="13" t="s">
        <v>85</v>
      </c>
      <c r="AW156" s="13" t="s">
        <v>35</v>
      </c>
      <c r="AX156" s="13" t="s">
        <v>78</v>
      </c>
      <c r="AY156" s="254" t="s">
        <v>141</v>
      </c>
    </row>
    <row r="157" s="14" customFormat="1">
      <c r="A157" s="14"/>
      <c r="B157" s="255"/>
      <c r="C157" s="256"/>
      <c r="D157" s="240" t="s">
        <v>151</v>
      </c>
      <c r="E157" s="257" t="s">
        <v>1</v>
      </c>
      <c r="F157" s="258" t="s">
        <v>343</v>
      </c>
      <c r="G157" s="256"/>
      <c r="H157" s="259">
        <v>0.94899999999999995</v>
      </c>
      <c r="I157" s="260"/>
      <c r="J157" s="256"/>
      <c r="K157" s="256"/>
      <c r="L157" s="261"/>
      <c r="M157" s="262"/>
      <c r="N157" s="263"/>
      <c r="O157" s="263"/>
      <c r="P157" s="263"/>
      <c r="Q157" s="263"/>
      <c r="R157" s="263"/>
      <c r="S157" s="263"/>
      <c r="T157" s="26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5" t="s">
        <v>151</v>
      </c>
      <c r="AU157" s="265" t="s">
        <v>90</v>
      </c>
      <c r="AV157" s="14" t="s">
        <v>90</v>
      </c>
      <c r="AW157" s="14" t="s">
        <v>35</v>
      </c>
      <c r="AX157" s="14" t="s">
        <v>78</v>
      </c>
      <c r="AY157" s="265" t="s">
        <v>141</v>
      </c>
    </row>
    <row r="158" s="16" customFormat="1">
      <c r="A158" s="16"/>
      <c r="B158" s="280"/>
      <c r="C158" s="281"/>
      <c r="D158" s="240" t="s">
        <v>151</v>
      </c>
      <c r="E158" s="282" t="s">
        <v>1</v>
      </c>
      <c r="F158" s="283" t="s">
        <v>344</v>
      </c>
      <c r="G158" s="281"/>
      <c r="H158" s="284">
        <v>0.94899999999999995</v>
      </c>
      <c r="I158" s="285"/>
      <c r="J158" s="281"/>
      <c r="K158" s="281"/>
      <c r="L158" s="286"/>
      <c r="M158" s="287"/>
      <c r="N158" s="288"/>
      <c r="O158" s="288"/>
      <c r="P158" s="288"/>
      <c r="Q158" s="288"/>
      <c r="R158" s="288"/>
      <c r="S158" s="288"/>
      <c r="T158" s="289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T158" s="290" t="s">
        <v>151</v>
      </c>
      <c r="AU158" s="290" t="s">
        <v>90</v>
      </c>
      <c r="AV158" s="16" t="s">
        <v>166</v>
      </c>
      <c r="AW158" s="16" t="s">
        <v>35</v>
      </c>
      <c r="AX158" s="16" t="s">
        <v>78</v>
      </c>
      <c r="AY158" s="290" t="s">
        <v>141</v>
      </c>
    </row>
    <row r="159" s="13" customFormat="1">
      <c r="A159" s="13"/>
      <c r="B159" s="245"/>
      <c r="C159" s="246"/>
      <c r="D159" s="240" t="s">
        <v>151</v>
      </c>
      <c r="E159" s="247" t="s">
        <v>1</v>
      </c>
      <c r="F159" s="248" t="s">
        <v>345</v>
      </c>
      <c r="G159" s="246"/>
      <c r="H159" s="247" t="s">
        <v>1</v>
      </c>
      <c r="I159" s="249"/>
      <c r="J159" s="246"/>
      <c r="K159" s="246"/>
      <c r="L159" s="250"/>
      <c r="M159" s="251"/>
      <c r="N159" s="252"/>
      <c r="O159" s="252"/>
      <c r="P159" s="252"/>
      <c r="Q159" s="252"/>
      <c r="R159" s="252"/>
      <c r="S159" s="252"/>
      <c r="T159" s="25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4" t="s">
        <v>151</v>
      </c>
      <c r="AU159" s="254" t="s">
        <v>90</v>
      </c>
      <c r="AV159" s="13" t="s">
        <v>85</v>
      </c>
      <c r="AW159" s="13" t="s">
        <v>35</v>
      </c>
      <c r="AX159" s="13" t="s">
        <v>78</v>
      </c>
      <c r="AY159" s="254" t="s">
        <v>141</v>
      </c>
    </row>
    <row r="160" s="14" customFormat="1">
      <c r="A160" s="14"/>
      <c r="B160" s="255"/>
      <c r="C160" s="256"/>
      <c r="D160" s="240" t="s">
        <v>151</v>
      </c>
      <c r="E160" s="257" t="s">
        <v>1</v>
      </c>
      <c r="F160" s="258" t="s">
        <v>346</v>
      </c>
      <c r="G160" s="256"/>
      <c r="H160" s="259">
        <v>1.744</v>
      </c>
      <c r="I160" s="260"/>
      <c r="J160" s="256"/>
      <c r="K160" s="256"/>
      <c r="L160" s="261"/>
      <c r="M160" s="262"/>
      <c r="N160" s="263"/>
      <c r="O160" s="263"/>
      <c r="P160" s="263"/>
      <c r="Q160" s="263"/>
      <c r="R160" s="263"/>
      <c r="S160" s="263"/>
      <c r="T160" s="26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5" t="s">
        <v>151</v>
      </c>
      <c r="AU160" s="265" t="s">
        <v>90</v>
      </c>
      <c r="AV160" s="14" t="s">
        <v>90</v>
      </c>
      <c r="AW160" s="14" t="s">
        <v>35</v>
      </c>
      <c r="AX160" s="14" t="s">
        <v>78</v>
      </c>
      <c r="AY160" s="265" t="s">
        <v>141</v>
      </c>
    </row>
    <row r="161" s="16" customFormat="1">
      <c r="A161" s="16"/>
      <c r="B161" s="280"/>
      <c r="C161" s="281"/>
      <c r="D161" s="240" t="s">
        <v>151</v>
      </c>
      <c r="E161" s="282" t="s">
        <v>1</v>
      </c>
      <c r="F161" s="283" t="s">
        <v>344</v>
      </c>
      <c r="G161" s="281"/>
      <c r="H161" s="284">
        <v>1.744</v>
      </c>
      <c r="I161" s="285"/>
      <c r="J161" s="281"/>
      <c r="K161" s="281"/>
      <c r="L161" s="286"/>
      <c r="M161" s="287"/>
      <c r="N161" s="288"/>
      <c r="O161" s="288"/>
      <c r="P161" s="288"/>
      <c r="Q161" s="288"/>
      <c r="R161" s="288"/>
      <c r="S161" s="288"/>
      <c r="T161" s="289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T161" s="290" t="s">
        <v>151</v>
      </c>
      <c r="AU161" s="290" t="s">
        <v>90</v>
      </c>
      <c r="AV161" s="16" t="s">
        <v>166</v>
      </c>
      <c r="AW161" s="16" t="s">
        <v>35</v>
      </c>
      <c r="AX161" s="16" t="s">
        <v>78</v>
      </c>
      <c r="AY161" s="290" t="s">
        <v>141</v>
      </c>
    </row>
    <row r="162" s="15" customFormat="1">
      <c r="A162" s="15"/>
      <c r="B162" s="266"/>
      <c r="C162" s="267"/>
      <c r="D162" s="240" t="s">
        <v>151</v>
      </c>
      <c r="E162" s="268" t="s">
        <v>1</v>
      </c>
      <c r="F162" s="269" t="s">
        <v>154</v>
      </c>
      <c r="G162" s="267"/>
      <c r="H162" s="270">
        <v>2.6930000000000001</v>
      </c>
      <c r="I162" s="271"/>
      <c r="J162" s="267"/>
      <c r="K162" s="267"/>
      <c r="L162" s="272"/>
      <c r="M162" s="273"/>
      <c r="N162" s="274"/>
      <c r="O162" s="274"/>
      <c r="P162" s="274"/>
      <c r="Q162" s="274"/>
      <c r="R162" s="274"/>
      <c r="S162" s="274"/>
      <c r="T162" s="27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6" t="s">
        <v>151</v>
      </c>
      <c r="AU162" s="276" t="s">
        <v>90</v>
      </c>
      <c r="AV162" s="15" t="s">
        <v>148</v>
      </c>
      <c r="AW162" s="15" t="s">
        <v>35</v>
      </c>
      <c r="AX162" s="15" t="s">
        <v>85</v>
      </c>
      <c r="AY162" s="276" t="s">
        <v>141</v>
      </c>
    </row>
    <row r="163" s="12" customFormat="1" ht="22.8" customHeight="1">
      <c r="A163" s="12"/>
      <c r="B163" s="211"/>
      <c r="C163" s="212"/>
      <c r="D163" s="213" t="s">
        <v>77</v>
      </c>
      <c r="E163" s="225" t="s">
        <v>90</v>
      </c>
      <c r="F163" s="225" t="s">
        <v>347</v>
      </c>
      <c r="G163" s="212"/>
      <c r="H163" s="212"/>
      <c r="I163" s="215"/>
      <c r="J163" s="226">
        <f>BK163</f>
        <v>0</v>
      </c>
      <c r="K163" s="212"/>
      <c r="L163" s="217"/>
      <c r="M163" s="218"/>
      <c r="N163" s="219"/>
      <c r="O163" s="219"/>
      <c r="P163" s="220">
        <f>SUM(P164:P205)</f>
        <v>0</v>
      </c>
      <c r="Q163" s="219"/>
      <c r="R163" s="220">
        <f>SUM(R164:R205)</f>
        <v>5.4210779999999996</v>
      </c>
      <c r="S163" s="219"/>
      <c r="T163" s="221">
        <f>SUM(T164:T205)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2" t="s">
        <v>85</v>
      </c>
      <c r="AT163" s="223" t="s">
        <v>77</v>
      </c>
      <c r="AU163" s="223" t="s">
        <v>85</v>
      </c>
      <c r="AY163" s="222" t="s">
        <v>141</v>
      </c>
      <c r="BK163" s="224">
        <f>SUM(BK164:BK205)</f>
        <v>0</v>
      </c>
    </row>
    <row r="164" s="2" customFormat="1" ht="24.15" customHeight="1">
      <c r="A164" s="39"/>
      <c r="B164" s="40"/>
      <c r="C164" s="227" t="s">
        <v>85</v>
      </c>
      <c r="D164" s="227" t="s">
        <v>144</v>
      </c>
      <c r="E164" s="228" t="s">
        <v>348</v>
      </c>
      <c r="F164" s="229" t="s">
        <v>349</v>
      </c>
      <c r="G164" s="230" t="s">
        <v>162</v>
      </c>
      <c r="H164" s="231">
        <v>2.5139999999999998</v>
      </c>
      <c r="I164" s="232"/>
      <c r="J164" s="233">
        <f>ROUND(I164*H164,2)</f>
        <v>0</v>
      </c>
      <c r="K164" s="229" t="s">
        <v>1</v>
      </c>
      <c r="L164" s="45"/>
      <c r="M164" s="234" t="s">
        <v>1</v>
      </c>
      <c r="N164" s="235" t="s">
        <v>43</v>
      </c>
      <c r="O164" s="92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8" t="s">
        <v>148</v>
      </c>
      <c r="AT164" s="238" t="s">
        <v>144</v>
      </c>
      <c r="AU164" s="238" t="s">
        <v>90</v>
      </c>
      <c r="AY164" s="18" t="s">
        <v>141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8" t="s">
        <v>85</v>
      </c>
      <c r="BK164" s="239">
        <f>ROUND(I164*H164,2)</f>
        <v>0</v>
      </c>
      <c r="BL164" s="18" t="s">
        <v>148</v>
      </c>
      <c r="BM164" s="238" t="s">
        <v>350</v>
      </c>
    </row>
    <row r="165" s="2" customFormat="1">
      <c r="A165" s="39"/>
      <c r="B165" s="40"/>
      <c r="C165" s="41"/>
      <c r="D165" s="240" t="s">
        <v>150</v>
      </c>
      <c r="E165" s="41"/>
      <c r="F165" s="241" t="s">
        <v>349</v>
      </c>
      <c r="G165" s="41"/>
      <c r="H165" s="41"/>
      <c r="I165" s="242"/>
      <c r="J165" s="41"/>
      <c r="K165" s="41"/>
      <c r="L165" s="45"/>
      <c r="M165" s="243"/>
      <c r="N165" s="244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150</v>
      </c>
      <c r="AU165" s="18" t="s">
        <v>90</v>
      </c>
    </row>
    <row r="166" s="13" customFormat="1">
      <c r="A166" s="13"/>
      <c r="B166" s="245"/>
      <c r="C166" s="246"/>
      <c r="D166" s="240" t="s">
        <v>151</v>
      </c>
      <c r="E166" s="247" t="s">
        <v>1</v>
      </c>
      <c r="F166" s="248" t="s">
        <v>351</v>
      </c>
      <c r="G166" s="246"/>
      <c r="H166" s="247" t="s">
        <v>1</v>
      </c>
      <c r="I166" s="249"/>
      <c r="J166" s="246"/>
      <c r="K166" s="246"/>
      <c r="L166" s="250"/>
      <c r="M166" s="251"/>
      <c r="N166" s="252"/>
      <c r="O166" s="252"/>
      <c r="P166" s="252"/>
      <c r="Q166" s="252"/>
      <c r="R166" s="252"/>
      <c r="S166" s="252"/>
      <c r="T166" s="25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4" t="s">
        <v>151</v>
      </c>
      <c r="AU166" s="254" t="s">
        <v>90</v>
      </c>
      <c r="AV166" s="13" t="s">
        <v>85</v>
      </c>
      <c r="AW166" s="13" t="s">
        <v>35</v>
      </c>
      <c r="AX166" s="13" t="s">
        <v>78</v>
      </c>
      <c r="AY166" s="254" t="s">
        <v>141</v>
      </c>
    </row>
    <row r="167" s="14" customFormat="1">
      <c r="A167" s="14"/>
      <c r="B167" s="255"/>
      <c r="C167" s="256"/>
      <c r="D167" s="240" t="s">
        <v>151</v>
      </c>
      <c r="E167" s="257" t="s">
        <v>1</v>
      </c>
      <c r="F167" s="258" t="s">
        <v>171</v>
      </c>
      <c r="G167" s="256"/>
      <c r="H167" s="259">
        <v>2.5139999999999998</v>
      </c>
      <c r="I167" s="260"/>
      <c r="J167" s="256"/>
      <c r="K167" s="256"/>
      <c r="L167" s="261"/>
      <c r="M167" s="262"/>
      <c r="N167" s="263"/>
      <c r="O167" s="263"/>
      <c r="P167" s="263"/>
      <c r="Q167" s="263"/>
      <c r="R167" s="263"/>
      <c r="S167" s="263"/>
      <c r="T167" s="26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5" t="s">
        <v>151</v>
      </c>
      <c r="AU167" s="265" t="s">
        <v>90</v>
      </c>
      <c r="AV167" s="14" t="s">
        <v>90</v>
      </c>
      <c r="AW167" s="14" t="s">
        <v>35</v>
      </c>
      <c r="AX167" s="14" t="s">
        <v>78</v>
      </c>
      <c r="AY167" s="265" t="s">
        <v>141</v>
      </c>
    </row>
    <row r="168" s="15" customFormat="1">
      <c r="A168" s="15"/>
      <c r="B168" s="266"/>
      <c r="C168" s="267"/>
      <c r="D168" s="240" t="s">
        <v>151</v>
      </c>
      <c r="E168" s="268" t="s">
        <v>1</v>
      </c>
      <c r="F168" s="269" t="s">
        <v>154</v>
      </c>
      <c r="G168" s="267"/>
      <c r="H168" s="270">
        <v>2.5139999999999998</v>
      </c>
      <c r="I168" s="271"/>
      <c r="J168" s="267"/>
      <c r="K168" s="267"/>
      <c r="L168" s="272"/>
      <c r="M168" s="273"/>
      <c r="N168" s="274"/>
      <c r="O168" s="274"/>
      <c r="P168" s="274"/>
      <c r="Q168" s="274"/>
      <c r="R168" s="274"/>
      <c r="S168" s="274"/>
      <c r="T168" s="27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6" t="s">
        <v>151</v>
      </c>
      <c r="AU168" s="276" t="s">
        <v>90</v>
      </c>
      <c r="AV168" s="15" t="s">
        <v>148</v>
      </c>
      <c r="AW168" s="15" t="s">
        <v>35</v>
      </c>
      <c r="AX168" s="15" t="s">
        <v>85</v>
      </c>
      <c r="AY168" s="276" t="s">
        <v>141</v>
      </c>
    </row>
    <row r="169" s="2" customFormat="1" ht="24.15" customHeight="1">
      <c r="A169" s="39"/>
      <c r="B169" s="40"/>
      <c r="C169" s="227" t="s">
        <v>90</v>
      </c>
      <c r="D169" s="227" t="s">
        <v>144</v>
      </c>
      <c r="E169" s="228" t="s">
        <v>352</v>
      </c>
      <c r="F169" s="229" t="s">
        <v>353</v>
      </c>
      <c r="G169" s="230" t="s">
        <v>162</v>
      </c>
      <c r="H169" s="231">
        <v>2.5139999999999998</v>
      </c>
      <c r="I169" s="232"/>
      <c r="J169" s="233">
        <f>ROUND(I169*H169,2)</f>
        <v>0</v>
      </c>
      <c r="K169" s="229" t="s">
        <v>1</v>
      </c>
      <c r="L169" s="45"/>
      <c r="M169" s="234" t="s">
        <v>1</v>
      </c>
      <c r="N169" s="235" t="s">
        <v>43</v>
      </c>
      <c r="O169" s="92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8" t="s">
        <v>148</v>
      </c>
      <c r="AT169" s="238" t="s">
        <v>144</v>
      </c>
      <c r="AU169" s="238" t="s">
        <v>90</v>
      </c>
      <c r="AY169" s="18" t="s">
        <v>141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8" t="s">
        <v>85</v>
      </c>
      <c r="BK169" s="239">
        <f>ROUND(I169*H169,2)</f>
        <v>0</v>
      </c>
      <c r="BL169" s="18" t="s">
        <v>148</v>
      </c>
      <c r="BM169" s="238" t="s">
        <v>354</v>
      </c>
    </row>
    <row r="170" s="2" customFormat="1">
      <c r="A170" s="39"/>
      <c r="B170" s="40"/>
      <c r="C170" s="41"/>
      <c r="D170" s="240" t="s">
        <v>150</v>
      </c>
      <c r="E170" s="41"/>
      <c r="F170" s="241" t="s">
        <v>353</v>
      </c>
      <c r="G170" s="41"/>
      <c r="H170" s="41"/>
      <c r="I170" s="242"/>
      <c r="J170" s="41"/>
      <c r="K170" s="41"/>
      <c r="L170" s="45"/>
      <c r="M170" s="243"/>
      <c r="N170" s="244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150</v>
      </c>
      <c r="AU170" s="18" t="s">
        <v>90</v>
      </c>
    </row>
    <row r="171" s="13" customFormat="1">
      <c r="A171" s="13"/>
      <c r="B171" s="245"/>
      <c r="C171" s="246"/>
      <c r="D171" s="240" t="s">
        <v>151</v>
      </c>
      <c r="E171" s="247" t="s">
        <v>1</v>
      </c>
      <c r="F171" s="248" t="s">
        <v>351</v>
      </c>
      <c r="G171" s="246"/>
      <c r="H171" s="247" t="s">
        <v>1</v>
      </c>
      <c r="I171" s="249"/>
      <c r="J171" s="246"/>
      <c r="K171" s="246"/>
      <c r="L171" s="250"/>
      <c r="M171" s="251"/>
      <c r="N171" s="252"/>
      <c r="O171" s="252"/>
      <c r="P171" s="252"/>
      <c r="Q171" s="252"/>
      <c r="R171" s="252"/>
      <c r="S171" s="252"/>
      <c r="T171" s="25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4" t="s">
        <v>151</v>
      </c>
      <c r="AU171" s="254" t="s">
        <v>90</v>
      </c>
      <c r="AV171" s="13" t="s">
        <v>85</v>
      </c>
      <c r="AW171" s="13" t="s">
        <v>35</v>
      </c>
      <c r="AX171" s="13" t="s">
        <v>78</v>
      </c>
      <c r="AY171" s="254" t="s">
        <v>141</v>
      </c>
    </row>
    <row r="172" s="14" customFormat="1">
      <c r="A172" s="14"/>
      <c r="B172" s="255"/>
      <c r="C172" s="256"/>
      <c r="D172" s="240" t="s">
        <v>151</v>
      </c>
      <c r="E172" s="257" t="s">
        <v>1</v>
      </c>
      <c r="F172" s="258" t="s">
        <v>171</v>
      </c>
      <c r="G172" s="256"/>
      <c r="H172" s="259">
        <v>2.5139999999999998</v>
      </c>
      <c r="I172" s="260"/>
      <c r="J172" s="256"/>
      <c r="K172" s="256"/>
      <c r="L172" s="261"/>
      <c r="M172" s="262"/>
      <c r="N172" s="263"/>
      <c r="O172" s="263"/>
      <c r="P172" s="263"/>
      <c r="Q172" s="263"/>
      <c r="R172" s="263"/>
      <c r="S172" s="263"/>
      <c r="T172" s="26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5" t="s">
        <v>151</v>
      </c>
      <c r="AU172" s="265" t="s">
        <v>90</v>
      </c>
      <c r="AV172" s="14" t="s">
        <v>90</v>
      </c>
      <c r="AW172" s="14" t="s">
        <v>35</v>
      </c>
      <c r="AX172" s="14" t="s">
        <v>78</v>
      </c>
      <c r="AY172" s="265" t="s">
        <v>141</v>
      </c>
    </row>
    <row r="173" s="15" customFormat="1">
      <c r="A173" s="15"/>
      <c r="B173" s="266"/>
      <c r="C173" s="267"/>
      <c r="D173" s="240" t="s">
        <v>151</v>
      </c>
      <c r="E173" s="268" t="s">
        <v>1</v>
      </c>
      <c r="F173" s="269" t="s">
        <v>154</v>
      </c>
      <c r="G173" s="267"/>
      <c r="H173" s="270">
        <v>2.5139999999999998</v>
      </c>
      <c r="I173" s="271"/>
      <c r="J173" s="267"/>
      <c r="K173" s="267"/>
      <c r="L173" s="272"/>
      <c r="M173" s="273"/>
      <c r="N173" s="274"/>
      <c r="O173" s="274"/>
      <c r="P173" s="274"/>
      <c r="Q173" s="274"/>
      <c r="R173" s="274"/>
      <c r="S173" s="274"/>
      <c r="T173" s="27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76" t="s">
        <v>151</v>
      </c>
      <c r="AU173" s="276" t="s">
        <v>90</v>
      </c>
      <c r="AV173" s="15" t="s">
        <v>148</v>
      </c>
      <c r="AW173" s="15" t="s">
        <v>35</v>
      </c>
      <c r="AX173" s="15" t="s">
        <v>85</v>
      </c>
      <c r="AY173" s="276" t="s">
        <v>141</v>
      </c>
    </row>
    <row r="174" s="2" customFormat="1" ht="24.15" customHeight="1">
      <c r="A174" s="39"/>
      <c r="B174" s="40"/>
      <c r="C174" s="227" t="s">
        <v>355</v>
      </c>
      <c r="D174" s="227" t="s">
        <v>144</v>
      </c>
      <c r="E174" s="228" t="s">
        <v>352</v>
      </c>
      <c r="F174" s="229" t="s">
        <v>353</v>
      </c>
      <c r="G174" s="230" t="s">
        <v>162</v>
      </c>
      <c r="H174" s="231">
        <v>1.006</v>
      </c>
      <c r="I174" s="232"/>
      <c r="J174" s="233">
        <f>ROUND(I174*H174,2)</f>
        <v>0</v>
      </c>
      <c r="K174" s="229" t="s">
        <v>1</v>
      </c>
      <c r="L174" s="45"/>
      <c r="M174" s="234" t="s">
        <v>1</v>
      </c>
      <c r="N174" s="235" t="s">
        <v>43</v>
      </c>
      <c r="O174" s="92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148</v>
      </c>
      <c r="AT174" s="238" t="s">
        <v>144</v>
      </c>
      <c r="AU174" s="238" t="s">
        <v>90</v>
      </c>
      <c r="AY174" s="18" t="s">
        <v>141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85</v>
      </c>
      <c r="BK174" s="239">
        <f>ROUND(I174*H174,2)</f>
        <v>0</v>
      </c>
      <c r="BL174" s="18" t="s">
        <v>148</v>
      </c>
      <c r="BM174" s="238" t="s">
        <v>356</v>
      </c>
    </row>
    <row r="175" s="2" customFormat="1">
      <c r="A175" s="39"/>
      <c r="B175" s="40"/>
      <c r="C175" s="41"/>
      <c r="D175" s="240" t="s">
        <v>150</v>
      </c>
      <c r="E175" s="41"/>
      <c r="F175" s="241" t="s">
        <v>353</v>
      </c>
      <c r="G175" s="41"/>
      <c r="H175" s="41"/>
      <c r="I175" s="242"/>
      <c r="J175" s="41"/>
      <c r="K175" s="41"/>
      <c r="L175" s="45"/>
      <c r="M175" s="243"/>
      <c r="N175" s="244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150</v>
      </c>
      <c r="AU175" s="18" t="s">
        <v>90</v>
      </c>
    </row>
    <row r="176" s="13" customFormat="1">
      <c r="A176" s="13"/>
      <c r="B176" s="245"/>
      <c r="C176" s="246"/>
      <c r="D176" s="240" t="s">
        <v>151</v>
      </c>
      <c r="E176" s="247" t="s">
        <v>1</v>
      </c>
      <c r="F176" s="248" t="s">
        <v>357</v>
      </c>
      <c r="G176" s="246"/>
      <c r="H176" s="247" t="s">
        <v>1</v>
      </c>
      <c r="I176" s="249"/>
      <c r="J176" s="246"/>
      <c r="K176" s="246"/>
      <c r="L176" s="250"/>
      <c r="M176" s="251"/>
      <c r="N176" s="252"/>
      <c r="O176" s="252"/>
      <c r="P176" s="252"/>
      <c r="Q176" s="252"/>
      <c r="R176" s="252"/>
      <c r="S176" s="252"/>
      <c r="T176" s="25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4" t="s">
        <v>151</v>
      </c>
      <c r="AU176" s="254" t="s">
        <v>90</v>
      </c>
      <c r="AV176" s="13" t="s">
        <v>85</v>
      </c>
      <c r="AW176" s="13" t="s">
        <v>35</v>
      </c>
      <c r="AX176" s="13" t="s">
        <v>78</v>
      </c>
      <c r="AY176" s="254" t="s">
        <v>141</v>
      </c>
    </row>
    <row r="177" s="14" customFormat="1">
      <c r="A177" s="14"/>
      <c r="B177" s="255"/>
      <c r="C177" s="256"/>
      <c r="D177" s="240" t="s">
        <v>151</v>
      </c>
      <c r="E177" s="257" t="s">
        <v>1</v>
      </c>
      <c r="F177" s="258" t="s">
        <v>358</v>
      </c>
      <c r="G177" s="256"/>
      <c r="H177" s="259">
        <v>1.006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5" t="s">
        <v>151</v>
      </c>
      <c r="AU177" s="265" t="s">
        <v>90</v>
      </c>
      <c r="AV177" s="14" t="s">
        <v>90</v>
      </c>
      <c r="AW177" s="14" t="s">
        <v>35</v>
      </c>
      <c r="AX177" s="14" t="s">
        <v>78</v>
      </c>
      <c r="AY177" s="265" t="s">
        <v>141</v>
      </c>
    </row>
    <row r="178" s="15" customFormat="1">
      <c r="A178" s="15"/>
      <c r="B178" s="266"/>
      <c r="C178" s="267"/>
      <c r="D178" s="240" t="s">
        <v>151</v>
      </c>
      <c r="E178" s="268" t="s">
        <v>1</v>
      </c>
      <c r="F178" s="269" t="s">
        <v>154</v>
      </c>
      <c r="G178" s="267"/>
      <c r="H178" s="270">
        <v>1.006</v>
      </c>
      <c r="I178" s="271"/>
      <c r="J178" s="267"/>
      <c r="K178" s="267"/>
      <c r="L178" s="272"/>
      <c r="M178" s="273"/>
      <c r="N178" s="274"/>
      <c r="O178" s="274"/>
      <c r="P178" s="274"/>
      <c r="Q178" s="274"/>
      <c r="R178" s="274"/>
      <c r="S178" s="274"/>
      <c r="T178" s="27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76" t="s">
        <v>151</v>
      </c>
      <c r="AU178" s="276" t="s">
        <v>90</v>
      </c>
      <c r="AV178" s="15" t="s">
        <v>148</v>
      </c>
      <c r="AW178" s="15" t="s">
        <v>35</v>
      </c>
      <c r="AX178" s="15" t="s">
        <v>85</v>
      </c>
      <c r="AY178" s="276" t="s">
        <v>141</v>
      </c>
    </row>
    <row r="179" s="2" customFormat="1" ht="16.5" customHeight="1">
      <c r="A179" s="39"/>
      <c r="B179" s="40"/>
      <c r="C179" s="227" t="s">
        <v>166</v>
      </c>
      <c r="D179" s="227" t="s">
        <v>144</v>
      </c>
      <c r="E179" s="228" t="s">
        <v>359</v>
      </c>
      <c r="F179" s="229" t="s">
        <v>360</v>
      </c>
      <c r="G179" s="230" t="s">
        <v>221</v>
      </c>
      <c r="H179" s="231">
        <v>0.056000000000000001</v>
      </c>
      <c r="I179" s="232"/>
      <c r="J179" s="233">
        <f>ROUND(I179*H179,2)</f>
        <v>0</v>
      </c>
      <c r="K179" s="229" t="s">
        <v>1</v>
      </c>
      <c r="L179" s="45"/>
      <c r="M179" s="234" t="s">
        <v>1</v>
      </c>
      <c r="N179" s="235" t="s">
        <v>43</v>
      </c>
      <c r="O179" s="92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8" t="s">
        <v>148</v>
      </c>
      <c r="AT179" s="238" t="s">
        <v>144</v>
      </c>
      <c r="AU179" s="238" t="s">
        <v>90</v>
      </c>
      <c r="AY179" s="18" t="s">
        <v>141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8" t="s">
        <v>85</v>
      </c>
      <c r="BK179" s="239">
        <f>ROUND(I179*H179,2)</f>
        <v>0</v>
      </c>
      <c r="BL179" s="18" t="s">
        <v>148</v>
      </c>
      <c r="BM179" s="238" t="s">
        <v>361</v>
      </c>
    </row>
    <row r="180" s="2" customFormat="1">
      <c r="A180" s="39"/>
      <c r="B180" s="40"/>
      <c r="C180" s="41"/>
      <c r="D180" s="240" t="s">
        <v>150</v>
      </c>
      <c r="E180" s="41"/>
      <c r="F180" s="241" t="s">
        <v>360</v>
      </c>
      <c r="G180" s="41"/>
      <c r="H180" s="41"/>
      <c r="I180" s="242"/>
      <c r="J180" s="41"/>
      <c r="K180" s="41"/>
      <c r="L180" s="45"/>
      <c r="M180" s="243"/>
      <c r="N180" s="244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150</v>
      </c>
      <c r="AU180" s="18" t="s">
        <v>90</v>
      </c>
    </row>
    <row r="181" s="13" customFormat="1">
      <c r="A181" s="13"/>
      <c r="B181" s="245"/>
      <c r="C181" s="246"/>
      <c r="D181" s="240" t="s">
        <v>151</v>
      </c>
      <c r="E181" s="247" t="s">
        <v>1</v>
      </c>
      <c r="F181" s="248" t="s">
        <v>351</v>
      </c>
      <c r="G181" s="246"/>
      <c r="H181" s="247" t="s">
        <v>1</v>
      </c>
      <c r="I181" s="249"/>
      <c r="J181" s="246"/>
      <c r="K181" s="246"/>
      <c r="L181" s="250"/>
      <c r="M181" s="251"/>
      <c r="N181" s="252"/>
      <c r="O181" s="252"/>
      <c r="P181" s="252"/>
      <c r="Q181" s="252"/>
      <c r="R181" s="252"/>
      <c r="S181" s="252"/>
      <c r="T181" s="25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4" t="s">
        <v>151</v>
      </c>
      <c r="AU181" s="254" t="s">
        <v>90</v>
      </c>
      <c r="AV181" s="13" t="s">
        <v>85</v>
      </c>
      <c r="AW181" s="13" t="s">
        <v>35</v>
      </c>
      <c r="AX181" s="13" t="s">
        <v>78</v>
      </c>
      <c r="AY181" s="254" t="s">
        <v>141</v>
      </c>
    </row>
    <row r="182" s="14" customFormat="1">
      <c r="A182" s="14"/>
      <c r="B182" s="255"/>
      <c r="C182" s="256"/>
      <c r="D182" s="240" t="s">
        <v>151</v>
      </c>
      <c r="E182" s="257" t="s">
        <v>1</v>
      </c>
      <c r="F182" s="258" t="s">
        <v>362</v>
      </c>
      <c r="G182" s="256"/>
      <c r="H182" s="259">
        <v>0.056000000000000001</v>
      </c>
      <c r="I182" s="260"/>
      <c r="J182" s="256"/>
      <c r="K182" s="256"/>
      <c r="L182" s="261"/>
      <c r="M182" s="262"/>
      <c r="N182" s="263"/>
      <c r="O182" s="263"/>
      <c r="P182" s="263"/>
      <c r="Q182" s="263"/>
      <c r="R182" s="263"/>
      <c r="S182" s="263"/>
      <c r="T182" s="26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5" t="s">
        <v>151</v>
      </c>
      <c r="AU182" s="265" t="s">
        <v>90</v>
      </c>
      <c r="AV182" s="14" t="s">
        <v>90</v>
      </c>
      <c r="AW182" s="14" t="s">
        <v>35</v>
      </c>
      <c r="AX182" s="14" t="s">
        <v>78</v>
      </c>
      <c r="AY182" s="265" t="s">
        <v>141</v>
      </c>
    </row>
    <row r="183" s="15" customFormat="1">
      <c r="A183" s="15"/>
      <c r="B183" s="266"/>
      <c r="C183" s="267"/>
      <c r="D183" s="240" t="s">
        <v>151</v>
      </c>
      <c r="E183" s="268" t="s">
        <v>1</v>
      </c>
      <c r="F183" s="269" t="s">
        <v>154</v>
      </c>
      <c r="G183" s="267"/>
      <c r="H183" s="270">
        <v>0.056000000000000001</v>
      </c>
      <c r="I183" s="271"/>
      <c r="J183" s="267"/>
      <c r="K183" s="267"/>
      <c r="L183" s="272"/>
      <c r="M183" s="273"/>
      <c r="N183" s="274"/>
      <c r="O183" s="274"/>
      <c r="P183" s="274"/>
      <c r="Q183" s="274"/>
      <c r="R183" s="274"/>
      <c r="S183" s="274"/>
      <c r="T183" s="27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76" t="s">
        <v>151</v>
      </c>
      <c r="AU183" s="276" t="s">
        <v>90</v>
      </c>
      <c r="AV183" s="15" t="s">
        <v>148</v>
      </c>
      <c r="AW183" s="15" t="s">
        <v>35</v>
      </c>
      <c r="AX183" s="15" t="s">
        <v>85</v>
      </c>
      <c r="AY183" s="276" t="s">
        <v>141</v>
      </c>
    </row>
    <row r="184" s="2" customFormat="1" ht="16.5" customHeight="1">
      <c r="A184" s="39"/>
      <c r="B184" s="40"/>
      <c r="C184" s="227" t="s">
        <v>363</v>
      </c>
      <c r="D184" s="227" t="s">
        <v>144</v>
      </c>
      <c r="E184" s="228" t="s">
        <v>359</v>
      </c>
      <c r="F184" s="229" t="s">
        <v>360</v>
      </c>
      <c r="G184" s="230" t="s">
        <v>221</v>
      </c>
      <c r="H184" s="231">
        <v>0.027</v>
      </c>
      <c r="I184" s="232"/>
      <c r="J184" s="233">
        <f>ROUND(I184*H184,2)</f>
        <v>0</v>
      </c>
      <c r="K184" s="229" t="s">
        <v>1</v>
      </c>
      <c r="L184" s="45"/>
      <c r="M184" s="234" t="s">
        <v>1</v>
      </c>
      <c r="N184" s="235" t="s">
        <v>43</v>
      </c>
      <c r="O184" s="92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8" t="s">
        <v>148</v>
      </c>
      <c r="AT184" s="238" t="s">
        <v>144</v>
      </c>
      <c r="AU184" s="238" t="s">
        <v>90</v>
      </c>
      <c r="AY184" s="18" t="s">
        <v>141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8" t="s">
        <v>85</v>
      </c>
      <c r="BK184" s="239">
        <f>ROUND(I184*H184,2)</f>
        <v>0</v>
      </c>
      <c r="BL184" s="18" t="s">
        <v>148</v>
      </c>
      <c r="BM184" s="238" t="s">
        <v>364</v>
      </c>
    </row>
    <row r="185" s="2" customFormat="1">
      <c r="A185" s="39"/>
      <c r="B185" s="40"/>
      <c r="C185" s="41"/>
      <c r="D185" s="240" t="s">
        <v>150</v>
      </c>
      <c r="E185" s="41"/>
      <c r="F185" s="241" t="s">
        <v>360</v>
      </c>
      <c r="G185" s="41"/>
      <c r="H185" s="41"/>
      <c r="I185" s="242"/>
      <c r="J185" s="41"/>
      <c r="K185" s="41"/>
      <c r="L185" s="45"/>
      <c r="M185" s="243"/>
      <c r="N185" s="244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150</v>
      </c>
      <c r="AU185" s="18" t="s">
        <v>90</v>
      </c>
    </row>
    <row r="186" s="13" customFormat="1">
      <c r="A186" s="13"/>
      <c r="B186" s="245"/>
      <c r="C186" s="246"/>
      <c r="D186" s="240" t="s">
        <v>151</v>
      </c>
      <c r="E186" s="247" t="s">
        <v>1</v>
      </c>
      <c r="F186" s="248" t="s">
        <v>365</v>
      </c>
      <c r="G186" s="246"/>
      <c r="H186" s="247" t="s">
        <v>1</v>
      </c>
      <c r="I186" s="249"/>
      <c r="J186" s="246"/>
      <c r="K186" s="246"/>
      <c r="L186" s="250"/>
      <c r="M186" s="251"/>
      <c r="N186" s="252"/>
      <c r="O186" s="252"/>
      <c r="P186" s="252"/>
      <c r="Q186" s="252"/>
      <c r="R186" s="252"/>
      <c r="S186" s="252"/>
      <c r="T186" s="25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4" t="s">
        <v>151</v>
      </c>
      <c r="AU186" s="254" t="s">
        <v>90</v>
      </c>
      <c r="AV186" s="13" t="s">
        <v>85</v>
      </c>
      <c r="AW186" s="13" t="s">
        <v>35</v>
      </c>
      <c r="AX186" s="13" t="s">
        <v>78</v>
      </c>
      <c r="AY186" s="254" t="s">
        <v>141</v>
      </c>
    </row>
    <row r="187" s="14" customFormat="1">
      <c r="A187" s="14"/>
      <c r="B187" s="255"/>
      <c r="C187" s="256"/>
      <c r="D187" s="240" t="s">
        <v>151</v>
      </c>
      <c r="E187" s="257" t="s">
        <v>1</v>
      </c>
      <c r="F187" s="258" t="s">
        <v>366</v>
      </c>
      <c r="G187" s="256"/>
      <c r="H187" s="259">
        <v>0.027</v>
      </c>
      <c r="I187" s="260"/>
      <c r="J187" s="256"/>
      <c r="K187" s="256"/>
      <c r="L187" s="261"/>
      <c r="M187" s="262"/>
      <c r="N187" s="263"/>
      <c r="O187" s="263"/>
      <c r="P187" s="263"/>
      <c r="Q187" s="263"/>
      <c r="R187" s="263"/>
      <c r="S187" s="263"/>
      <c r="T187" s="26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5" t="s">
        <v>151</v>
      </c>
      <c r="AU187" s="265" t="s">
        <v>90</v>
      </c>
      <c r="AV187" s="14" t="s">
        <v>90</v>
      </c>
      <c r="AW187" s="14" t="s">
        <v>35</v>
      </c>
      <c r="AX187" s="14" t="s">
        <v>78</v>
      </c>
      <c r="AY187" s="265" t="s">
        <v>141</v>
      </c>
    </row>
    <row r="188" s="15" customFormat="1">
      <c r="A188" s="15"/>
      <c r="B188" s="266"/>
      <c r="C188" s="267"/>
      <c r="D188" s="240" t="s">
        <v>151</v>
      </c>
      <c r="E188" s="268" t="s">
        <v>1</v>
      </c>
      <c r="F188" s="269" t="s">
        <v>154</v>
      </c>
      <c r="G188" s="267"/>
      <c r="H188" s="270">
        <v>0.027</v>
      </c>
      <c r="I188" s="271"/>
      <c r="J188" s="267"/>
      <c r="K188" s="267"/>
      <c r="L188" s="272"/>
      <c r="M188" s="273"/>
      <c r="N188" s="274"/>
      <c r="O188" s="274"/>
      <c r="P188" s="274"/>
      <c r="Q188" s="274"/>
      <c r="R188" s="274"/>
      <c r="S188" s="274"/>
      <c r="T188" s="27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6" t="s">
        <v>151</v>
      </c>
      <c r="AU188" s="276" t="s">
        <v>90</v>
      </c>
      <c r="AV188" s="15" t="s">
        <v>148</v>
      </c>
      <c r="AW188" s="15" t="s">
        <v>35</v>
      </c>
      <c r="AX188" s="15" t="s">
        <v>85</v>
      </c>
      <c r="AY188" s="276" t="s">
        <v>141</v>
      </c>
    </row>
    <row r="189" s="2" customFormat="1" ht="33" customHeight="1">
      <c r="A189" s="39"/>
      <c r="B189" s="40"/>
      <c r="C189" s="227" t="s">
        <v>367</v>
      </c>
      <c r="D189" s="227" t="s">
        <v>144</v>
      </c>
      <c r="E189" s="228" t="s">
        <v>368</v>
      </c>
      <c r="F189" s="229" t="s">
        <v>369</v>
      </c>
      <c r="G189" s="230" t="s">
        <v>147</v>
      </c>
      <c r="H189" s="231">
        <v>7.7999999999999998</v>
      </c>
      <c r="I189" s="232"/>
      <c r="J189" s="233">
        <f>ROUND(I189*H189,2)</f>
        <v>0</v>
      </c>
      <c r="K189" s="229" t="s">
        <v>1</v>
      </c>
      <c r="L189" s="45"/>
      <c r="M189" s="234" t="s">
        <v>1</v>
      </c>
      <c r="N189" s="235" t="s">
        <v>43</v>
      </c>
      <c r="O189" s="92"/>
      <c r="P189" s="236">
        <f>O189*H189</f>
        <v>0</v>
      </c>
      <c r="Q189" s="236">
        <v>0.69501000000000002</v>
      </c>
      <c r="R189" s="236">
        <f>Q189*H189</f>
        <v>5.4210779999999996</v>
      </c>
      <c r="S189" s="236">
        <v>0</v>
      </c>
      <c r="T189" s="23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8" t="s">
        <v>148</v>
      </c>
      <c r="AT189" s="238" t="s">
        <v>144</v>
      </c>
      <c r="AU189" s="238" t="s">
        <v>90</v>
      </c>
      <c r="AY189" s="18" t="s">
        <v>141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8" t="s">
        <v>85</v>
      </c>
      <c r="BK189" s="239">
        <f>ROUND(I189*H189,2)</f>
        <v>0</v>
      </c>
      <c r="BL189" s="18" t="s">
        <v>148</v>
      </c>
      <c r="BM189" s="238" t="s">
        <v>370</v>
      </c>
    </row>
    <row r="190" s="2" customFormat="1">
      <c r="A190" s="39"/>
      <c r="B190" s="40"/>
      <c r="C190" s="41"/>
      <c r="D190" s="240" t="s">
        <v>150</v>
      </c>
      <c r="E190" s="41"/>
      <c r="F190" s="241" t="s">
        <v>369</v>
      </c>
      <c r="G190" s="41"/>
      <c r="H190" s="41"/>
      <c r="I190" s="242"/>
      <c r="J190" s="41"/>
      <c r="K190" s="41"/>
      <c r="L190" s="45"/>
      <c r="M190" s="243"/>
      <c r="N190" s="244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150</v>
      </c>
      <c r="AU190" s="18" t="s">
        <v>90</v>
      </c>
    </row>
    <row r="191" s="13" customFormat="1">
      <c r="A191" s="13"/>
      <c r="B191" s="245"/>
      <c r="C191" s="246"/>
      <c r="D191" s="240" t="s">
        <v>151</v>
      </c>
      <c r="E191" s="247" t="s">
        <v>1</v>
      </c>
      <c r="F191" s="248" t="s">
        <v>371</v>
      </c>
      <c r="G191" s="246"/>
      <c r="H191" s="247" t="s">
        <v>1</v>
      </c>
      <c r="I191" s="249"/>
      <c r="J191" s="246"/>
      <c r="K191" s="246"/>
      <c r="L191" s="250"/>
      <c r="M191" s="251"/>
      <c r="N191" s="252"/>
      <c r="O191" s="252"/>
      <c r="P191" s="252"/>
      <c r="Q191" s="252"/>
      <c r="R191" s="252"/>
      <c r="S191" s="252"/>
      <c r="T191" s="25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4" t="s">
        <v>151</v>
      </c>
      <c r="AU191" s="254" t="s">
        <v>90</v>
      </c>
      <c r="AV191" s="13" t="s">
        <v>85</v>
      </c>
      <c r="AW191" s="13" t="s">
        <v>35</v>
      </c>
      <c r="AX191" s="13" t="s">
        <v>78</v>
      </c>
      <c r="AY191" s="254" t="s">
        <v>141</v>
      </c>
    </row>
    <row r="192" s="14" customFormat="1">
      <c r="A192" s="14"/>
      <c r="B192" s="255"/>
      <c r="C192" s="256"/>
      <c r="D192" s="240" t="s">
        <v>151</v>
      </c>
      <c r="E192" s="257" t="s">
        <v>1</v>
      </c>
      <c r="F192" s="258" t="s">
        <v>372</v>
      </c>
      <c r="G192" s="256"/>
      <c r="H192" s="259">
        <v>7.7999999999999998</v>
      </c>
      <c r="I192" s="260"/>
      <c r="J192" s="256"/>
      <c r="K192" s="256"/>
      <c r="L192" s="261"/>
      <c r="M192" s="262"/>
      <c r="N192" s="263"/>
      <c r="O192" s="263"/>
      <c r="P192" s="263"/>
      <c r="Q192" s="263"/>
      <c r="R192" s="263"/>
      <c r="S192" s="263"/>
      <c r="T192" s="26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5" t="s">
        <v>151</v>
      </c>
      <c r="AU192" s="265" t="s">
        <v>90</v>
      </c>
      <c r="AV192" s="14" t="s">
        <v>90</v>
      </c>
      <c r="AW192" s="14" t="s">
        <v>35</v>
      </c>
      <c r="AX192" s="14" t="s">
        <v>78</v>
      </c>
      <c r="AY192" s="265" t="s">
        <v>141</v>
      </c>
    </row>
    <row r="193" s="15" customFormat="1">
      <c r="A193" s="15"/>
      <c r="B193" s="266"/>
      <c r="C193" s="267"/>
      <c r="D193" s="240" t="s">
        <v>151</v>
      </c>
      <c r="E193" s="268" t="s">
        <v>1</v>
      </c>
      <c r="F193" s="269" t="s">
        <v>154</v>
      </c>
      <c r="G193" s="267"/>
      <c r="H193" s="270">
        <v>7.7999999999999998</v>
      </c>
      <c r="I193" s="271"/>
      <c r="J193" s="267"/>
      <c r="K193" s="267"/>
      <c r="L193" s="272"/>
      <c r="M193" s="273"/>
      <c r="N193" s="274"/>
      <c r="O193" s="274"/>
      <c r="P193" s="274"/>
      <c r="Q193" s="274"/>
      <c r="R193" s="274"/>
      <c r="S193" s="274"/>
      <c r="T193" s="27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6" t="s">
        <v>151</v>
      </c>
      <c r="AU193" s="276" t="s">
        <v>90</v>
      </c>
      <c r="AV193" s="15" t="s">
        <v>148</v>
      </c>
      <c r="AW193" s="15" t="s">
        <v>35</v>
      </c>
      <c r="AX193" s="15" t="s">
        <v>85</v>
      </c>
      <c r="AY193" s="276" t="s">
        <v>141</v>
      </c>
    </row>
    <row r="194" s="2" customFormat="1" ht="33" customHeight="1">
      <c r="A194" s="39"/>
      <c r="B194" s="40"/>
      <c r="C194" s="227" t="s">
        <v>148</v>
      </c>
      <c r="D194" s="227" t="s">
        <v>144</v>
      </c>
      <c r="E194" s="228" t="s">
        <v>373</v>
      </c>
      <c r="F194" s="229" t="s">
        <v>374</v>
      </c>
      <c r="G194" s="230" t="s">
        <v>162</v>
      </c>
      <c r="H194" s="231">
        <v>1.6759999999999999</v>
      </c>
      <c r="I194" s="232"/>
      <c r="J194" s="233">
        <f>ROUND(I194*H194,2)</f>
        <v>0</v>
      </c>
      <c r="K194" s="229" t="s">
        <v>1</v>
      </c>
      <c r="L194" s="45"/>
      <c r="M194" s="234" t="s">
        <v>1</v>
      </c>
      <c r="N194" s="235" t="s">
        <v>43</v>
      </c>
      <c r="O194" s="92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8" t="s">
        <v>148</v>
      </c>
      <c r="AT194" s="238" t="s">
        <v>144</v>
      </c>
      <c r="AU194" s="238" t="s">
        <v>90</v>
      </c>
      <c r="AY194" s="18" t="s">
        <v>141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8" t="s">
        <v>85</v>
      </c>
      <c r="BK194" s="239">
        <f>ROUND(I194*H194,2)</f>
        <v>0</v>
      </c>
      <c r="BL194" s="18" t="s">
        <v>148</v>
      </c>
      <c r="BM194" s="238" t="s">
        <v>375</v>
      </c>
    </row>
    <row r="195" s="2" customFormat="1">
      <c r="A195" s="39"/>
      <c r="B195" s="40"/>
      <c r="C195" s="41"/>
      <c r="D195" s="240" t="s">
        <v>150</v>
      </c>
      <c r="E195" s="41"/>
      <c r="F195" s="241" t="s">
        <v>374</v>
      </c>
      <c r="G195" s="41"/>
      <c r="H195" s="41"/>
      <c r="I195" s="242"/>
      <c r="J195" s="41"/>
      <c r="K195" s="41"/>
      <c r="L195" s="45"/>
      <c r="M195" s="243"/>
      <c r="N195" s="244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150</v>
      </c>
      <c r="AU195" s="18" t="s">
        <v>90</v>
      </c>
    </row>
    <row r="196" s="13" customFormat="1">
      <c r="A196" s="13"/>
      <c r="B196" s="245"/>
      <c r="C196" s="246"/>
      <c r="D196" s="240" t="s">
        <v>151</v>
      </c>
      <c r="E196" s="247" t="s">
        <v>1</v>
      </c>
      <c r="F196" s="248" t="s">
        <v>351</v>
      </c>
      <c r="G196" s="246"/>
      <c r="H196" s="247" t="s">
        <v>1</v>
      </c>
      <c r="I196" s="249"/>
      <c r="J196" s="246"/>
      <c r="K196" s="246"/>
      <c r="L196" s="250"/>
      <c r="M196" s="251"/>
      <c r="N196" s="252"/>
      <c r="O196" s="252"/>
      <c r="P196" s="252"/>
      <c r="Q196" s="252"/>
      <c r="R196" s="252"/>
      <c r="S196" s="252"/>
      <c r="T196" s="25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4" t="s">
        <v>151</v>
      </c>
      <c r="AU196" s="254" t="s">
        <v>90</v>
      </c>
      <c r="AV196" s="13" t="s">
        <v>85</v>
      </c>
      <c r="AW196" s="13" t="s">
        <v>35</v>
      </c>
      <c r="AX196" s="13" t="s">
        <v>78</v>
      </c>
      <c r="AY196" s="254" t="s">
        <v>141</v>
      </c>
    </row>
    <row r="197" s="14" customFormat="1">
      <c r="A197" s="14"/>
      <c r="B197" s="255"/>
      <c r="C197" s="256"/>
      <c r="D197" s="240" t="s">
        <v>151</v>
      </c>
      <c r="E197" s="257" t="s">
        <v>1</v>
      </c>
      <c r="F197" s="258" t="s">
        <v>165</v>
      </c>
      <c r="G197" s="256"/>
      <c r="H197" s="259">
        <v>1.6759999999999999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5" t="s">
        <v>151</v>
      </c>
      <c r="AU197" s="265" t="s">
        <v>90</v>
      </c>
      <c r="AV197" s="14" t="s">
        <v>90</v>
      </c>
      <c r="AW197" s="14" t="s">
        <v>35</v>
      </c>
      <c r="AX197" s="14" t="s">
        <v>78</v>
      </c>
      <c r="AY197" s="265" t="s">
        <v>141</v>
      </c>
    </row>
    <row r="198" s="15" customFormat="1">
      <c r="A198" s="15"/>
      <c r="B198" s="266"/>
      <c r="C198" s="267"/>
      <c r="D198" s="240" t="s">
        <v>151</v>
      </c>
      <c r="E198" s="268" t="s">
        <v>1</v>
      </c>
      <c r="F198" s="269" t="s">
        <v>154</v>
      </c>
      <c r="G198" s="267"/>
      <c r="H198" s="270">
        <v>1.6759999999999999</v>
      </c>
      <c r="I198" s="271"/>
      <c r="J198" s="267"/>
      <c r="K198" s="267"/>
      <c r="L198" s="272"/>
      <c r="M198" s="273"/>
      <c r="N198" s="274"/>
      <c r="O198" s="274"/>
      <c r="P198" s="274"/>
      <c r="Q198" s="274"/>
      <c r="R198" s="274"/>
      <c r="S198" s="274"/>
      <c r="T198" s="27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6" t="s">
        <v>151</v>
      </c>
      <c r="AU198" s="276" t="s">
        <v>90</v>
      </c>
      <c r="AV198" s="15" t="s">
        <v>148</v>
      </c>
      <c r="AW198" s="15" t="s">
        <v>35</v>
      </c>
      <c r="AX198" s="15" t="s">
        <v>85</v>
      </c>
      <c r="AY198" s="276" t="s">
        <v>141</v>
      </c>
    </row>
    <row r="199" s="2" customFormat="1" ht="24.15" customHeight="1">
      <c r="A199" s="39"/>
      <c r="B199" s="40"/>
      <c r="C199" s="227" t="s">
        <v>179</v>
      </c>
      <c r="D199" s="227" t="s">
        <v>144</v>
      </c>
      <c r="E199" s="228" t="s">
        <v>376</v>
      </c>
      <c r="F199" s="229" t="s">
        <v>377</v>
      </c>
      <c r="G199" s="230" t="s">
        <v>147</v>
      </c>
      <c r="H199" s="231">
        <v>93.799999999999997</v>
      </c>
      <c r="I199" s="232"/>
      <c r="J199" s="233">
        <f>ROUND(I199*H199,2)</f>
        <v>0</v>
      </c>
      <c r="K199" s="229" t="s">
        <v>1</v>
      </c>
      <c r="L199" s="45"/>
      <c r="M199" s="234" t="s">
        <v>1</v>
      </c>
      <c r="N199" s="235" t="s">
        <v>43</v>
      </c>
      <c r="O199" s="92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8" t="s">
        <v>148</v>
      </c>
      <c r="AT199" s="238" t="s">
        <v>144</v>
      </c>
      <c r="AU199" s="238" t="s">
        <v>90</v>
      </c>
      <c r="AY199" s="18" t="s">
        <v>141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8" t="s">
        <v>85</v>
      </c>
      <c r="BK199" s="239">
        <f>ROUND(I199*H199,2)</f>
        <v>0</v>
      </c>
      <c r="BL199" s="18" t="s">
        <v>148</v>
      </c>
      <c r="BM199" s="238" t="s">
        <v>378</v>
      </c>
    </row>
    <row r="200" s="2" customFormat="1">
      <c r="A200" s="39"/>
      <c r="B200" s="40"/>
      <c r="C200" s="41"/>
      <c r="D200" s="240" t="s">
        <v>150</v>
      </c>
      <c r="E200" s="41"/>
      <c r="F200" s="241" t="s">
        <v>377</v>
      </c>
      <c r="G200" s="41"/>
      <c r="H200" s="41"/>
      <c r="I200" s="242"/>
      <c r="J200" s="41"/>
      <c r="K200" s="41"/>
      <c r="L200" s="45"/>
      <c r="M200" s="243"/>
      <c r="N200" s="244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150</v>
      </c>
      <c r="AU200" s="18" t="s">
        <v>90</v>
      </c>
    </row>
    <row r="201" s="13" customFormat="1">
      <c r="A201" s="13"/>
      <c r="B201" s="245"/>
      <c r="C201" s="246"/>
      <c r="D201" s="240" t="s">
        <v>151</v>
      </c>
      <c r="E201" s="247" t="s">
        <v>1</v>
      </c>
      <c r="F201" s="248" t="s">
        <v>379</v>
      </c>
      <c r="G201" s="246"/>
      <c r="H201" s="247" t="s">
        <v>1</v>
      </c>
      <c r="I201" s="249"/>
      <c r="J201" s="246"/>
      <c r="K201" s="246"/>
      <c r="L201" s="250"/>
      <c r="M201" s="251"/>
      <c r="N201" s="252"/>
      <c r="O201" s="252"/>
      <c r="P201" s="252"/>
      <c r="Q201" s="252"/>
      <c r="R201" s="252"/>
      <c r="S201" s="252"/>
      <c r="T201" s="25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4" t="s">
        <v>151</v>
      </c>
      <c r="AU201" s="254" t="s">
        <v>90</v>
      </c>
      <c r="AV201" s="13" t="s">
        <v>85</v>
      </c>
      <c r="AW201" s="13" t="s">
        <v>35</v>
      </c>
      <c r="AX201" s="13" t="s">
        <v>78</v>
      </c>
      <c r="AY201" s="254" t="s">
        <v>141</v>
      </c>
    </row>
    <row r="202" s="14" customFormat="1">
      <c r="A202" s="14"/>
      <c r="B202" s="255"/>
      <c r="C202" s="256"/>
      <c r="D202" s="240" t="s">
        <v>151</v>
      </c>
      <c r="E202" s="257" t="s">
        <v>1</v>
      </c>
      <c r="F202" s="258" t="s">
        <v>380</v>
      </c>
      <c r="G202" s="256"/>
      <c r="H202" s="259">
        <v>52.359999999999999</v>
      </c>
      <c r="I202" s="260"/>
      <c r="J202" s="256"/>
      <c r="K202" s="256"/>
      <c r="L202" s="261"/>
      <c r="M202" s="262"/>
      <c r="N202" s="263"/>
      <c r="O202" s="263"/>
      <c r="P202" s="263"/>
      <c r="Q202" s="263"/>
      <c r="R202" s="263"/>
      <c r="S202" s="263"/>
      <c r="T202" s="26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5" t="s">
        <v>151</v>
      </c>
      <c r="AU202" s="265" t="s">
        <v>90</v>
      </c>
      <c r="AV202" s="14" t="s">
        <v>90</v>
      </c>
      <c r="AW202" s="14" t="s">
        <v>35</v>
      </c>
      <c r="AX202" s="14" t="s">
        <v>78</v>
      </c>
      <c r="AY202" s="265" t="s">
        <v>141</v>
      </c>
    </row>
    <row r="203" s="13" customFormat="1">
      <c r="A203" s="13"/>
      <c r="B203" s="245"/>
      <c r="C203" s="246"/>
      <c r="D203" s="240" t="s">
        <v>151</v>
      </c>
      <c r="E203" s="247" t="s">
        <v>1</v>
      </c>
      <c r="F203" s="248" t="s">
        <v>381</v>
      </c>
      <c r="G203" s="246"/>
      <c r="H203" s="247" t="s">
        <v>1</v>
      </c>
      <c r="I203" s="249"/>
      <c r="J203" s="246"/>
      <c r="K203" s="246"/>
      <c r="L203" s="250"/>
      <c r="M203" s="251"/>
      <c r="N203" s="252"/>
      <c r="O203" s="252"/>
      <c r="P203" s="252"/>
      <c r="Q203" s="252"/>
      <c r="R203" s="252"/>
      <c r="S203" s="252"/>
      <c r="T203" s="25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4" t="s">
        <v>151</v>
      </c>
      <c r="AU203" s="254" t="s">
        <v>90</v>
      </c>
      <c r="AV203" s="13" t="s">
        <v>85</v>
      </c>
      <c r="AW203" s="13" t="s">
        <v>35</v>
      </c>
      <c r="AX203" s="13" t="s">
        <v>78</v>
      </c>
      <c r="AY203" s="254" t="s">
        <v>141</v>
      </c>
    </row>
    <row r="204" s="14" customFormat="1">
      <c r="A204" s="14"/>
      <c r="B204" s="255"/>
      <c r="C204" s="256"/>
      <c r="D204" s="240" t="s">
        <v>151</v>
      </c>
      <c r="E204" s="257" t="s">
        <v>1</v>
      </c>
      <c r="F204" s="258" t="s">
        <v>382</v>
      </c>
      <c r="G204" s="256"/>
      <c r="H204" s="259">
        <v>41.439999999999998</v>
      </c>
      <c r="I204" s="260"/>
      <c r="J204" s="256"/>
      <c r="K204" s="256"/>
      <c r="L204" s="261"/>
      <c r="M204" s="262"/>
      <c r="N204" s="263"/>
      <c r="O204" s="263"/>
      <c r="P204" s="263"/>
      <c r="Q204" s="263"/>
      <c r="R204" s="263"/>
      <c r="S204" s="263"/>
      <c r="T204" s="26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5" t="s">
        <v>151</v>
      </c>
      <c r="AU204" s="265" t="s">
        <v>90</v>
      </c>
      <c r="AV204" s="14" t="s">
        <v>90</v>
      </c>
      <c r="AW204" s="14" t="s">
        <v>35</v>
      </c>
      <c r="AX204" s="14" t="s">
        <v>78</v>
      </c>
      <c r="AY204" s="265" t="s">
        <v>141</v>
      </c>
    </row>
    <row r="205" s="15" customFormat="1">
      <c r="A205" s="15"/>
      <c r="B205" s="266"/>
      <c r="C205" s="267"/>
      <c r="D205" s="240" t="s">
        <v>151</v>
      </c>
      <c r="E205" s="268" t="s">
        <v>1</v>
      </c>
      <c r="F205" s="269" t="s">
        <v>154</v>
      </c>
      <c r="G205" s="267"/>
      <c r="H205" s="270">
        <v>93.799999999999997</v>
      </c>
      <c r="I205" s="271"/>
      <c r="J205" s="267"/>
      <c r="K205" s="267"/>
      <c r="L205" s="272"/>
      <c r="M205" s="273"/>
      <c r="N205" s="274"/>
      <c r="O205" s="274"/>
      <c r="P205" s="274"/>
      <c r="Q205" s="274"/>
      <c r="R205" s="274"/>
      <c r="S205" s="274"/>
      <c r="T205" s="27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76" t="s">
        <v>151</v>
      </c>
      <c r="AU205" s="276" t="s">
        <v>90</v>
      </c>
      <c r="AV205" s="15" t="s">
        <v>148</v>
      </c>
      <c r="AW205" s="15" t="s">
        <v>35</v>
      </c>
      <c r="AX205" s="15" t="s">
        <v>85</v>
      </c>
      <c r="AY205" s="276" t="s">
        <v>141</v>
      </c>
    </row>
    <row r="206" s="12" customFormat="1" ht="22.8" customHeight="1">
      <c r="A206" s="12"/>
      <c r="B206" s="211"/>
      <c r="C206" s="212"/>
      <c r="D206" s="213" t="s">
        <v>77</v>
      </c>
      <c r="E206" s="225" t="s">
        <v>166</v>
      </c>
      <c r="F206" s="225" t="s">
        <v>383</v>
      </c>
      <c r="G206" s="212"/>
      <c r="H206" s="212"/>
      <c r="I206" s="215"/>
      <c r="J206" s="226">
        <f>BK206</f>
        <v>0</v>
      </c>
      <c r="K206" s="212"/>
      <c r="L206" s="217"/>
      <c r="M206" s="218"/>
      <c r="N206" s="219"/>
      <c r="O206" s="219"/>
      <c r="P206" s="220">
        <f>SUM(P207:P225)</f>
        <v>0</v>
      </c>
      <c r="Q206" s="219"/>
      <c r="R206" s="220">
        <f>SUM(R207:R225)</f>
        <v>0</v>
      </c>
      <c r="S206" s="219"/>
      <c r="T206" s="221">
        <f>SUM(T207:T225)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22" t="s">
        <v>85</v>
      </c>
      <c r="AT206" s="223" t="s">
        <v>77</v>
      </c>
      <c r="AU206" s="223" t="s">
        <v>85</v>
      </c>
      <c r="AY206" s="222" t="s">
        <v>141</v>
      </c>
      <c r="BK206" s="224">
        <f>SUM(BK207:BK225)</f>
        <v>0</v>
      </c>
    </row>
    <row r="207" s="2" customFormat="1" ht="44.25" customHeight="1">
      <c r="A207" s="39"/>
      <c r="B207" s="40"/>
      <c r="C207" s="227" t="s">
        <v>384</v>
      </c>
      <c r="D207" s="227" t="s">
        <v>144</v>
      </c>
      <c r="E207" s="228" t="s">
        <v>385</v>
      </c>
      <c r="F207" s="229" t="s">
        <v>386</v>
      </c>
      <c r="G207" s="230" t="s">
        <v>269</v>
      </c>
      <c r="H207" s="231">
        <v>2</v>
      </c>
      <c r="I207" s="232"/>
      <c r="J207" s="233">
        <f>ROUND(I207*H207,2)</f>
        <v>0</v>
      </c>
      <c r="K207" s="229" t="s">
        <v>1</v>
      </c>
      <c r="L207" s="45"/>
      <c r="M207" s="234" t="s">
        <v>1</v>
      </c>
      <c r="N207" s="235" t="s">
        <v>43</v>
      </c>
      <c r="O207" s="92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8" t="s">
        <v>148</v>
      </c>
      <c r="AT207" s="238" t="s">
        <v>144</v>
      </c>
      <c r="AU207" s="238" t="s">
        <v>90</v>
      </c>
      <c r="AY207" s="18" t="s">
        <v>141</v>
      </c>
      <c r="BE207" s="239">
        <f>IF(N207="základní",J207,0)</f>
        <v>0</v>
      </c>
      <c r="BF207" s="239">
        <f>IF(N207="snížená",J207,0)</f>
        <v>0</v>
      </c>
      <c r="BG207" s="239">
        <f>IF(N207="zákl. přenesená",J207,0)</f>
        <v>0</v>
      </c>
      <c r="BH207" s="239">
        <f>IF(N207="sníž. přenesená",J207,0)</f>
        <v>0</v>
      </c>
      <c r="BI207" s="239">
        <f>IF(N207="nulová",J207,0)</f>
        <v>0</v>
      </c>
      <c r="BJ207" s="18" t="s">
        <v>85</v>
      </c>
      <c r="BK207" s="239">
        <f>ROUND(I207*H207,2)</f>
        <v>0</v>
      </c>
      <c r="BL207" s="18" t="s">
        <v>148</v>
      </c>
      <c r="BM207" s="238" t="s">
        <v>387</v>
      </c>
    </row>
    <row r="208" s="2" customFormat="1">
      <c r="A208" s="39"/>
      <c r="B208" s="40"/>
      <c r="C208" s="41"/>
      <c r="D208" s="240" t="s">
        <v>150</v>
      </c>
      <c r="E208" s="41"/>
      <c r="F208" s="241" t="s">
        <v>386</v>
      </c>
      <c r="G208" s="41"/>
      <c r="H208" s="41"/>
      <c r="I208" s="242"/>
      <c r="J208" s="41"/>
      <c r="K208" s="41"/>
      <c r="L208" s="45"/>
      <c r="M208" s="243"/>
      <c r="N208" s="244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150</v>
      </c>
      <c r="AU208" s="18" t="s">
        <v>90</v>
      </c>
    </row>
    <row r="209" s="13" customFormat="1">
      <c r="A209" s="13"/>
      <c r="B209" s="245"/>
      <c r="C209" s="246"/>
      <c r="D209" s="240" t="s">
        <v>151</v>
      </c>
      <c r="E209" s="247" t="s">
        <v>1</v>
      </c>
      <c r="F209" s="248" t="s">
        <v>388</v>
      </c>
      <c r="G209" s="246"/>
      <c r="H209" s="247" t="s">
        <v>1</v>
      </c>
      <c r="I209" s="249"/>
      <c r="J209" s="246"/>
      <c r="K209" s="246"/>
      <c r="L209" s="250"/>
      <c r="M209" s="251"/>
      <c r="N209" s="252"/>
      <c r="O209" s="252"/>
      <c r="P209" s="252"/>
      <c r="Q209" s="252"/>
      <c r="R209" s="252"/>
      <c r="S209" s="252"/>
      <c r="T209" s="25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4" t="s">
        <v>151</v>
      </c>
      <c r="AU209" s="254" t="s">
        <v>90</v>
      </c>
      <c r="AV209" s="13" t="s">
        <v>85</v>
      </c>
      <c r="AW209" s="13" t="s">
        <v>35</v>
      </c>
      <c r="AX209" s="13" t="s">
        <v>78</v>
      </c>
      <c r="AY209" s="254" t="s">
        <v>141</v>
      </c>
    </row>
    <row r="210" s="14" customFormat="1">
      <c r="A210" s="14"/>
      <c r="B210" s="255"/>
      <c r="C210" s="256"/>
      <c r="D210" s="240" t="s">
        <v>151</v>
      </c>
      <c r="E210" s="257" t="s">
        <v>1</v>
      </c>
      <c r="F210" s="258" t="s">
        <v>90</v>
      </c>
      <c r="G210" s="256"/>
      <c r="H210" s="259">
        <v>2</v>
      </c>
      <c r="I210" s="260"/>
      <c r="J210" s="256"/>
      <c r="K210" s="256"/>
      <c r="L210" s="261"/>
      <c r="M210" s="262"/>
      <c r="N210" s="263"/>
      <c r="O210" s="263"/>
      <c r="P210" s="263"/>
      <c r="Q210" s="263"/>
      <c r="R210" s="263"/>
      <c r="S210" s="263"/>
      <c r="T210" s="26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5" t="s">
        <v>151</v>
      </c>
      <c r="AU210" s="265" t="s">
        <v>90</v>
      </c>
      <c r="AV210" s="14" t="s">
        <v>90</v>
      </c>
      <c r="AW210" s="14" t="s">
        <v>35</v>
      </c>
      <c r="AX210" s="14" t="s">
        <v>78</v>
      </c>
      <c r="AY210" s="265" t="s">
        <v>141</v>
      </c>
    </row>
    <row r="211" s="15" customFormat="1">
      <c r="A211" s="15"/>
      <c r="B211" s="266"/>
      <c r="C211" s="267"/>
      <c r="D211" s="240" t="s">
        <v>151</v>
      </c>
      <c r="E211" s="268" t="s">
        <v>1</v>
      </c>
      <c r="F211" s="269" t="s">
        <v>154</v>
      </c>
      <c r="G211" s="267"/>
      <c r="H211" s="270">
        <v>2</v>
      </c>
      <c r="I211" s="271"/>
      <c r="J211" s="267"/>
      <c r="K211" s="267"/>
      <c r="L211" s="272"/>
      <c r="M211" s="273"/>
      <c r="N211" s="274"/>
      <c r="O211" s="274"/>
      <c r="P211" s="274"/>
      <c r="Q211" s="274"/>
      <c r="R211" s="274"/>
      <c r="S211" s="274"/>
      <c r="T211" s="27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76" t="s">
        <v>151</v>
      </c>
      <c r="AU211" s="276" t="s">
        <v>90</v>
      </c>
      <c r="AV211" s="15" t="s">
        <v>148</v>
      </c>
      <c r="AW211" s="15" t="s">
        <v>35</v>
      </c>
      <c r="AX211" s="15" t="s">
        <v>85</v>
      </c>
      <c r="AY211" s="276" t="s">
        <v>141</v>
      </c>
    </row>
    <row r="212" s="2" customFormat="1" ht="24.15" customHeight="1">
      <c r="A212" s="39"/>
      <c r="B212" s="40"/>
      <c r="C212" s="227" t="s">
        <v>189</v>
      </c>
      <c r="D212" s="227" t="s">
        <v>144</v>
      </c>
      <c r="E212" s="228" t="s">
        <v>389</v>
      </c>
      <c r="F212" s="229" t="s">
        <v>390</v>
      </c>
      <c r="G212" s="230" t="s">
        <v>301</v>
      </c>
      <c r="H212" s="231">
        <v>100</v>
      </c>
      <c r="I212" s="232"/>
      <c r="J212" s="233">
        <f>ROUND(I212*H212,2)</f>
        <v>0</v>
      </c>
      <c r="K212" s="229" t="s">
        <v>1</v>
      </c>
      <c r="L212" s="45"/>
      <c r="M212" s="234" t="s">
        <v>1</v>
      </c>
      <c r="N212" s="235" t="s">
        <v>43</v>
      </c>
      <c r="O212" s="92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8" t="s">
        <v>148</v>
      </c>
      <c r="AT212" s="238" t="s">
        <v>144</v>
      </c>
      <c r="AU212" s="238" t="s">
        <v>90</v>
      </c>
      <c r="AY212" s="18" t="s">
        <v>141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8" t="s">
        <v>85</v>
      </c>
      <c r="BK212" s="239">
        <f>ROUND(I212*H212,2)</f>
        <v>0</v>
      </c>
      <c r="BL212" s="18" t="s">
        <v>148</v>
      </c>
      <c r="BM212" s="238" t="s">
        <v>391</v>
      </c>
    </row>
    <row r="213" s="2" customFormat="1">
      <c r="A213" s="39"/>
      <c r="B213" s="40"/>
      <c r="C213" s="41"/>
      <c r="D213" s="240" t="s">
        <v>150</v>
      </c>
      <c r="E213" s="41"/>
      <c r="F213" s="241" t="s">
        <v>390</v>
      </c>
      <c r="G213" s="41"/>
      <c r="H213" s="41"/>
      <c r="I213" s="242"/>
      <c r="J213" s="41"/>
      <c r="K213" s="41"/>
      <c r="L213" s="45"/>
      <c r="M213" s="243"/>
      <c r="N213" s="244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150</v>
      </c>
      <c r="AU213" s="18" t="s">
        <v>90</v>
      </c>
    </row>
    <row r="214" s="13" customFormat="1">
      <c r="A214" s="13"/>
      <c r="B214" s="245"/>
      <c r="C214" s="246"/>
      <c r="D214" s="240" t="s">
        <v>151</v>
      </c>
      <c r="E214" s="247" t="s">
        <v>1</v>
      </c>
      <c r="F214" s="248" t="s">
        <v>392</v>
      </c>
      <c r="G214" s="246"/>
      <c r="H214" s="247" t="s">
        <v>1</v>
      </c>
      <c r="I214" s="249"/>
      <c r="J214" s="246"/>
      <c r="K214" s="246"/>
      <c r="L214" s="250"/>
      <c r="M214" s="251"/>
      <c r="N214" s="252"/>
      <c r="O214" s="252"/>
      <c r="P214" s="252"/>
      <c r="Q214" s="252"/>
      <c r="R214" s="252"/>
      <c r="S214" s="252"/>
      <c r="T214" s="25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4" t="s">
        <v>151</v>
      </c>
      <c r="AU214" s="254" t="s">
        <v>90</v>
      </c>
      <c r="AV214" s="13" t="s">
        <v>85</v>
      </c>
      <c r="AW214" s="13" t="s">
        <v>35</v>
      </c>
      <c r="AX214" s="13" t="s">
        <v>78</v>
      </c>
      <c r="AY214" s="254" t="s">
        <v>141</v>
      </c>
    </row>
    <row r="215" s="14" customFormat="1">
      <c r="A215" s="14"/>
      <c r="B215" s="255"/>
      <c r="C215" s="256"/>
      <c r="D215" s="240" t="s">
        <v>151</v>
      </c>
      <c r="E215" s="257" t="s">
        <v>1</v>
      </c>
      <c r="F215" s="258" t="s">
        <v>393</v>
      </c>
      <c r="G215" s="256"/>
      <c r="H215" s="259">
        <v>100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5" t="s">
        <v>151</v>
      </c>
      <c r="AU215" s="265" t="s">
        <v>90</v>
      </c>
      <c r="AV215" s="14" t="s">
        <v>90</v>
      </c>
      <c r="AW215" s="14" t="s">
        <v>35</v>
      </c>
      <c r="AX215" s="14" t="s">
        <v>78</v>
      </c>
      <c r="AY215" s="265" t="s">
        <v>141</v>
      </c>
    </row>
    <row r="216" s="15" customFormat="1">
      <c r="A216" s="15"/>
      <c r="B216" s="266"/>
      <c r="C216" s="267"/>
      <c r="D216" s="240" t="s">
        <v>151</v>
      </c>
      <c r="E216" s="268" t="s">
        <v>1</v>
      </c>
      <c r="F216" s="269" t="s">
        <v>154</v>
      </c>
      <c r="G216" s="267"/>
      <c r="H216" s="270">
        <v>100</v>
      </c>
      <c r="I216" s="271"/>
      <c r="J216" s="267"/>
      <c r="K216" s="267"/>
      <c r="L216" s="272"/>
      <c r="M216" s="273"/>
      <c r="N216" s="274"/>
      <c r="O216" s="274"/>
      <c r="P216" s="274"/>
      <c r="Q216" s="274"/>
      <c r="R216" s="274"/>
      <c r="S216" s="274"/>
      <c r="T216" s="27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76" t="s">
        <v>151</v>
      </c>
      <c r="AU216" s="276" t="s">
        <v>90</v>
      </c>
      <c r="AV216" s="15" t="s">
        <v>148</v>
      </c>
      <c r="AW216" s="15" t="s">
        <v>35</v>
      </c>
      <c r="AX216" s="15" t="s">
        <v>85</v>
      </c>
      <c r="AY216" s="276" t="s">
        <v>141</v>
      </c>
    </row>
    <row r="217" s="2" customFormat="1" ht="37.8" customHeight="1">
      <c r="A217" s="39"/>
      <c r="B217" s="40"/>
      <c r="C217" s="227" t="s">
        <v>195</v>
      </c>
      <c r="D217" s="227" t="s">
        <v>144</v>
      </c>
      <c r="E217" s="228" t="s">
        <v>394</v>
      </c>
      <c r="F217" s="229" t="s">
        <v>395</v>
      </c>
      <c r="G217" s="230" t="s">
        <v>147</v>
      </c>
      <c r="H217" s="231">
        <v>1.8</v>
      </c>
      <c r="I217" s="232"/>
      <c r="J217" s="233">
        <f>ROUND(I217*H217,2)</f>
        <v>0</v>
      </c>
      <c r="K217" s="229" t="s">
        <v>1</v>
      </c>
      <c r="L217" s="45"/>
      <c r="M217" s="234" t="s">
        <v>1</v>
      </c>
      <c r="N217" s="235" t="s">
        <v>43</v>
      </c>
      <c r="O217" s="92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8" t="s">
        <v>148</v>
      </c>
      <c r="AT217" s="238" t="s">
        <v>144</v>
      </c>
      <c r="AU217" s="238" t="s">
        <v>90</v>
      </c>
      <c r="AY217" s="18" t="s">
        <v>141</v>
      </c>
      <c r="BE217" s="239">
        <f>IF(N217="základní",J217,0)</f>
        <v>0</v>
      </c>
      <c r="BF217" s="239">
        <f>IF(N217="snížená",J217,0)</f>
        <v>0</v>
      </c>
      <c r="BG217" s="239">
        <f>IF(N217="zákl. přenesená",J217,0)</f>
        <v>0</v>
      </c>
      <c r="BH217" s="239">
        <f>IF(N217="sníž. přenesená",J217,0)</f>
        <v>0</v>
      </c>
      <c r="BI217" s="239">
        <f>IF(N217="nulová",J217,0)</f>
        <v>0</v>
      </c>
      <c r="BJ217" s="18" t="s">
        <v>85</v>
      </c>
      <c r="BK217" s="239">
        <f>ROUND(I217*H217,2)</f>
        <v>0</v>
      </c>
      <c r="BL217" s="18" t="s">
        <v>148</v>
      </c>
      <c r="BM217" s="238" t="s">
        <v>396</v>
      </c>
    </row>
    <row r="218" s="2" customFormat="1">
      <c r="A218" s="39"/>
      <c r="B218" s="40"/>
      <c r="C218" s="41"/>
      <c r="D218" s="240" t="s">
        <v>150</v>
      </c>
      <c r="E218" s="41"/>
      <c r="F218" s="241" t="s">
        <v>395</v>
      </c>
      <c r="G218" s="41"/>
      <c r="H218" s="41"/>
      <c r="I218" s="242"/>
      <c r="J218" s="41"/>
      <c r="K218" s="41"/>
      <c r="L218" s="45"/>
      <c r="M218" s="243"/>
      <c r="N218" s="244"/>
      <c r="O218" s="92"/>
      <c r="P218" s="92"/>
      <c r="Q218" s="92"/>
      <c r="R218" s="92"/>
      <c r="S218" s="92"/>
      <c r="T218" s="93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150</v>
      </c>
      <c r="AU218" s="18" t="s">
        <v>90</v>
      </c>
    </row>
    <row r="219" s="13" customFormat="1">
      <c r="A219" s="13"/>
      <c r="B219" s="245"/>
      <c r="C219" s="246"/>
      <c r="D219" s="240" t="s">
        <v>151</v>
      </c>
      <c r="E219" s="247" t="s">
        <v>1</v>
      </c>
      <c r="F219" s="248" t="s">
        <v>397</v>
      </c>
      <c r="G219" s="246"/>
      <c r="H219" s="247" t="s">
        <v>1</v>
      </c>
      <c r="I219" s="249"/>
      <c r="J219" s="246"/>
      <c r="K219" s="246"/>
      <c r="L219" s="250"/>
      <c r="M219" s="251"/>
      <c r="N219" s="252"/>
      <c r="O219" s="252"/>
      <c r="P219" s="252"/>
      <c r="Q219" s="252"/>
      <c r="R219" s="252"/>
      <c r="S219" s="252"/>
      <c r="T219" s="25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4" t="s">
        <v>151</v>
      </c>
      <c r="AU219" s="254" t="s">
        <v>90</v>
      </c>
      <c r="AV219" s="13" t="s">
        <v>85</v>
      </c>
      <c r="AW219" s="13" t="s">
        <v>35</v>
      </c>
      <c r="AX219" s="13" t="s">
        <v>78</v>
      </c>
      <c r="AY219" s="254" t="s">
        <v>141</v>
      </c>
    </row>
    <row r="220" s="14" customFormat="1">
      <c r="A220" s="14"/>
      <c r="B220" s="255"/>
      <c r="C220" s="256"/>
      <c r="D220" s="240" t="s">
        <v>151</v>
      </c>
      <c r="E220" s="257" t="s">
        <v>1</v>
      </c>
      <c r="F220" s="258" t="s">
        <v>398</v>
      </c>
      <c r="G220" s="256"/>
      <c r="H220" s="259">
        <v>1.8</v>
      </c>
      <c r="I220" s="260"/>
      <c r="J220" s="256"/>
      <c r="K220" s="256"/>
      <c r="L220" s="261"/>
      <c r="M220" s="262"/>
      <c r="N220" s="263"/>
      <c r="O220" s="263"/>
      <c r="P220" s="263"/>
      <c r="Q220" s="263"/>
      <c r="R220" s="263"/>
      <c r="S220" s="263"/>
      <c r="T220" s="26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5" t="s">
        <v>151</v>
      </c>
      <c r="AU220" s="265" t="s">
        <v>90</v>
      </c>
      <c r="AV220" s="14" t="s">
        <v>90</v>
      </c>
      <c r="AW220" s="14" t="s">
        <v>35</v>
      </c>
      <c r="AX220" s="14" t="s">
        <v>78</v>
      </c>
      <c r="AY220" s="265" t="s">
        <v>141</v>
      </c>
    </row>
    <row r="221" s="15" customFormat="1">
      <c r="A221" s="15"/>
      <c r="B221" s="266"/>
      <c r="C221" s="267"/>
      <c r="D221" s="240" t="s">
        <v>151</v>
      </c>
      <c r="E221" s="268" t="s">
        <v>1</v>
      </c>
      <c r="F221" s="269" t="s">
        <v>154</v>
      </c>
      <c r="G221" s="267"/>
      <c r="H221" s="270">
        <v>1.8</v>
      </c>
      <c r="I221" s="271"/>
      <c r="J221" s="267"/>
      <c r="K221" s="267"/>
      <c r="L221" s="272"/>
      <c r="M221" s="273"/>
      <c r="N221" s="274"/>
      <c r="O221" s="274"/>
      <c r="P221" s="274"/>
      <c r="Q221" s="274"/>
      <c r="R221" s="274"/>
      <c r="S221" s="274"/>
      <c r="T221" s="27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6" t="s">
        <v>151</v>
      </c>
      <c r="AU221" s="276" t="s">
        <v>90</v>
      </c>
      <c r="AV221" s="15" t="s">
        <v>148</v>
      </c>
      <c r="AW221" s="15" t="s">
        <v>35</v>
      </c>
      <c r="AX221" s="15" t="s">
        <v>85</v>
      </c>
      <c r="AY221" s="276" t="s">
        <v>141</v>
      </c>
    </row>
    <row r="222" s="2" customFormat="1" ht="21.75" customHeight="1">
      <c r="A222" s="39"/>
      <c r="B222" s="40"/>
      <c r="C222" s="227" t="s">
        <v>201</v>
      </c>
      <c r="D222" s="227" t="s">
        <v>144</v>
      </c>
      <c r="E222" s="228" t="s">
        <v>399</v>
      </c>
      <c r="F222" s="229" t="s">
        <v>400</v>
      </c>
      <c r="G222" s="230" t="s">
        <v>401</v>
      </c>
      <c r="H222" s="231">
        <v>2</v>
      </c>
      <c r="I222" s="232"/>
      <c r="J222" s="233">
        <f>ROUND(I222*H222,2)</f>
        <v>0</v>
      </c>
      <c r="K222" s="229" t="s">
        <v>1</v>
      </c>
      <c r="L222" s="45"/>
      <c r="M222" s="234" t="s">
        <v>1</v>
      </c>
      <c r="N222" s="235" t="s">
        <v>43</v>
      </c>
      <c r="O222" s="92"/>
      <c r="P222" s="236">
        <f>O222*H222</f>
        <v>0</v>
      </c>
      <c r="Q222" s="236">
        <v>0</v>
      </c>
      <c r="R222" s="236">
        <f>Q222*H222</f>
        <v>0</v>
      </c>
      <c r="S222" s="236">
        <v>0</v>
      </c>
      <c r="T222" s="237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8" t="s">
        <v>148</v>
      </c>
      <c r="AT222" s="238" t="s">
        <v>144</v>
      </c>
      <c r="AU222" s="238" t="s">
        <v>90</v>
      </c>
      <c r="AY222" s="18" t="s">
        <v>141</v>
      </c>
      <c r="BE222" s="239">
        <f>IF(N222="základní",J222,0)</f>
        <v>0</v>
      </c>
      <c r="BF222" s="239">
        <f>IF(N222="snížená",J222,0)</f>
        <v>0</v>
      </c>
      <c r="BG222" s="239">
        <f>IF(N222="zákl. přenesená",J222,0)</f>
        <v>0</v>
      </c>
      <c r="BH222" s="239">
        <f>IF(N222="sníž. přenesená",J222,0)</f>
        <v>0</v>
      </c>
      <c r="BI222" s="239">
        <f>IF(N222="nulová",J222,0)</f>
        <v>0</v>
      </c>
      <c r="BJ222" s="18" t="s">
        <v>85</v>
      </c>
      <c r="BK222" s="239">
        <f>ROUND(I222*H222,2)</f>
        <v>0</v>
      </c>
      <c r="BL222" s="18" t="s">
        <v>148</v>
      </c>
      <c r="BM222" s="238" t="s">
        <v>402</v>
      </c>
    </row>
    <row r="223" s="2" customFormat="1">
      <c r="A223" s="39"/>
      <c r="B223" s="40"/>
      <c r="C223" s="41"/>
      <c r="D223" s="240" t="s">
        <v>150</v>
      </c>
      <c r="E223" s="41"/>
      <c r="F223" s="241" t="s">
        <v>400</v>
      </c>
      <c r="G223" s="41"/>
      <c r="H223" s="41"/>
      <c r="I223" s="242"/>
      <c r="J223" s="41"/>
      <c r="K223" s="41"/>
      <c r="L223" s="45"/>
      <c r="M223" s="243"/>
      <c r="N223" s="244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150</v>
      </c>
      <c r="AU223" s="18" t="s">
        <v>90</v>
      </c>
    </row>
    <row r="224" s="14" customFormat="1">
      <c r="A224" s="14"/>
      <c r="B224" s="255"/>
      <c r="C224" s="256"/>
      <c r="D224" s="240" t="s">
        <v>151</v>
      </c>
      <c r="E224" s="257" t="s">
        <v>1</v>
      </c>
      <c r="F224" s="258" t="s">
        <v>90</v>
      </c>
      <c r="G224" s="256"/>
      <c r="H224" s="259">
        <v>2</v>
      </c>
      <c r="I224" s="260"/>
      <c r="J224" s="256"/>
      <c r="K224" s="256"/>
      <c r="L224" s="261"/>
      <c r="M224" s="262"/>
      <c r="N224" s="263"/>
      <c r="O224" s="263"/>
      <c r="P224" s="263"/>
      <c r="Q224" s="263"/>
      <c r="R224" s="263"/>
      <c r="S224" s="263"/>
      <c r="T224" s="26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5" t="s">
        <v>151</v>
      </c>
      <c r="AU224" s="265" t="s">
        <v>90</v>
      </c>
      <c r="AV224" s="14" t="s">
        <v>90</v>
      </c>
      <c r="AW224" s="14" t="s">
        <v>35</v>
      </c>
      <c r="AX224" s="14" t="s">
        <v>78</v>
      </c>
      <c r="AY224" s="265" t="s">
        <v>141</v>
      </c>
    </row>
    <row r="225" s="15" customFormat="1">
      <c r="A225" s="15"/>
      <c r="B225" s="266"/>
      <c r="C225" s="267"/>
      <c r="D225" s="240" t="s">
        <v>151</v>
      </c>
      <c r="E225" s="268" t="s">
        <v>1</v>
      </c>
      <c r="F225" s="269" t="s">
        <v>154</v>
      </c>
      <c r="G225" s="267"/>
      <c r="H225" s="270">
        <v>2</v>
      </c>
      <c r="I225" s="271"/>
      <c r="J225" s="267"/>
      <c r="K225" s="267"/>
      <c r="L225" s="272"/>
      <c r="M225" s="273"/>
      <c r="N225" s="274"/>
      <c r="O225" s="274"/>
      <c r="P225" s="274"/>
      <c r="Q225" s="274"/>
      <c r="R225" s="274"/>
      <c r="S225" s="274"/>
      <c r="T225" s="27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76" t="s">
        <v>151</v>
      </c>
      <c r="AU225" s="276" t="s">
        <v>90</v>
      </c>
      <c r="AV225" s="15" t="s">
        <v>148</v>
      </c>
      <c r="AW225" s="15" t="s">
        <v>35</v>
      </c>
      <c r="AX225" s="15" t="s">
        <v>85</v>
      </c>
      <c r="AY225" s="276" t="s">
        <v>141</v>
      </c>
    </row>
    <row r="226" s="12" customFormat="1" ht="22.8" customHeight="1">
      <c r="A226" s="12"/>
      <c r="B226" s="211"/>
      <c r="C226" s="212"/>
      <c r="D226" s="213" t="s">
        <v>77</v>
      </c>
      <c r="E226" s="225" t="s">
        <v>189</v>
      </c>
      <c r="F226" s="225" t="s">
        <v>403</v>
      </c>
      <c r="G226" s="212"/>
      <c r="H226" s="212"/>
      <c r="I226" s="215"/>
      <c r="J226" s="226">
        <f>BK226</f>
        <v>0</v>
      </c>
      <c r="K226" s="212"/>
      <c r="L226" s="217"/>
      <c r="M226" s="218"/>
      <c r="N226" s="219"/>
      <c r="O226" s="219"/>
      <c r="P226" s="220">
        <f>SUM(P227:P445)</f>
        <v>0</v>
      </c>
      <c r="Q226" s="219"/>
      <c r="R226" s="220">
        <f>SUM(R227:R445)</f>
        <v>0</v>
      </c>
      <c r="S226" s="219"/>
      <c r="T226" s="221">
        <f>SUM(T227:T445)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22" t="s">
        <v>85</v>
      </c>
      <c r="AT226" s="223" t="s">
        <v>77</v>
      </c>
      <c r="AU226" s="223" t="s">
        <v>85</v>
      </c>
      <c r="AY226" s="222" t="s">
        <v>141</v>
      </c>
      <c r="BK226" s="224">
        <f>SUM(BK227:BK445)</f>
        <v>0</v>
      </c>
    </row>
    <row r="227" s="2" customFormat="1" ht="24.15" customHeight="1">
      <c r="A227" s="39"/>
      <c r="B227" s="40"/>
      <c r="C227" s="227" t="s">
        <v>142</v>
      </c>
      <c r="D227" s="227" t="s">
        <v>144</v>
      </c>
      <c r="E227" s="228" t="s">
        <v>404</v>
      </c>
      <c r="F227" s="229" t="s">
        <v>405</v>
      </c>
      <c r="G227" s="230" t="s">
        <v>147</v>
      </c>
      <c r="H227" s="231">
        <v>667.72000000000003</v>
      </c>
      <c r="I227" s="232"/>
      <c r="J227" s="233">
        <f>ROUND(I227*H227,2)</f>
        <v>0</v>
      </c>
      <c r="K227" s="229" t="s">
        <v>1</v>
      </c>
      <c r="L227" s="45"/>
      <c r="M227" s="234" t="s">
        <v>1</v>
      </c>
      <c r="N227" s="235" t="s">
        <v>43</v>
      </c>
      <c r="O227" s="92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8" t="s">
        <v>148</v>
      </c>
      <c r="AT227" s="238" t="s">
        <v>144</v>
      </c>
      <c r="AU227" s="238" t="s">
        <v>90</v>
      </c>
      <c r="AY227" s="18" t="s">
        <v>141</v>
      </c>
      <c r="BE227" s="239">
        <f>IF(N227="základní",J227,0)</f>
        <v>0</v>
      </c>
      <c r="BF227" s="239">
        <f>IF(N227="snížená",J227,0)</f>
        <v>0</v>
      </c>
      <c r="BG227" s="239">
        <f>IF(N227="zákl. přenesená",J227,0)</f>
        <v>0</v>
      </c>
      <c r="BH227" s="239">
        <f>IF(N227="sníž. přenesená",J227,0)</f>
        <v>0</v>
      </c>
      <c r="BI227" s="239">
        <f>IF(N227="nulová",J227,0)</f>
        <v>0</v>
      </c>
      <c r="BJ227" s="18" t="s">
        <v>85</v>
      </c>
      <c r="BK227" s="239">
        <f>ROUND(I227*H227,2)</f>
        <v>0</v>
      </c>
      <c r="BL227" s="18" t="s">
        <v>148</v>
      </c>
      <c r="BM227" s="238" t="s">
        <v>406</v>
      </c>
    </row>
    <row r="228" s="2" customFormat="1">
      <c r="A228" s="39"/>
      <c r="B228" s="40"/>
      <c r="C228" s="41"/>
      <c r="D228" s="240" t="s">
        <v>150</v>
      </c>
      <c r="E228" s="41"/>
      <c r="F228" s="241" t="s">
        <v>405</v>
      </c>
      <c r="G228" s="41"/>
      <c r="H228" s="41"/>
      <c r="I228" s="242"/>
      <c r="J228" s="41"/>
      <c r="K228" s="41"/>
      <c r="L228" s="45"/>
      <c r="M228" s="243"/>
      <c r="N228" s="244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150</v>
      </c>
      <c r="AU228" s="18" t="s">
        <v>90</v>
      </c>
    </row>
    <row r="229" s="13" customFormat="1">
      <c r="A229" s="13"/>
      <c r="B229" s="245"/>
      <c r="C229" s="246"/>
      <c r="D229" s="240" t="s">
        <v>151</v>
      </c>
      <c r="E229" s="247" t="s">
        <v>1</v>
      </c>
      <c r="F229" s="248" t="s">
        <v>407</v>
      </c>
      <c r="G229" s="246"/>
      <c r="H229" s="247" t="s">
        <v>1</v>
      </c>
      <c r="I229" s="249"/>
      <c r="J229" s="246"/>
      <c r="K229" s="246"/>
      <c r="L229" s="250"/>
      <c r="M229" s="251"/>
      <c r="N229" s="252"/>
      <c r="O229" s="252"/>
      <c r="P229" s="252"/>
      <c r="Q229" s="252"/>
      <c r="R229" s="252"/>
      <c r="S229" s="252"/>
      <c r="T229" s="25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4" t="s">
        <v>151</v>
      </c>
      <c r="AU229" s="254" t="s">
        <v>90</v>
      </c>
      <c r="AV229" s="13" t="s">
        <v>85</v>
      </c>
      <c r="AW229" s="13" t="s">
        <v>35</v>
      </c>
      <c r="AX229" s="13" t="s">
        <v>78</v>
      </c>
      <c r="AY229" s="254" t="s">
        <v>141</v>
      </c>
    </row>
    <row r="230" s="14" customFormat="1">
      <c r="A230" s="14"/>
      <c r="B230" s="255"/>
      <c r="C230" s="256"/>
      <c r="D230" s="240" t="s">
        <v>151</v>
      </c>
      <c r="E230" s="257" t="s">
        <v>1</v>
      </c>
      <c r="F230" s="258" t="s">
        <v>408</v>
      </c>
      <c r="G230" s="256"/>
      <c r="H230" s="259">
        <v>273.10899999999998</v>
      </c>
      <c r="I230" s="260"/>
      <c r="J230" s="256"/>
      <c r="K230" s="256"/>
      <c r="L230" s="261"/>
      <c r="M230" s="262"/>
      <c r="N230" s="263"/>
      <c r="O230" s="263"/>
      <c r="P230" s="263"/>
      <c r="Q230" s="263"/>
      <c r="R230" s="263"/>
      <c r="S230" s="263"/>
      <c r="T230" s="26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5" t="s">
        <v>151</v>
      </c>
      <c r="AU230" s="265" t="s">
        <v>90</v>
      </c>
      <c r="AV230" s="14" t="s">
        <v>90</v>
      </c>
      <c r="AW230" s="14" t="s">
        <v>35</v>
      </c>
      <c r="AX230" s="14" t="s">
        <v>78</v>
      </c>
      <c r="AY230" s="265" t="s">
        <v>141</v>
      </c>
    </row>
    <row r="231" s="13" customFormat="1">
      <c r="A231" s="13"/>
      <c r="B231" s="245"/>
      <c r="C231" s="246"/>
      <c r="D231" s="240" t="s">
        <v>151</v>
      </c>
      <c r="E231" s="247" t="s">
        <v>1</v>
      </c>
      <c r="F231" s="248" t="s">
        <v>409</v>
      </c>
      <c r="G231" s="246"/>
      <c r="H231" s="247" t="s">
        <v>1</v>
      </c>
      <c r="I231" s="249"/>
      <c r="J231" s="246"/>
      <c r="K231" s="246"/>
      <c r="L231" s="250"/>
      <c r="M231" s="251"/>
      <c r="N231" s="252"/>
      <c r="O231" s="252"/>
      <c r="P231" s="252"/>
      <c r="Q231" s="252"/>
      <c r="R231" s="252"/>
      <c r="S231" s="252"/>
      <c r="T231" s="25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4" t="s">
        <v>151</v>
      </c>
      <c r="AU231" s="254" t="s">
        <v>90</v>
      </c>
      <c r="AV231" s="13" t="s">
        <v>85</v>
      </c>
      <c r="AW231" s="13" t="s">
        <v>35</v>
      </c>
      <c r="AX231" s="13" t="s">
        <v>78</v>
      </c>
      <c r="AY231" s="254" t="s">
        <v>141</v>
      </c>
    </row>
    <row r="232" s="14" customFormat="1">
      <c r="A232" s="14"/>
      <c r="B232" s="255"/>
      <c r="C232" s="256"/>
      <c r="D232" s="240" t="s">
        <v>151</v>
      </c>
      <c r="E232" s="257" t="s">
        <v>1</v>
      </c>
      <c r="F232" s="258" t="s">
        <v>410</v>
      </c>
      <c r="G232" s="256"/>
      <c r="H232" s="259">
        <v>239.69399999999999</v>
      </c>
      <c r="I232" s="260"/>
      <c r="J232" s="256"/>
      <c r="K232" s="256"/>
      <c r="L232" s="261"/>
      <c r="M232" s="262"/>
      <c r="N232" s="263"/>
      <c r="O232" s="263"/>
      <c r="P232" s="263"/>
      <c r="Q232" s="263"/>
      <c r="R232" s="263"/>
      <c r="S232" s="263"/>
      <c r="T232" s="26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5" t="s">
        <v>151</v>
      </c>
      <c r="AU232" s="265" t="s">
        <v>90</v>
      </c>
      <c r="AV232" s="14" t="s">
        <v>90</v>
      </c>
      <c r="AW232" s="14" t="s">
        <v>35</v>
      </c>
      <c r="AX232" s="14" t="s">
        <v>78</v>
      </c>
      <c r="AY232" s="265" t="s">
        <v>141</v>
      </c>
    </row>
    <row r="233" s="13" customFormat="1">
      <c r="A233" s="13"/>
      <c r="B233" s="245"/>
      <c r="C233" s="246"/>
      <c r="D233" s="240" t="s">
        <v>151</v>
      </c>
      <c r="E233" s="247" t="s">
        <v>1</v>
      </c>
      <c r="F233" s="248" t="s">
        <v>411</v>
      </c>
      <c r="G233" s="246"/>
      <c r="H233" s="247" t="s">
        <v>1</v>
      </c>
      <c r="I233" s="249"/>
      <c r="J233" s="246"/>
      <c r="K233" s="246"/>
      <c r="L233" s="250"/>
      <c r="M233" s="251"/>
      <c r="N233" s="252"/>
      <c r="O233" s="252"/>
      <c r="P233" s="252"/>
      <c r="Q233" s="252"/>
      <c r="R233" s="252"/>
      <c r="S233" s="252"/>
      <c r="T233" s="25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4" t="s">
        <v>151</v>
      </c>
      <c r="AU233" s="254" t="s">
        <v>90</v>
      </c>
      <c r="AV233" s="13" t="s">
        <v>85</v>
      </c>
      <c r="AW233" s="13" t="s">
        <v>35</v>
      </c>
      <c r="AX233" s="13" t="s">
        <v>78</v>
      </c>
      <c r="AY233" s="254" t="s">
        <v>141</v>
      </c>
    </row>
    <row r="234" s="14" customFormat="1">
      <c r="A234" s="14"/>
      <c r="B234" s="255"/>
      <c r="C234" s="256"/>
      <c r="D234" s="240" t="s">
        <v>151</v>
      </c>
      <c r="E234" s="257" t="s">
        <v>1</v>
      </c>
      <c r="F234" s="258" t="s">
        <v>393</v>
      </c>
      <c r="G234" s="256"/>
      <c r="H234" s="259">
        <v>100</v>
      </c>
      <c r="I234" s="260"/>
      <c r="J234" s="256"/>
      <c r="K234" s="256"/>
      <c r="L234" s="261"/>
      <c r="M234" s="262"/>
      <c r="N234" s="263"/>
      <c r="O234" s="263"/>
      <c r="P234" s="263"/>
      <c r="Q234" s="263"/>
      <c r="R234" s="263"/>
      <c r="S234" s="263"/>
      <c r="T234" s="26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5" t="s">
        <v>151</v>
      </c>
      <c r="AU234" s="265" t="s">
        <v>90</v>
      </c>
      <c r="AV234" s="14" t="s">
        <v>90</v>
      </c>
      <c r="AW234" s="14" t="s">
        <v>35</v>
      </c>
      <c r="AX234" s="14" t="s">
        <v>78</v>
      </c>
      <c r="AY234" s="265" t="s">
        <v>141</v>
      </c>
    </row>
    <row r="235" s="13" customFormat="1">
      <c r="A235" s="13"/>
      <c r="B235" s="245"/>
      <c r="C235" s="246"/>
      <c r="D235" s="240" t="s">
        <v>151</v>
      </c>
      <c r="E235" s="247" t="s">
        <v>1</v>
      </c>
      <c r="F235" s="248" t="s">
        <v>412</v>
      </c>
      <c r="G235" s="246"/>
      <c r="H235" s="247" t="s">
        <v>1</v>
      </c>
      <c r="I235" s="249"/>
      <c r="J235" s="246"/>
      <c r="K235" s="246"/>
      <c r="L235" s="250"/>
      <c r="M235" s="251"/>
      <c r="N235" s="252"/>
      <c r="O235" s="252"/>
      <c r="P235" s="252"/>
      <c r="Q235" s="252"/>
      <c r="R235" s="252"/>
      <c r="S235" s="252"/>
      <c r="T235" s="25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4" t="s">
        <v>151</v>
      </c>
      <c r="AU235" s="254" t="s">
        <v>90</v>
      </c>
      <c r="AV235" s="13" t="s">
        <v>85</v>
      </c>
      <c r="AW235" s="13" t="s">
        <v>35</v>
      </c>
      <c r="AX235" s="13" t="s">
        <v>78</v>
      </c>
      <c r="AY235" s="254" t="s">
        <v>141</v>
      </c>
    </row>
    <row r="236" s="14" customFormat="1">
      <c r="A236" s="14"/>
      <c r="B236" s="255"/>
      <c r="C236" s="256"/>
      <c r="D236" s="240" t="s">
        <v>151</v>
      </c>
      <c r="E236" s="257" t="s">
        <v>1</v>
      </c>
      <c r="F236" s="258" t="s">
        <v>413</v>
      </c>
      <c r="G236" s="256"/>
      <c r="H236" s="259">
        <v>54.917000000000002</v>
      </c>
      <c r="I236" s="260"/>
      <c r="J236" s="256"/>
      <c r="K236" s="256"/>
      <c r="L236" s="261"/>
      <c r="M236" s="262"/>
      <c r="N236" s="263"/>
      <c r="O236" s="263"/>
      <c r="P236" s="263"/>
      <c r="Q236" s="263"/>
      <c r="R236" s="263"/>
      <c r="S236" s="263"/>
      <c r="T236" s="26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5" t="s">
        <v>151</v>
      </c>
      <c r="AU236" s="265" t="s">
        <v>90</v>
      </c>
      <c r="AV236" s="14" t="s">
        <v>90</v>
      </c>
      <c r="AW236" s="14" t="s">
        <v>35</v>
      </c>
      <c r="AX236" s="14" t="s">
        <v>78</v>
      </c>
      <c r="AY236" s="265" t="s">
        <v>141</v>
      </c>
    </row>
    <row r="237" s="15" customFormat="1">
      <c r="A237" s="15"/>
      <c r="B237" s="266"/>
      <c r="C237" s="267"/>
      <c r="D237" s="240" t="s">
        <v>151</v>
      </c>
      <c r="E237" s="268" t="s">
        <v>1</v>
      </c>
      <c r="F237" s="269" t="s">
        <v>154</v>
      </c>
      <c r="G237" s="267"/>
      <c r="H237" s="270">
        <v>667.72000000000003</v>
      </c>
      <c r="I237" s="271"/>
      <c r="J237" s="267"/>
      <c r="K237" s="267"/>
      <c r="L237" s="272"/>
      <c r="M237" s="273"/>
      <c r="N237" s="274"/>
      <c r="O237" s="274"/>
      <c r="P237" s="274"/>
      <c r="Q237" s="274"/>
      <c r="R237" s="274"/>
      <c r="S237" s="274"/>
      <c r="T237" s="27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6" t="s">
        <v>151</v>
      </c>
      <c r="AU237" s="276" t="s">
        <v>90</v>
      </c>
      <c r="AV237" s="15" t="s">
        <v>148</v>
      </c>
      <c r="AW237" s="15" t="s">
        <v>35</v>
      </c>
      <c r="AX237" s="15" t="s">
        <v>85</v>
      </c>
      <c r="AY237" s="276" t="s">
        <v>141</v>
      </c>
    </row>
    <row r="238" s="2" customFormat="1" ht="21.75" customHeight="1">
      <c r="A238" s="39"/>
      <c r="B238" s="40"/>
      <c r="C238" s="227" t="s">
        <v>218</v>
      </c>
      <c r="D238" s="227" t="s">
        <v>144</v>
      </c>
      <c r="E238" s="228" t="s">
        <v>414</v>
      </c>
      <c r="F238" s="229" t="s">
        <v>415</v>
      </c>
      <c r="G238" s="230" t="s">
        <v>147</v>
      </c>
      <c r="H238" s="231">
        <v>27.459</v>
      </c>
      <c r="I238" s="232"/>
      <c r="J238" s="233">
        <f>ROUND(I238*H238,2)</f>
        <v>0</v>
      </c>
      <c r="K238" s="229" t="s">
        <v>1</v>
      </c>
      <c r="L238" s="45"/>
      <c r="M238" s="234" t="s">
        <v>1</v>
      </c>
      <c r="N238" s="235" t="s">
        <v>43</v>
      </c>
      <c r="O238" s="92"/>
      <c r="P238" s="236">
        <f>O238*H238</f>
        <v>0</v>
      </c>
      <c r="Q238" s="236">
        <v>0</v>
      </c>
      <c r="R238" s="236">
        <f>Q238*H238</f>
        <v>0</v>
      </c>
      <c r="S238" s="236">
        <v>0</v>
      </c>
      <c r="T238" s="237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8" t="s">
        <v>148</v>
      </c>
      <c r="AT238" s="238" t="s">
        <v>144</v>
      </c>
      <c r="AU238" s="238" t="s">
        <v>90</v>
      </c>
      <c r="AY238" s="18" t="s">
        <v>141</v>
      </c>
      <c r="BE238" s="239">
        <f>IF(N238="základní",J238,0)</f>
        <v>0</v>
      </c>
      <c r="BF238" s="239">
        <f>IF(N238="snížená",J238,0)</f>
        <v>0</v>
      </c>
      <c r="BG238" s="239">
        <f>IF(N238="zákl. přenesená",J238,0)</f>
        <v>0</v>
      </c>
      <c r="BH238" s="239">
        <f>IF(N238="sníž. přenesená",J238,0)</f>
        <v>0</v>
      </c>
      <c r="BI238" s="239">
        <f>IF(N238="nulová",J238,0)</f>
        <v>0</v>
      </c>
      <c r="BJ238" s="18" t="s">
        <v>85</v>
      </c>
      <c r="BK238" s="239">
        <f>ROUND(I238*H238,2)</f>
        <v>0</v>
      </c>
      <c r="BL238" s="18" t="s">
        <v>148</v>
      </c>
      <c r="BM238" s="238" t="s">
        <v>416</v>
      </c>
    </row>
    <row r="239" s="2" customFormat="1">
      <c r="A239" s="39"/>
      <c r="B239" s="40"/>
      <c r="C239" s="41"/>
      <c r="D239" s="240" t="s">
        <v>150</v>
      </c>
      <c r="E239" s="41"/>
      <c r="F239" s="241" t="s">
        <v>415</v>
      </c>
      <c r="G239" s="41"/>
      <c r="H239" s="41"/>
      <c r="I239" s="242"/>
      <c r="J239" s="41"/>
      <c r="K239" s="41"/>
      <c r="L239" s="45"/>
      <c r="M239" s="243"/>
      <c r="N239" s="244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150</v>
      </c>
      <c r="AU239" s="18" t="s">
        <v>90</v>
      </c>
    </row>
    <row r="240" s="14" customFormat="1">
      <c r="A240" s="14"/>
      <c r="B240" s="255"/>
      <c r="C240" s="256"/>
      <c r="D240" s="240" t="s">
        <v>151</v>
      </c>
      <c r="E240" s="257" t="s">
        <v>1</v>
      </c>
      <c r="F240" s="258" t="s">
        <v>417</v>
      </c>
      <c r="G240" s="256"/>
      <c r="H240" s="259">
        <v>27.459</v>
      </c>
      <c r="I240" s="260"/>
      <c r="J240" s="256"/>
      <c r="K240" s="256"/>
      <c r="L240" s="261"/>
      <c r="M240" s="262"/>
      <c r="N240" s="263"/>
      <c r="O240" s="263"/>
      <c r="P240" s="263"/>
      <c r="Q240" s="263"/>
      <c r="R240" s="263"/>
      <c r="S240" s="263"/>
      <c r="T240" s="26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5" t="s">
        <v>151</v>
      </c>
      <c r="AU240" s="265" t="s">
        <v>90</v>
      </c>
      <c r="AV240" s="14" t="s">
        <v>90</v>
      </c>
      <c r="AW240" s="14" t="s">
        <v>35</v>
      </c>
      <c r="AX240" s="14" t="s">
        <v>78</v>
      </c>
      <c r="AY240" s="265" t="s">
        <v>141</v>
      </c>
    </row>
    <row r="241" s="15" customFormat="1">
      <c r="A241" s="15"/>
      <c r="B241" s="266"/>
      <c r="C241" s="267"/>
      <c r="D241" s="240" t="s">
        <v>151</v>
      </c>
      <c r="E241" s="268" t="s">
        <v>1</v>
      </c>
      <c r="F241" s="269" t="s">
        <v>154</v>
      </c>
      <c r="G241" s="267"/>
      <c r="H241" s="270">
        <v>27.459</v>
      </c>
      <c r="I241" s="271"/>
      <c r="J241" s="267"/>
      <c r="K241" s="267"/>
      <c r="L241" s="272"/>
      <c r="M241" s="273"/>
      <c r="N241" s="274"/>
      <c r="O241" s="274"/>
      <c r="P241" s="274"/>
      <c r="Q241" s="274"/>
      <c r="R241" s="274"/>
      <c r="S241" s="274"/>
      <c r="T241" s="27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76" t="s">
        <v>151</v>
      </c>
      <c r="AU241" s="276" t="s">
        <v>90</v>
      </c>
      <c r="AV241" s="15" t="s">
        <v>148</v>
      </c>
      <c r="AW241" s="15" t="s">
        <v>35</v>
      </c>
      <c r="AX241" s="15" t="s">
        <v>85</v>
      </c>
      <c r="AY241" s="276" t="s">
        <v>141</v>
      </c>
    </row>
    <row r="242" s="2" customFormat="1" ht="33" customHeight="1">
      <c r="A242" s="39"/>
      <c r="B242" s="40"/>
      <c r="C242" s="227" t="s">
        <v>232</v>
      </c>
      <c r="D242" s="227" t="s">
        <v>144</v>
      </c>
      <c r="E242" s="228" t="s">
        <v>418</v>
      </c>
      <c r="F242" s="229" t="s">
        <v>419</v>
      </c>
      <c r="G242" s="230" t="s">
        <v>147</v>
      </c>
      <c r="H242" s="231">
        <v>109.834</v>
      </c>
      <c r="I242" s="232"/>
      <c r="J242" s="233">
        <f>ROUND(I242*H242,2)</f>
        <v>0</v>
      </c>
      <c r="K242" s="229" t="s">
        <v>1</v>
      </c>
      <c r="L242" s="45"/>
      <c r="M242" s="234" t="s">
        <v>1</v>
      </c>
      <c r="N242" s="235" t="s">
        <v>43</v>
      </c>
      <c r="O242" s="92"/>
      <c r="P242" s="236">
        <f>O242*H242</f>
        <v>0</v>
      </c>
      <c r="Q242" s="236">
        <v>0</v>
      </c>
      <c r="R242" s="236">
        <f>Q242*H242</f>
        <v>0</v>
      </c>
      <c r="S242" s="236">
        <v>0</v>
      </c>
      <c r="T242" s="23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8" t="s">
        <v>148</v>
      </c>
      <c r="AT242" s="238" t="s">
        <v>144</v>
      </c>
      <c r="AU242" s="238" t="s">
        <v>90</v>
      </c>
      <c r="AY242" s="18" t="s">
        <v>141</v>
      </c>
      <c r="BE242" s="239">
        <f>IF(N242="základní",J242,0)</f>
        <v>0</v>
      </c>
      <c r="BF242" s="239">
        <f>IF(N242="snížená",J242,0)</f>
        <v>0</v>
      </c>
      <c r="BG242" s="239">
        <f>IF(N242="zákl. přenesená",J242,0)</f>
        <v>0</v>
      </c>
      <c r="BH242" s="239">
        <f>IF(N242="sníž. přenesená",J242,0)</f>
        <v>0</v>
      </c>
      <c r="BI242" s="239">
        <f>IF(N242="nulová",J242,0)</f>
        <v>0</v>
      </c>
      <c r="BJ242" s="18" t="s">
        <v>85</v>
      </c>
      <c r="BK242" s="239">
        <f>ROUND(I242*H242,2)</f>
        <v>0</v>
      </c>
      <c r="BL242" s="18" t="s">
        <v>148</v>
      </c>
      <c r="BM242" s="238" t="s">
        <v>420</v>
      </c>
    </row>
    <row r="243" s="2" customFormat="1">
      <c r="A243" s="39"/>
      <c r="B243" s="40"/>
      <c r="C243" s="41"/>
      <c r="D243" s="240" t="s">
        <v>150</v>
      </c>
      <c r="E243" s="41"/>
      <c r="F243" s="241" t="s">
        <v>419</v>
      </c>
      <c r="G243" s="41"/>
      <c r="H243" s="41"/>
      <c r="I243" s="242"/>
      <c r="J243" s="41"/>
      <c r="K243" s="41"/>
      <c r="L243" s="45"/>
      <c r="M243" s="243"/>
      <c r="N243" s="244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150</v>
      </c>
      <c r="AU243" s="18" t="s">
        <v>90</v>
      </c>
    </row>
    <row r="244" s="14" customFormat="1">
      <c r="A244" s="14"/>
      <c r="B244" s="255"/>
      <c r="C244" s="256"/>
      <c r="D244" s="240" t="s">
        <v>151</v>
      </c>
      <c r="E244" s="257" t="s">
        <v>1</v>
      </c>
      <c r="F244" s="258" t="s">
        <v>421</v>
      </c>
      <c r="G244" s="256"/>
      <c r="H244" s="259">
        <v>109.834</v>
      </c>
      <c r="I244" s="260"/>
      <c r="J244" s="256"/>
      <c r="K244" s="256"/>
      <c r="L244" s="261"/>
      <c r="M244" s="262"/>
      <c r="N244" s="263"/>
      <c r="O244" s="263"/>
      <c r="P244" s="263"/>
      <c r="Q244" s="263"/>
      <c r="R244" s="263"/>
      <c r="S244" s="263"/>
      <c r="T244" s="26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65" t="s">
        <v>151</v>
      </c>
      <c r="AU244" s="265" t="s">
        <v>90</v>
      </c>
      <c r="AV244" s="14" t="s">
        <v>90</v>
      </c>
      <c r="AW244" s="14" t="s">
        <v>35</v>
      </c>
      <c r="AX244" s="14" t="s">
        <v>78</v>
      </c>
      <c r="AY244" s="265" t="s">
        <v>141</v>
      </c>
    </row>
    <row r="245" s="15" customFormat="1">
      <c r="A245" s="15"/>
      <c r="B245" s="266"/>
      <c r="C245" s="267"/>
      <c r="D245" s="240" t="s">
        <v>151</v>
      </c>
      <c r="E245" s="268" t="s">
        <v>1</v>
      </c>
      <c r="F245" s="269" t="s">
        <v>154</v>
      </c>
      <c r="G245" s="267"/>
      <c r="H245" s="270">
        <v>109.834</v>
      </c>
      <c r="I245" s="271"/>
      <c r="J245" s="267"/>
      <c r="K245" s="267"/>
      <c r="L245" s="272"/>
      <c r="M245" s="273"/>
      <c r="N245" s="274"/>
      <c r="O245" s="274"/>
      <c r="P245" s="274"/>
      <c r="Q245" s="274"/>
      <c r="R245" s="274"/>
      <c r="S245" s="274"/>
      <c r="T245" s="27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6" t="s">
        <v>151</v>
      </c>
      <c r="AU245" s="276" t="s">
        <v>90</v>
      </c>
      <c r="AV245" s="15" t="s">
        <v>148</v>
      </c>
      <c r="AW245" s="15" t="s">
        <v>35</v>
      </c>
      <c r="AX245" s="15" t="s">
        <v>85</v>
      </c>
      <c r="AY245" s="276" t="s">
        <v>141</v>
      </c>
    </row>
    <row r="246" s="2" customFormat="1" ht="16.5" customHeight="1">
      <c r="A246" s="39"/>
      <c r="B246" s="40"/>
      <c r="C246" s="227" t="s">
        <v>8</v>
      </c>
      <c r="D246" s="227" t="s">
        <v>144</v>
      </c>
      <c r="E246" s="228" t="s">
        <v>422</v>
      </c>
      <c r="F246" s="229" t="s">
        <v>423</v>
      </c>
      <c r="G246" s="230" t="s">
        <v>147</v>
      </c>
      <c r="H246" s="231">
        <v>27.459</v>
      </c>
      <c r="I246" s="232"/>
      <c r="J246" s="233">
        <f>ROUND(I246*H246,2)</f>
        <v>0</v>
      </c>
      <c r="K246" s="229" t="s">
        <v>1</v>
      </c>
      <c r="L246" s="45"/>
      <c r="M246" s="234" t="s">
        <v>1</v>
      </c>
      <c r="N246" s="235" t="s">
        <v>43</v>
      </c>
      <c r="O246" s="92"/>
      <c r="P246" s="236">
        <f>O246*H246</f>
        <v>0</v>
      </c>
      <c r="Q246" s="236">
        <v>0</v>
      </c>
      <c r="R246" s="236">
        <f>Q246*H246</f>
        <v>0</v>
      </c>
      <c r="S246" s="236">
        <v>0</v>
      </c>
      <c r="T246" s="237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8" t="s">
        <v>148</v>
      </c>
      <c r="AT246" s="238" t="s">
        <v>144</v>
      </c>
      <c r="AU246" s="238" t="s">
        <v>90</v>
      </c>
      <c r="AY246" s="18" t="s">
        <v>141</v>
      </c>
      <c r="BE246" s="239">
        <f>IF(N246="základní",J246,0)</f>
        <v>0</v>
      </c>
      <c r="BF246" s="239">
        <f>IF(N246="snížená",J246,0)</f>
        <v>0</v>
      </c>
      <c r="BG246" s="239">
        <f>IF(N246="zákl. přenesená",J246,0)</f>
        <v>0</v>
      </c>
      <c r="BH246" s="239">
        <f>IF(N246="sníž. přenesená",J246,0)</f>
        <v>0</v>
      </c>
      <c r="BI246" s="239">
        <f>IF(N246="nulová",J246,0)</f>
        <v>0</v>
      </c>
      <c r="BJ246" s="18" t="s">
        <v>85</v>
      </c>
      <c r="BK246" s="239">
        <f>ROUND(I246*H246,2)</f>
        <v>0</v>
      </c>
      <c r="BL246" s="18" t="s">
        <v>148</v>
      </c>
      <c r="BM246" s="238" t="s">
        <v>424</v>
      </c>
    </row>
    <row r="247" s="2" customFormat="1">
      <c r="A247" s="39"/>
      <c r="B247" s="40"/>
      <c r="C247" s="41"/>
      <c r="D247" s="240" t="s">
        <v>150</v>
      </c>
      <c r="E247" s="41"/>
      <c r="F247" s="241" t="s">
        <v>423</v>
      </c>
      <c r="G247" s="41"/>
      <c r="H247" s="41"/>
      <c r="I247" s="242"/>
      <c r="J247" s="41"/>
      <c r="K247" s="41"/>
      <c r="L247" s="45"/>
      <c r="M247" s="243"/>
      <c r="N247" s="244"/>
      <c r="O247" s="92"/>
      <c r="P247" s="92"/>
      <c r="Q247" s="92"/>
      <c r="R247" s="92"/>
      <c r="S247" s="92"/>
      <c r="T247" s="93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150</v>
      </c>
      <c r="AU247" s="18" t="s">
        <v>90</v>
      </c>
    </row>
    <row r="248" s="14" customFormat="1">
      <c r="A248" s="14"/>
      <c r="B248" s="255"/>
      <c r="C248" s="256"/>
      <c r="D248" s="240" t="s">
        <v>151</v>
      </c>
      <c r="E248" s="257" t="s">
        <v>1</v>
      </c>
      <c r="F248" s="258" t="s">
        <v>417</v>
      </c>
      <c r="G248" s="256"/>
      <c r="H248" s="259">
        <v>27.459</v>
      </c>
      <c r="I248" s="260"/>
      <c r="J248" s="256"/>
      <c r="K248" s="256"/>
      <c r="L248" s="261"/>
      <c r="M248" s="262"/>
      <c r="N248" s="263"/>
      <c r="O248" s="263"/>
      <c r="P248" s="263"/>
      <c r="Q248" s="263"/>
      <c r="R248" s="263"/>
      <c r="S248" s="263"/>
      <c r="T248" s="26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5" t="s">
        <v>151</v>
      </c>
      <c r="AU248" s="265" t="s">
        <v>90</v>
      </c>
      <c r="AV248" s="14" t="s">
        <v>90</v>
      </c>
      <c r="AW248" s="14" t="s">
        <v>35</v>
      </c>
      <c r="AX248" s="14" t="s">
        <v>78</v>
      </c>
      <c r="AY248" s="265" t="s">
        <v>141</v>
      </c>
    </row>
    <row r="249" s="15" customFormat="1">
      <c r="A249" s="15"/>
      <c r="B249" s="266"/>
      <c r="C249" s="267"/>
      <c r="D249" s="240" t="s">
        <v>151</v>
      </c>
      <c r="E249" s="268" t="s">
        <v>1</v>
      </c>
      <c r="F249" s="269" t="s">
        <v>154</v>
      </c>
      <c r="G249" s="267"/>
      <c r="H249" s="270">
        <v>27.459</v>
      </c>
      <c r="I249" s="271"/>
      <c r="J249" s="267"/>
      <c r="K249" s="267"/>
      <c r="L249" s="272"/>
      <c r="M249" s="273"/>
      <c r="N249" s="274"/>
      <c r="O249" s="274"/>
      <c r="P249" s="274"/>
      <c r="Q249" s="274"/>
      <c r="R249" s="274"/>
      <c r="S249" s="274"/>
      <c r="T249" s="27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76" t="s">
        <v>151</v>
      </c>
      <c r="AU249" s="276" t="s">
        <v>90</v>
      </c>
      <c r="AV249" s="15" t="s">
        <v>148</v>
      </c>
      <c r="AW249" s="15" t="s">
        <v>35</v>
      </c>
      <c r="AX249" s="15" t="s">
        <v>85</v>
      </c>
      <c r="AY249" s="276" t="s">
        <v>141</v>
      </c>
    </row>
    <row r="250" s="2" customFormat="1" ht="16.5" customHeight="1">
      <c r="A250" s="39"/>
      <c r="B250" s="40"/>
      <c r="C250" s="227" t="s">
        <v>244</v>
      </c>
      <c r="D250" s="227" t="s">
        <v>144</v>
      </c>
      <c r="E250" s="228" t="s">
        <v>425</v>
      </c>
      <c r="F250" s="229" t="s">
        <v>426</v>
      </c>
      <c r="G250" s="230" t="s">
        <v>147</v>
      </c>
      <c r="H250" s="231">
        <v>612.803</v>
      </c>
      <c r="I250" s="232"/>
      <c r="J250" s="233">
        <f>ROUND(I250*H250,2)</f>
        <v>0</v>
      </c>
      <c r="K250" s="229" t="s">
        <v>1</v>
      </c>
      <c r="L250" s="45"/>
      <c r="M250" s="234" t="s">
        <v>1</v>
      </c>
      <c r="N250" s="235" t="s">
        <v>43</v>
      </c>
      <c r="O250" s="92"/>
      <c r="P250" s="236">
        <f>O250*H250</f>
        <v>0</v>
      </c>
      <c r="Q250" s="236">
        <v>0</v>
      </c>
      <c r="R250" s="236">
        <f>Q250*H250</f>
        <v>0</v>
      </c>
      <c r="S250" s="236">
        <v>0</v>
      </c>
      <c r="T250" s="237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8" t="s">
        <v>148</v>
      </c>
      <c r="AT250" s="238" t="s">
        <v>144</v>
      </c>
      <c r="AU250" s="238" t="s">
        <v>90</v>
      </c>
      <c r="AY250" s="18" t="s">
        <v>141</v>
      </c>
      <c r="BE250" s="239">
        <f>IF(N250="základní",J250,0)</f>
        <v>0</v>
      </c>
      <c r="BF250" s="239">
        <f>IF(N250="snížená",J250,0)</f>
        <v>0</v>
      </c>
      <c r="BG250" s="239">
        <f>IF(N250="zákl. přenesená",J250,0)</f>
        <v>0</v>
      </c>
      <c r="BH250" s="239">
        <f>IF(N250="sníž. přenesená",J250,0)</f>
        <v>0</v>
      </c>
      <c r="BI250" s="239">
        <f>IF(N250="nulová",J250,0)</f>
        <v>0</v>
      </c>
      <c r="BJ250" s="18" t="s">
        <v>85</v>
      </c>
      <c r="BK250" s="239">
        <f>ROUND(I250*H250,2)</f>
        <v>0</v>
      </c>
      <c r="BL250" s="18" t="s">
        <v>148</v>
      </c>
      <c r="BM250" s="238" t="s">
        <v>427</v>
      </c>
    </row>
    <row r="251" s="2" customFormat="1">
      <c r="A251" s="39"/>
      <c r="B251" s="40"/>
      <c r="C251" s="41"/>
      <c r="D251" s="240" t="s">
        <v>150</v>
      </c>
      <c r="E251" s="41"/>
      <c r="F251" s="241" t="s">
        <v>426</v>
      </c>
      <c r="G251" s="41"/>
      <c r="H251" s="41"/>
      <c r="I251" s="242"/>
      <c r="J251" s="41"/>
      <c r="K251" s="41"/>
      <c r="L251" s="45"/>
      <c r="M251" s="243"/>
      <c r="N251" s="244"/>
      <c r="O251" s="92"/>
      <c r="P251" s="92"/>
      <c r="Q251" s="92"/>
      <c r="R251" s="92"/>
      <c r="S251" s="92"/>
      <c r="T251" s="9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150</v>
      </c>
      <c r="AU251" s="18" t="s">
        <v>90</v>
      </c>
    </row>
    <row r="252" s="13" customFormat="1">
      <c r="A252" s="13"/>
      <c r="B252" s="245"/>
      <c r="C252" s="246"/>
      <c r="D252" s="240" t="s">
        <v>151</v>
      </c>
      <c r="E252" s="247" t="s">
        <v>1</v>
      </c>
      <c r="F252" s="248" t="s">
        <v>428</v>
      </c>
      <c r="G252" s="246"/>
      <c r="H252" s="247" t="s">
        <v>1</v>
      </c>
      <c r="I252" s="249"/>
      <c r="J252" s="246"/>
      <c r="K252" s="246"/>
      <c r="L252" s="250"/>
      <c r="M252" s="251"/>
      <c r="N252" s="252"/>
      <c r="O252" s="252"/>
      <c r="P252" s="252"/>
      <c r="Q252" s="252"/>
      <c r="R252" s="252"/>
      <c r="S252" s="252"/>
      <c r="T252" s="25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4" t="s">
        <v>151</v>
      </c>
      <c r="AU252" s="254" t="s">
        <v>90</v>
      </c>
      <c r="AV252" s="13" t="s">
        <v>85</v>
      </c>
      <c r="AW252" s="13" t="s">
        <v>35</v>
      </c>
      <c r="AX252" s="13" t="s">
        <v>78</v>
      </c>
      <c r="AY252" s="254" t="s">
        <v>141</v>
      </c>
    </row>
    <row r="253" s="13" customFormat="1">
      <c r="A253" s="13"/>
      <c r="B253" s="245"/>
      <c r="C253" s="246"/>
      <c r="D253" s="240" t="s">
        <v>151</v>
      </c>
      <c r="E253" s="247" t="s">
        <v>1</v>
      </c>
      <c r="F253" s="248" t="s">
        <v>407</v>
      </c>
      <c r="G253" s="246"/>
      <c r="H253" s="247" t="s">
        <v>1</v>
      </c>
      <c r="I253" s="249"/>
      <c r="J253" s="246"/>
      <c r="K253" s="246"/>
      <c r="L253" s="250"/>
      <c r="M253" s="251"/>
      <c r="N253" s="252"/>
      <c r="O253" s="252"/>
      <c r="P253" s="252"/>
      <c r="Q253" s="252"/>
      <c r="R253" s="252"/>
      <c r="S253" s="252"/>
      <c r="T253" s="25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4" t="s">
        <v>151</v>
      </c>
      <c r="AU253" s="254" t="s">
        <v>90</v>
      </c>
      <c r="AV253" s="13" t="s">
        <v>85</v>
      </c>
      <c r="AW253" s="13" t="s">
        <v>35</v>
      </c>
      <c r="AX253" s="13" t="s">
        <v>78</v>
      </c>
      <c r="AY253" s="254" t="s">
        <v>141</v>
      </c>
    </row>
    <row r="254" s="14" customFormat="1">
      <c r="A254" s="14"/>
      <c r="B254" s="255"/>
      <c r="C254" s="256"/>
      <c r="D254" s="240" t="s">
        <v>151</v>
      </c>
      <c r="E254" s="257" t="s">
        <v>1</v>
      </c>
      <c r="F254" s="258" t="s">
        <v>408</v>
      </c>
      <c r="G254" s="256"/>
      <c r="H254" s="259">
        <v>273.10899999999998</v>
      </c>
      <c r="I254" s="260"/>
      <c r="J254" s="256"/>
      <c r="K254" s="256"/>
      <c r="L254" s="261"/>
      <c r="M254" s="262"/>
      <c r="N254" s="263"/>
      <c r="O254" s="263"/>
      <c r="P254" s="263"/>
      <c r="Q254" s="263"/>
      <c r="R254" s="263"/>
      <c r="S254" s="263"/>
      <c r="T254" s="26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5" t="s">
        <v>151</v>
      </c>
      <c r="AU254" s="265" t="s">
        <v>90</v>
      </c>
      <c r="AV254" s="14" t="s">
        <v>90</v>
      </c>
      <c r="AW254" s="14" t="s">
        <v>35</v>
      </c>
      <c r="AX254" s="14" t="s">
        <v>78</v>
      </c>
      <c r="AY254" s="265" t="s">
        <v>141</v>
      </c>
    </row>
    <row r="255" s="13" customFormat="1">
      <c r="A255" s="13"/>
      <c r="B255" s="245"/>
      <c r="C255" s="246"/>
      <c r="D255" s="240" t="s">
        <v>151</v>
      </c>
      <c r="E255" s="247" t="s">
        <v>1</v>
      </c>
      <c r="F255" s="248" t="s">
        <v>409</v>
      </c>
      <c r="G255" s="246"/>
      <c r="H255" s="247" t="s">
        <v>1</v>
      </c>
      <c r="I255" s="249"/>
      <c r="J255" s="246"/>
      <c r="K255" s="246"/>
      <c r="L255" s="250"/>
      <c r="M255" s="251"/>
      <c r="N255" s="252"/>
      <c r="O255" s="252"/>
      <c r="P255" s="252"/>
      <c r="Q255" s="252"/>
      <c r="R255" s="252"/>
      <c r="S255" s="252"/>
      <c r="T255" s="25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4" t="s">
        <v>151</v>
      </c>
      <c r="AU255" s="254" t="s">
        <v>90</v>
      </c>
      <c r="AV255" s="13" t="s">
        <v>85</v>
      </c>
      <c r="AW255" s="13" t="s">
        <v>35</v>
      </c>
      <c r="AX255" s="13" t="s">
        <v>78</v>
      </c>
      <c r="AY255" s="254" t="s">
        <v>141</v>
      </c>
    </row>
    <row r="256" s="14" customFormat="1">
      <c r="A256" s="14"/>
      <c r="B256" s="255"/>
      <c r="C256" s="256"/>
      <c r="D256" s="240" t="s">
        <v>151</v>
      </c>
      <c r="E256" s="257" t="s">
        <v>1</v>
      </c>
      <c r="F256" s="258" t="s">
        <v>410</v>
      </c>
      <c r="G256" s="256"/>
      <c r="H256" s="259">
        <v>239.69399999999999</v>
      </c>
      <c r="I256" s="260"/>
      <c r="J256" s="256"/>
      <c r="K256" s="256"/>
      <c r="L256" s="261"/>
      <c r="M256" s="262"/>
      <c r="N256" s="263"/>
      <c r="O256" s="263"/>
      <c r="P256" s="263"/>
      <c r="Q256" s="263"/>
      <c r="R256" s="263"/>
      <c r="S256" s="263"/>
      <c r="T256" s="26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65" t="s">
        <v>151</v>
      </c>
      <c r="AU256" s="265" t="s">
        <v>90</v>
      </c>
      <c r="AV256" s="14" t="s">
        <v>90</v>
      </c>
      <c r="AW256" s="14" t="s">
        <v>35</v>
      </c>
      <c r="AX256" s="14" t="s">
        <v>78</v>
      </c>
      <c r="AY256" s="265" t="s">
        <v>141</v>
      </c>
    </row>
    <row r="257" s="13" customFormat="1">
      <c r="A257" s="13"/>
      <c r="B257" s="245"/>
      <c r="C257" s="246"/>
      <c r="D257" s="240" t="s">
        <v>151</v>
      </c>
      <c r="E257" s="247" t="s">
        <v>1</v>
      </c>
      <c r="F257" s="248" t="s">
        <v>411</v>
      </c>
      <c r="G257" s="246"/>
      <c r="H257" s="247" t="s">
        <v>1</v>
      </c>
      <c r="I257" s="249"/>
      <c r="J257" s="246"/>
      <c r="K257" s="246"/>
      <c r="L257" s="250"/>
      <c r="M257" s="251"/>
      <c r="N257" s="252"/>
      <c r="O257" s="252"/>
      <c r="P257" s="252"/>
      <c r="Q257" s="252"/>
      <c r="R257" s="252"/>
      <c r="S257" s="252"/>
      <c r="T257" s="25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4" t="s">
        <v>151</v>
      </c>
      <c r="AU257" s="254" t="s">
        <v>90</v>
      </c>
      <c r="AV257" s="13" t="s">
        <v>85</v>
      </c>
      <c r="AW257" s="13" t="s">
        <v>35</v>
      </c>
      <c r="AX257" s="13" t="s">
        <v>78</v>
      </c>
      <c r="AY257" s="254" t="s">
        <v>141</v>
      </c>
    </row>
    <row r="258" s="14" customFormat="1">
      <c r="A258" s="14"/>
      <c r="B258" s="255"/>
      <c r="C258" s="256"/>
      <c r="D258" s="240" t="s">
        <v>151</v>
      </c>
      <c r="E258" s="257" t="s">
        <v>1</v>
      </c>
      <c r="F258" s="258" t="s">
        <v>393</v>
      </c>
      <c r="G258" s="256"/>
      <c r="H258" s="259">
        <v>100</v>
      </c>
      <c r="I258" s="260"/>
      <c r="J258" s="256"/>
      <c r="K258" s="256"/>
      <c r="L258" s="261"/>
      <c r="M258" s="262"/>
      <c r="N258" s="263"/>
      <c r="O258" s="263"/>
      <c r="P258" s="263"/>
      <c r="Q258" s="263"/>
      <c r="R258" s="263"/>
      <c r="S258" s="263"/>
      <c r="T258" s="26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5" t="s">
        <v>151</v>
      </c>
      <c r="AU258" s="265" t="s">
        <v>90</v>
      </c>
      <c r="AV258" s="14" t="s">
        <v>90</v>
      </c>
      <c r="AW258" s="14" t="s">
        <v>35</v>
      </c>
      <c r="AX258" s="14" t="s">
        <v>78</v>
      </c>
      <c r="AY258" s="265" t="s">
        <v>141</v>
      </c>
    </row>
    <row r="259" s="15" customFormat="1">
      <c r="A259" s="15"/>
      <c r="B259" s="266"/>
      <c r="C259" s="267"/>
      <c r="D259" s="240" t="s">
        <v>151</v>
      </c>
      <c r="E259" s="268" t="s">
        <v>1</v>
      </c>
      <c r="F259" s="269" t="s">
        <v>154</v>
      </c>
      <c r="G259" s="267"/>
      <c r="H259" s="270">
        <v>612.803</v>
      </c>
      <c r="I259" s="271"/>
      <c r="J259" s="267"/>
      <c r="K259" s="267"/>
      <c r="L259" s="272"/>
      <c r="M259" s="273"/>
      <c r="N259" s="274"/>
      <c r="O259" s="274"/>
      <c r="P259" s="274"/>
      <c r="Q259" s="274"/>
      <c r="R259" s="274"/>
      <c r="S259" s="274"/>
      <c r="T259" s="27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76" t="s">
        <v>151</v>
      </c>
      <c r="AU259" s="276" t="s">
        <v>90</v>
      </c>
      <c r="AV259" s="15" t="s">
        <v>148</v>
      </c>
      <c r="AW259" s="15" t="s">
        <v>35</v>
      </c>
      <c r="AX259" s="15" t="s">
        <v>85</v>
      </c>
      <c r="AY259" s="276" t="s">
        <v>141</v>
      </c>
    </row>
    <row r="260" s="2" customFormat="1" ht="24.15" customHeight="1">
      <c r="A260" s="39"/>
      <c r="B260" s="40"/>
      <c r="C260" s="227" t="s">
        <v>249</v>
      </c>
      <c r="D260" s="227" t="s">
        <v>144</v>
      </c>
      <c r="E260" s="228" t="s">
        <v>429</v>
      </c>
      <c r="F260" s="229" t="s">
        <v>430</v>
      </c>
      <c r="G260" s="230" t="s">
        <v>147</v>
      </c>
      <c r="H260" s="231">
        <v>268.5</v>
      </c>
      <c r="I260" s="232"/>
      <c r="J260" s="233">
        <f>ROUND(I260*H260,2)</f>
        <v>0</v>
      </c>
      <c r="K260" s="229" t="s">
        <v>1</v>
      </c>
      <c r="L260" s="45"/>
      <c r="M260" s="234" t="s">
        <v>1</v>
      </c>
      <c r="N260" s="235" t="s">
        <v>43</v>
      </c>
      <c r="O260" s="92"/>
      <c r="P260" s="236">
        <f>O260*H260</f>
        <v>0</v>
      </c>
      <c r="Q260" s="236">
        <v>0</v>
      </c>
      <c r="R260" s="236">
        <f>Q260*H260</f>
        <v>0</v>
      </c>
      <c r="S260" s="236">
        <v>0</v>
      </c>
      <c r="T260" s="237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8" t="s">
        <v>148</v>
      </c>
      <c r="AT260" s="238" t="s">
        <v>144</v>
      </c>
      <c r="AU260" s="238" t="s">
        <v>90</v>
      </c>
      <c r="AY260" s="18" t="s">
        <v>141</v>
      </c>
      <c r="BE260" s="239">
        <f>IF(N260="základní",J260,0)</f>
        <v>0</v>
      </c>
      <c r="BF260" s="239">
        <f>IF(N260="snížená",J260,0)</f>
        <v>0</v>
      </c>
      <c r="BG260" s="239">
        <f>IF(N260="zákl. přenesená",J260,0)</f>
        <v>0</v>
      </c>
      <c r="BH260" s="239">
        <f>IF(N260="sníž. přenesená",J260,0)</f>
        <v>0</v>
      </c>
      <c r="BI260" s="239">
        <f>IF(N260="nulová",J260,0)</f>
        <v>0</v>
      </c>
      <c r="BJ260" s="18" t="s">
        <v>85</v>
      </c>
      <c r="BK260" s="239">
        <f>ROUND(I260*H260,2)</f>
        <v>0</v>
      </c>
      <c r="BL260" s="18" t="s">
        <v>148</v>
      </c>
      <c r="BM260" s="238" t="s">
        <v>431</v>
      </c>
    </row>
    <row r="261" s="2" customFormat="1">
      <c r="A261" s="39"/>
      <c r="B261" s="40"/>
      <c r="C261" s="41"/>
      <c r="D261" s="240" t="s">
        <v>150</v>
      </c>
      <c r="E261" s="41"/>
      <c r="F261" s="241" t="s">
        <v>430</v>
      </c>
      <c r="G261" s="41"/>
      <c r="H261" s="41"/>
      <c r="I261" s="242"/>
      <c r="J261" s="41"/>
      <c r="K261" s="41"/>
      <c r="L261" s="45"/>
      <c r="M261" s="243"/>
      <c r="N261" s="244"/>
      <c r="O261" s="92"/>
      <c r="P261" s="92"/>
      <c r="Q261" s="92"/>
      <c r="R261" s="92"/>
      <c r="S261" s="92"/>
      <c r="T261" s="9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150</v>
      </c>
      <c r="AU261" s="18" t="s">
        <v>90</v>
      </c>
    </row>
    <row r="262" s="13" customFormat="1">
      <c r="A262" s="13"/>
      <c r="B262" s="245"/>
      <c r="C262" s="246"/>
      <c r="D262" s="240" t="s">
        <v>151</v>
      </c>
      <c r="E262" s="247" t="s">
        <v>1</v>
      </c>
      <c r="F262" s="248" t="s">
        <v>432</v>
      </c>
      <c r="G262" s="246"/>
      <c r="H262" s="247" t="s">
        <v>1</v>
      </c>
      <c r="I262" s="249"/>
      <c r="J262" s="246"/>
      <c r="K262" s="246"/>
      <c r="L262" s="250"/>
      <c r="M262" s="251"/>
      <c r="N262" s="252"/>
      <c r="O262" s="252"/>
      <c r="P262" s="252"/>
      <c r="Q262" s="252"/>
      <c r="R262" s="252"/>
      <c r="S262" s="252"/>
      <c r="T262" s="25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4" t="s">
        <v>151</v>
      </c>
      <c r="AU262" s="254" t="s">
        <v>90</v>
      </c>
      <c r="AV262" s="13" t="s">
        <v>85</v>
      </c>
      <c r="AW262" s="13" t="s">
        <v>35</v>
      </c>
      <c r="AX262" s="13" t="s">
        <v>78</v>
      </c>
      <c r="AY262" s="254" t="s">
        <v>141</v>
      </c>
    </row>
    <row r="263" s="14" customFormat="1">
      <c r="A263" s="14"/>
      <c r="B263" s="255"/>
      <c r="C263" s="256"/>
      <c r="D263" s="240" t="s">
        <v>151</v>
      </c>
      <c r="E263" s="257" t="s">
        <v>1</v>
      </c>
      <c r="F263" s="258" t="s">
        <v>433</v>
      </c>
      <c r="G263" s="256"/>
      <c r="H263" s="259">
        <v>111.26000000000001</v>
      </c>
      <c r="I263" s="260"/>
      <c r="J263" s="256"/>
      <c r="K263" s="256"/>
      <c r="L263" s="261"/>
      <c r="M263" s="262"/>
      <c r="N263" s="263"/>
      <c r="O263" s="263"/>
      <c r="P263" s="263"/>
      <c r="Q263" s="263"/>
      <c r="R263" s="263"/>
      <c r="S263" s="263"/>
      <c r="T263" s="26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5" t="s">
        <v>151</v>
      </c>
      <c r="AU263" s="265" t="s">
        <v>90</v>
      </c>
      <c r="AV263" s="14" t="s">
        <v>90</v>
      </c>
      <c r="AW263" s="14" t="s">
        <v>35</v>
      </c>
      <c r="AX263" s="14" t="s">
        <v>78</v>
      </c>
      <c r="AY263" s="265" t="s">
        <v>141</v>
      </c>
    </row>
    <row r="264" s="13" customFormat="1">
      <c r="A264" s="13"/>
      <c r="B264" s="245"/>
      <c r="C264" s="246"/>
      <c r="D264" s="240" t="s">
        <v>151</v>
      </c>
      <c r="E264" s="247" t="s">
        <v>1</v>
      </c>
      <c r="F264" s="248" t="s">
        <v>434</v>
      </c>
      <c r="G264" s="246"/>
      <c r="H264" s="247" t="s">
        <v>1</v>
      </c>
      <c r="I264" s="249"/>
      <c r="J264" s="246"/>
      <c r="K264" s="246"/>
      <c r="L264" s="250"/>
      <c r="M264" s="251"/>
      <c r="N264" s="252"/>
      <c r="O264" s="252"/>
      <c r="P264" s="252"/>
      <c r="Q264" s="252"/>
      <c r="R264" s="252"/>
      <c r="S264" s="252"/>
      <c r="T264" s="25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54" t="s">
        <v>151</v>
      </c>
      <c r="AU264" s="254" t="s">
        <v>90</v>
      </c>
      <c r="AV264" s="13" t="s">
        <v>85</v>
      </c>
      <c r="AW264" s="13" t="s">
        <v>35</v>
      </c>
      <c r="AX264" s="13" t="s">
        <v>78</v>
      </c>
      <c r="AY264" s="254" t="s">
        <v>141</v>
      </c>
    </row>
    <row r="265" s="14" customFormat="1">
      <c r="A265" s="14"/>
      <c r="B265" s="255"/>
      <c r="C265" s="256"/>
      <c r="D265" s="240" t="s">
        <v>151</v>
      </c>
      <c r="E265" s="257" t="s">
        <v>1</v>
      </c>
      <c r="F265" s="258" t="s">
        <v>435</v>
      </c>
      <c r="G265" s="256"/>
      <c r="H265" s="259">
        <v>107.24</v>
      </c>
      <c r="I265" s="260"/>
      <c r="J265" s="256"/>
      <c r="K265" s="256"/>
      <c r="L265" s="261"/>
      <c r="M265" s="262"/>
      <c r="N265" s="263"/>
      <c r="O265" s="263"/>
      <c r="P265" s="263"/>
      <c r="Q265" s="263"/>
      <c r="R265" s="263"/>
      <c r="S265" s="263"/>
      <c r="T265" s="26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5" t="s">
        <v>151</v>
      </c>
      <c r="AU265" s="265" t="s">
        <v>90</v>
      </c>
      <c r="AV265" s="14" t="s">
        <v>90</v>
      </c>
      <c r="AW265" s="14" t="s">
        <v>35</v>
      </c>
      <c r="AX265" s="14" t="s">
        <v>78</v>
      </c>
      <c r="AY265" s="265" t="s">
        <v>141</v>
      </c>
    </row>
    <row r="266" s="13" customFormat="1">
      <c r="A266" s="13"/>
      <c r="B266" s="245"/>
      <c r="C266" s="246"/>
      <c r="D266" s="240" t="s">
        <v>151</v>
      </c>
      <c r="E266" s="247" t="s">
        <v>1</v>
      </c>
      <c r="F266" s="248" t="s">
        <v>411</v>
      </c>
      <c r="G266" s="246"/>
      <c r="H266" s="247" t="s">
        <v>1</v>
      </c>
      <c r="I266" s="249"/>
      <c r="J266" s="246"/>
      <c r="K266" s="246"/>
      <c r="L266" s="250"/>
      <c r="M266" s="251"/>
      <c r="N266" s="252"/>
      <c r="O266" s="252"/>
      <c r="P266" s="252"/>
      <c r="Q266" s="252"/>
      <c r="R266" s="252"/>
      <c r="S266" s="252"/>
      <c r="T266" s="25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4" t="s">
        <v>151</v>
      </c>
      <c r="AU266" s="254" t="s">
        <v>90</v>
      </c>
      <c r="AV266" s="13" t="s">
        <v>85</v>
      </c>
      <c r="AW266" s="13" t="s">
        <v>35</v>
      </c>
      <c r="AX266" s="13" t="s">
        <v>78</v>
      </c>
      <c r="AY266" s="254" t="s">
        <v>141</v>
      </c>
    </row>
    <row r="267" s="14" customFormat="1">
      <c r="A267" s="14"/>
      <c r="B267" s="255"/>
      <c r="C267" s="256"/>
      <c r="D267" s="240" t="s">
        <v>151</v>
      </c>
      <c r="E267" s="257" t="s">
        <v>1</v>
      </c>
      <c r="F267" s="258" t="s">
        <v>304</v>
      </c>
      <c r="G267" s="256"/>
      <c r="H267" s="259">
        <v>50</v>
      </c>
      <c r="I267" s="260"/>
      <c r="J267" s="256"/>
      <c r="K267" s="256"/>
      <c r="L267" s="261"/>
      <c r="M267" s="262"/>
      <c r="N267" s="263"/>
      <c r="O267" s="263"/>
      <c r="P267" s="263"/>
      <c r="Q267" s="263"/>
      <c r="R267" s="263"/>
      <c r="S267" s="263"/>
      <c r="T267" s="26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65" t="s">
        <v>151</v>
      </c>
      <c r="AU267" s="265" t="s">
        <v>90</v>
      </c>
      <c r="AV267" s="14" t="s">
        <v>90</v>
      </c>
      <c r="AW267" s="14" t="s">
        <v>35</v>
      </c>
      <c r="AX267" s="14" t="s">
        <v>78</v>
      </c>
      <c r="AY267" s="265" t="s">
        <v>141</v>
      </c>
    </row>
    <row r="268" s="15" customFormat="1">
      <c r="A268" s="15"/>
      <c r="B268" s="266"/>
      <c r="C268" s="267"/>
      <c r="D268" s="240" t="s">
        <v>151</v>
      </c>
      <c r="E268" s="268" t="s">
        <v>1</v>
      </c>
      <c r="F268" s="269" t="s">
        <v>154</v>
      </c>
      <c r="G268" s="267"/>
      <c r="H268" s="270">
        <v>268.5</v>
      </c>
      <c r="I268" s="271"/>
      <c r="J268" s="267"/>
      <c r="K268" s="267"/>
      <c r="L268" s="272"/>
      <c r="M268" s="273"/>
      <c r="N268" s="274"/>
      <c r="O268" s="274"/>
      <c r="P268" s="274"/>
      <c r="Q268" s="274"/>
      <c r="R268" s="274"/>
      <c r="S268" s="274"/>
      <c r="T268" s="27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76" t="s">
        <v>151</v>
      </c>
      <c r="AU268" s="276" t="s">
        <v>90</v>
      </c>
      <c r="AV268" s="15" t="s">
        <v>148</v>
      </c>
      <c r="AW268" s="15" t="s">
        <v>35</v>
      </c>
      <c r="AX268" s="15" t="s">
        <v>85</v>
      </c>
      <c r="AY268" s="276" t="s">
        <v>141</v>
      </c>
    </row>
    <row r="269" s="2" customFormat="1" ht="21.75" customHeight="1">
      <c r="A269" s="39"/>
      <c r="B269" s="40"/>
      <c r="C269" s="227" t="s">
        <v>258</v>
      </c>
      <c r="D269" s="227" t="s">
        <v>144</v>
      </c>
      <c r="E269" s="228" t="s">
        <v>436</v>
      </c>
      <c r="F269" s="229" t="s">
        <v>437</v>
      </c>
      <c r="G269" s="230" t="s">
        <v>147</v>
      </c>
      <c r="H269" s="231">
        <v>268.5</v>
      </c>
      <c r="I269" s="232"/>
      <c r="J269" s="233">
        <f>ROUND(I269*H269,2)</f>
        <v>0</v>
      </c>
      <c r="K269" s="229" t="s">
        <v>1</v>
      </c>
      <c r="L269" s="45"/>
      <c r="M269" s="234" t="s">
        <v>1</v>
      </c>
      <c r="N269" s="235" t="s">
        <v>43</v>
      </c>
      <c r="O269" s="92"/>
      <c r="P269" s="236">
        <f>O269*H269</f>
        <v>0</v>
      </c>
      <c r="Q269" s="236">
        <v>0</v>
      </c>
      <c r="R269" s="236">
        <f>Q269*H269</f>
        <v>0</v>
      </c>
      <c r="S269" s="236">
        <v>0</v>
      </c>
      <c r="T269" s="237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8" t="s">
        <v>148</v>
      </c>
      <c r="AT269" s="238" t="s">
        <v>144</v>
      </c>
      <c r="AU269" s="238" t="s">
        <v>90</v>
      </c>
      <c r="AY269" s="18" t="s">
        <v>141</v>
      </c>
      <c r="BE269" s="239">
        <f>IF(N269="základní",J269,0)</f>
        <v>0</v>
      </c>
      <c r="BF269" s="239">
        <f>IF(N269="snížená",J269,0)</f>
        <v>0</v>
      </c>
      <c r="BG269" s="239">
        <f>IF(N269="zákl. přenesená",J269,0)</f>
        <v>0</v>
      </c>
      <c r="BH269" s="239">
        <f>IF(N269="sníž. přenesená",J269,0)</f>
        <v>0</v>
      </c>
      <c r="BI269" s="239">
        <f>IF(N269="nulová",J269,0)</f>
        <v>0</v>
      </c>
      <c r="BJ269" s="18" t="s">
        <v>85</v>
      </c>
      <c r="BK269" s="239">
        <f>ROUND(I269*H269,2)</f>
        <v>0</v>
      </c>
      <c r="BL269" s="18" t="s">
        <v>148</v>
      </c>
      <c r="BM269" s="238" t="s">
        <v>438</v>
      </c>
    </row>
    <row r="270" s="2" customFormat="1">
      <c r="A270" s="39"/>
      <c r="B270" s="40"/>
      <c r="C270" s="41"/>
      <c r="D270" s="240" t="s">
        <v>150</v>
      </c>
      <c r="E270" s="41"/>
      <c r="F270" s="241" t="s">
        <v>437</v>
      </c>
      <c r="G270" s="41"/>
      <c r="H270" s="41"/>
      <c r="I270" s="242"/>
      <c r="J270" s="41"/>
      <c r="K270" s="41"/>
      <c r="L270" s="45"/>
      <c r="M270" s="243"/>
      <c r="N270" s="244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150</v>
      </c>
      <c r="AU270" s="18" t="s">
        <v>90</v>
      </c>
    </row>
    <row r="271" s="13" customFormat="1">
      <c r="A271" s="13"/>
      <c r="B271" s="245"/>
      <c r="C271" s="246"/>
      <c r="D271" s="240" t="s">
        <v>151</v>
      </c>
      <c r="E271" s="247" t="s">
        <v>1</v>
      </c>
      <c r="F271" s="248" t="s">
        <v>428</v>
      </c>
      <c r="G271" s="246"/>
      <c r="H271" s="247" t="s">
        <v>1</v>
      </c>
      <c r="I271" s="249"/>
      <c r="J271" s="246"/>
      <c r="K271" s="246"/>
      <c r="L271" s="250"/>
      <c r="M271" s="251"/>
      <c r="N271" s="252"/>
      <c r="O271" s="252"/>
      <c r="P271" s="252"/>
      <c r="Q271" s="252"/>
      <c r="R271" s="252"/>
      <c r="S271" s="252"/>
      <c r="T271" s="25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4" t="s">
        <v>151</v>
      </c>
      <c r="AU271" s="254" t="s">
        <v>90</v>
      </c>
      <c r="AV271" s="13" t="s">
        <v>85</v>
      </c>
      <c r="AW271" s="13" t="s">
        <v>35</v>
      </c>
      <c r="AX271" s="13" t="s">
        <v>78</v>
      </c>
      <c r="AY271" s="254" t="s">
        <v>141</v>
      </c>
    </row>
    <row r="272" s="13" customFormat="1">
      <c r="A272" s="13"/>
      <c r="B272" s="245"/>
      <c r="C272" s="246"/>
      <c r="D272" s="240" t="s">
        <v>151</v>
      </c>
      <c r="E272" s="247" t="s">
        <v>1</v>
      </c>
      <c r="F272" s="248" t="s">
        <v>432</v>
      </c>
      <c r="G272" s="246"/>
      <c r="H272" s="247" t="s">
        <v>1</v>
      </c>
      <c r="I272" s="249"/>
      <c r="J272" s="246"/>
      <c r="K272" s="246"/>
      <c r="L272" s="250"/>
      <c r="M272" s="251"/>
      <c r="N272" s="252"/>
      <c r="O272" s="252"/>
      <c r="P272" s="252"/>
      <c r="Q272" s="252"/>
      <c r="R272" s="252"/>
      <c r="S272" s="252"/>
      <c r="T272" s="25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54" t="s">
        <v>151</v>
      </c>
      <c r="AU272" s="254" t="s">
        <v>90</v>
      </c>
      <c r="AV272" s="13" t="s">
        <v>85</v>
      </c>
      <c r="AW272" s="13" t="s">
        <v>35</v>
      </c>
      <c r="AX272" s="13" t="s">
        <v>78</v>
      </c>
      <c r="AY272" s="254" t="s">
        <v>141</v>
      </c>
    </row>
    <row r="273" s="14" customFormat="1">
      <c r="A273" s="14"/>
      <c r="B273" s="255"/>
      <c r="C273" s="256"/>
      <c r="D273" s="240" t="s">
        <v>151</v>
      </c>
      <c r="E273" s="257" t="s">
        <v>1</v>
      </c>
      <c r="F273" s="258" t="s">
        <v>433</v>
      </c>
      <c r="G273" s="256"/>
      <c r="H273" s="259">
        <v>111.26000000000001</v>
      </c>
      <c r="I273" s="260"/>
      <c r="J273" s="256"/>
      <c r="K273" s="256"/>
      <c r="L273" s="261"/>
      <c r="M273" s="262"/>
      <c r="N273" s="263"/>
      <c r="O273" s="263"/>
      <c r="P273" s="263"/>
      <c r="Q273" s="263"/>
      <c r="R273" s="263"/>
      <c r="S273" s="263"/>
      <c r="T273" s="26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65" t="s">
        <v>151</v>
      </c>
      <c r="AU273" s="265" t="s">
        <v>90</v>
      </c>
      <c r="AV273" s="14" t="s">
        <v>90</v>
      </c>
      <c r="AW273" s="14" t="s">
        <v>35</v>
      </c>
      <c r="AX273" s="14" t="s">
        <v>78</v>
      </c>
      <c r="AY273" s="265" t="s">
        <v>141</v>
      </c>
    </row>
    <row r="274" s="13" customFormat="1">
      <c r="A274" s="13"/>
      <c r="B274" s="245"/>
      <c r="C274" s="246"/>
      <c r="D274" s="240" t="s">
        <v>151</v>
      </c>
      <c r="E274" s="247" t="s">
        <v>1</v>
      </c>
      <c r="F274" s="248" t="s">
        <v>434</v>
      </c>
      <c r="G274" s="246"/>
      <c r="H274" s="247" t="s">
        <v>1</v>
      </c>
      <c r="I274" s="249"/>
      <c r="J274" s="246"/>
      <c r="K274" s="246"/>
      <c r="L274" s="250"/>
      <c r="M274" s="251"/>
      <c r="N274" s="252"/>
      <c r="O274" s="252"/>
      <c r="P274" s="252"/>
      <c r="Q274" s="252"/>
      <c r="R274" s="252"/>
      <c r="S274" s="252"/>
      <c r="T274" s="25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54" t="s">
        <v>151</v>
      </c>
      <c r="AU274" s="254" t="s">
        <v>90</v>
      </c>
      <c r="AV274" s="13" t="s">
        <v>85</v>
      </c>
      <c r="AW274" s="13" t="s">
        <v>35</v>
      </c>
      <c r="AX274" s="13" t="s">
        <v>78</v>
      </c>
      <c r="AY274" s="254" t="s">
        <v>141</v>
      </c>
    </row>
    <row r="275" s="14" customFormat="1">
      <c r="A275" s="14"/>
      <c r="B275" s="255"/>
      <c r="C275" s="256"/>
      <c r="D275" s="240" t="s">
        <v>151</v>
      </c>
      <c r="E275" s="257" t="s">
        <v>1</v>
      </c>
      <c r="F275" s="258" t="s">
        <v>435</v>
      </c>
      <c r="G275" s="256"/>
      <c r="H275" s="259">
        <v>107.24</v>
      </c>
      <c r="I275" s="260"/>
      <c r="J275" s="256"/>
      <c r="K275" s="256"/>
      <c r="L275" s="261"/>
      <c r="M275" s="262"/>
      <c r="N275" s="263"/>
      <c r="O275" s="263"/>
      <c r="P275" s="263"/>
      <c r="Q275" s="263"/>
      <c r="R275" s="263"/>
      <c r="S275" s="263"/>
      <c r="T275" s="26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65" t="s">
        <v>151</v>
      </c>
      <c r="AU275" s="265" t="s">
        <v>90</v>
      </c>
      <c r="AV275" s="14" t="s">
        <v>90</v>
      </c>
      <c r="AW275" s="14" t="s">
        <v>35</v>
      </c>
      <c r="AX275" s="14" t="s">
        <v>78</v>
      </c>
      <c r="AY275" s="265" t="s">
        <v>141</v>
      </c>
    </row>
    <row r="276" s="13" customFormat="1">
      <c r="A276" s="13"/>
      <c r="B276" s="245"/>
      <c r="C276" s="246"/>
      <c r="D276" s="240" t="s">
        <v>151</v>
      </c>
      <c r="E276" s="247" t="s">
        <v>1</v>
      </c>
      <c r="F276" s="248" t="s">
        <v>411</v>
      </c>
      <c r="G276" s="246"/>
      <c r="H276" s="247" t="s">
        <v>1</v>
      </c>
      <c r="I276" s="249"/>
      <c r="J276" s="246"/>
      <c r="K276" s="246"/>
      <c r="L276" s="250"/>
      <c r="M276" s="251"/>
      <c r="N276" s="252"/>
      <c r="O276" s="252"/>
      <c r="P276" s="252"/>
      <c r="Q276" s="252"/>
      <c r="R276" s="252"/>
      <c r="S276" s="252"/>
      <c r="T276" s="25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4" t="s">
        <v>151</v>
      </c>
      <c r="AU276" s="254" t="s">
        <v>90</v>
      </c>
      <c r="AV276" s="13" t="s">
        <v>85</v>
      </c>
      <c r="AW276" s="13" t="s">
        <v>35</v>
      </c>
      <c r="AX276" s="13" t="s">
        <v>78</v>
      </c>
      <c r="AY276" s="254" t="s">
        <v>141</v>
      </c>
    </row>
    <row r="277" s="14" customFormat="1">
      <c r="A277" s="14"/>
      <c r="B277" s="255"/>
      <c r="C277" s="256"/>
      <c r="D277" s="240" t="s">
        <v>151</v>
      </c>
      <c r="E277" s="257" t="s">
        <v>1</v>
      </c>
      <c r="F277" s="258" t="s">
        <v>304</v>
      </c>
      <c r="G277" s="256"/>
      <c r="H277" s="259">
        <v>50</v>
      </c>
      <c r="I277" s="260"/>
      <c r="J277" s="256"/>
      <c r="K277" s="256"/>
      <c r="L277" s="261"/>
      <c r="M277" s="262"/>
      <c r="N277" s="263"/>
      <c r="O277" s="263"/>
      <c r="P277" s="263"/>
      <c r="Q277" s="263"/>
      <c r="R277" s="263"/>
      <c r="S277" s="263"/>
      <c r="T277" s="26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5" t="s">
        <v>151</v>
      </c>
      <c r="AU277" s="265" t="s">
        <v>90</v>
      </c>
      <c r="AV277" s="14" t="s">
        <v>90</v>
      </c>
      <c r="AW277" s="14" t="s">
        <v>35</v>
      </c>
      <c r="AX277" s="14" t="s">
        <v>78</v>
      </c>
      <c r="AY277" s="265" t="s">
        <v>141</v>
      </c>
    </row>
    <row r="278" s="15" customFormat="1">
      <c r="A278" s="15"/>
      <c r="B278" s="266"/>
      <c r="C278" s="267"/>
      <c r="D278" s="240" t="s">
        <v>151</v>
      </c>
      <c r="E278" s="268" t="s">
        <v>1</v>
      </c>
      <c r="F278" s="269" t="s">
        <v>154</v>
      </c>
      <c r="G278" s="267"/>
      <c r="H278" s="270">
        <v>268.5</v>
      </c>
      <c r="I278" s="271"/>
      <c r="J278" s="267"/>
      <c r="K278" s="267"/>
      <c r="L278" s="272"/>
      <c r="M278" s="273"/>
      <c r="N278" s="274"/>
      <c r="O278" s="274"/>
      <c r="P278" s="274"/>
      <c r="Q278" s="274"/>
      <c r="R278" s="274"/>
      <c r="S278" s="274"/>
      <c r="T278" s="27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76" t="s">
        <v>151</v>
      </c>
      <c r="AU278" s="276" t="s">
        <v>90</v>
      </c>
      <c r="AV278" s="15" t="s">
        <v>148</v>
      </c>
      <c r="AW278" s="15" t="s">
        <v>35</v>
      </c>
      <c r="AX278" s="15" t="s">
        <v>85</v>
      </c>
      <c r="AY278" s="276" t="s">
        <v>141</v>
      </c>
    </row>
    <row r="279" s="2" customFormat="1" ht="24.15" customHeight="1">
      <c r="A279" s="39"/>
      <c r="B279" s="40"/>
      <c r="C279" s="227" t="s">
        <v>262</v>
      </c>
      <c r="D279" s="227" t="s">
        <v>144</v>
      </c>
      <c r="E279" s="228" t="s">
        <v>439</v>
      </c>
      <c r="F279" s="229" t="s">
        <v>440</v>
      </c>
      <c r="G279" s="230" t="s">
        <v>441</v>
      </c>
      <c r="H279" s="231">
        <v>14.75</v>
      </c>
      <c r="I279" s="232"/>
      <c r="J279" s="233">
        <f>ROUND(I279*H279,2)</f>
        <v>0</v>
      </c>
      <c r="K279" s="229" t="s">
        <v>1</v>
      </c>
      <c r="L279" s="45"/>
      <c r="M279" s="234" t="s">
        <v>1</v>
      </c>
      <c r="N279" s="235" t="s">
        <v>43</v>
      </c>
      <c r="O279" s="92"/>
      <c r="P279" s="236">
        <f>O279*H279</f>
        <v>0</v>
      </c>
      <c r="Q279" s="236">
        <v>0</v>
      </c>
      <c r="R279" s="236">
        <f>Q279*H279</f>
        <v>0</v>
      </c>
      <c r="S279" s="236">
        <v>0</v>
      </c>
      <c r="T279" s="237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8" t="s">
        <v>148</v>
      </c>
      <c r="AT279" s="238" t="s">
        <v>144</v>
      </c>
      <c r="AU279" s="238" t="s">
        <v>90</v>
      </c>
      <c r="AY279" s="18" t="s">
        <v>141</v>
      </c>
      <c r="BE279" s="239">
        <f>IF(N279="základní",J279,0)</f>
        <v>0</v>
      </c>
      <c r="BF279" s="239">
        <f>IF(N279="snížená",J279,0)</f>
        <v>0</v>
      </c>
      <c r="BG279" s="239">
        <f>IF(N279="zákl. přenesená",J279,0)</f>
        <v>0</v>
      </c>
      <c r="BH279" s="239">
        <f>IF(N279="sníž. přenesená",J279,0)</f>
        <v>0</v>
      </c>
      <c r="BI279" s="239">
        <f>IF(N279="nulová",J279,0)</f>
        <v>0</v>
      </c>
      <c r="BJ279" s="18" t="s">
        <v>85</v>
      </c>
      <c r="BK279" s="239">
        <f>ROUND(I279*H279,2)</f>
        <v>0</v>
      </c>
      <c r="BL279" s="18" t="s">
        <v>148</v>
      </c>
      <c r="BM279" s="238" t="s">
        <v>442</v>
      </c>
    </row>
    <row r="280" s="2" customFormat="1">
      <c r="A280" s="39"/>
      <c r="B280" s="40"/>
      <c r="C280" s="41"/>
      <c r="D280" s="240" t="s">
        <v>150</v>
      </c>
      <c r="E280" s="41"/>
      <c r="F280" s="241" t="s">
        <v>440</v>
      </c>
      <c r="G280" s="41"/>
      <c r="H280" s="41"/>
      <c r="I280" s="242"/>
      <c r="J280" s="41"/>
      <c r="K280" s="41"/>
      <c r="L280" s="45"/>
      <c r="M280" s="243"/>
      <c r="N280" s="244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150</v>
      </c>
      <c r="AU280" s="18" t="s">
        <v>90</v>
      </c>
    </row>
    <row r="281" s="2" customFormat="1" ht="24.15" customHeight="1">
      <c r="A281" s="39"/>
      <c r="B281" s="40"/>
      <c r="C281" s="291" t="s">
        <v>266</v>
      </c>
      <c r="D281" s="291" t="s">
        <v>443</v>
      </c>
      <c r="E281" s="292" t="s">
        <v>444</v>
      </c>
      <c r="F281" s="293" t="s">
        <v>445</v>
      </c>
      <c r="G281" s="294" t="s">
        <v>441</v>
      </c>
      <c r="H281" s="295">
        <v>15.488</v>
      </c>
      <c r="I281" s="296"/>
      <c r="J281" s="297">
        <f>ROUND(I281*H281,2)</f>
        <v>0</v>
      </c>
      <c r="K281" s="293" t="s">
        <v>1</v>
      </c>
      <c r="L281" s="298"/>
      <c r="M281" s="299" t="s">
        <v>1</v>
      </c>
      <c r="N281" s="300" t="s">
        <v>43</v>
      </c>
      <c r="O281" s="92"/>
      <c r="P281" s="236">
        <f>O281*H281</f>
        <v>0</v>
      </c>
      <c r="Q281" s="236">
        <v>0</v>
      </c>
      <c r="R281" s="236">
        <f>Q281*H281</f>
        <v>0</v>
      </c>
      <c r="S281" s="236">
        <v>0</v>
      </c>
      <c r="T281" s="237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8" t="s">
        <v>201</v>
      </c>
      <c r="AT281" s="238" t="s">
        <v>443</v>
      </c>
      <c r="AU281" s="238" t="s">
        <v>90</v>
      </c>
      <c r="AY281" s="18" t="s">
        <v>141</v>
      </c>
      <c r="BE281" s="239">
        <f>IF(N281="základní",J281,0)</f>
        <v>0</v>
      </c>
      <c r="BF281" s="239">
        <f>IF(N281="snížená",J281,0)</f>
        <v>0</v>
      </c>
      <c r="BG281" s="239">
        <f>IF(N281="zákl. přenesená",J281,0)</f>
        <v>0</v>
      </c>
      <c r="BH281" s="239">
        <f>IF(N281="sníž. přenesená",J281,0)</f>
        <v>0</v>
      </c>
      <c r="BI281" s="239">
        <f>IF(N281="nulová",J281,0)</f>
        <v>0</v>
      </c>
      <c r="BJ281" s="18" t="s">
        <v>85</v>
      </c>
      <c r="BK281" s="239">
        <f>ROUND(I281*H281,2)</f>
        <v>0</v>
      </c>
      <c r="BL281" s="18" t="s">
        <v>148</v>
      </c>
      <c r="BM281" s="238" t="s">
        <v>446</v>
      </c>
    </row>
    <row r="282" s="2" customFormat="1">
      <c r="A282" s="39"/>
      <c r="B282" s="40"/>
      <c r="C282" s="41"/>
      <c r="D282" s="240" t="s">
        <v>150</v>
      </c>
      <c r="E282" s="41"/>
      <c r="F282" s="241" t="s">
        <v>445</v>
      </c>
      <c r="G282" s="41"/>
      <c r="H282" s="41"/>
      <c r="I282" s="242"/>
      <c r="J282" s="41"/>
      <c r="K282" s="41"/>
      <c r="L282" s="45"/>
      <c r="M282" s="243"/>
      <c r="N282" s="244"/>
      <c r="O282" s="92"/>
      <c r="P282" s="92"/>
      <c r="Q282" s="92"/>
      <c r="R282" s="92"/>
      <c r="S282" s="92"/>
      <c r="T282" s="9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150</v>
      </c>
      <c r="AU282" s="18" t="s">
        <v>90</v>
      </c>
    </row>
    <row r="283" s="2" customFormat="1" ht="33" customHeight="1">
      <c r="A283" s="39"/>
      <c r="B283" s="40"/>
      <c r="C283" s="227" t="s">
        <v>271</v>
      </c>
      <c r="D283" s="227" t="s">
        <v>144</v>
      </c>
      <c r="E283" s="228" t="s">
        <v>447</v>
      </c>
      <c r="F283" s="229" t="s">
        <v>448</v>
      </c>
      <c r="G283" s="230" t="s">
        <v>401</v>
      </c>
      <c r="H283" s="231">
        <v>2</v>
      </c>
      <c r="I283" s="232"/>
      <c r="J283" s="233">
        <f>ROUND(I283*H283,2)</f>
        <v>0</v>
      </c>
      <c r="K283" s="229" t="s">
        <v>1</v>
      </c>
      <c r="L283" s="45"/>
      <c r="M283" s="234" t="s">
        <v>1</v>
      </c>
      <c r="N283" s="235" t="s">
        <v>43</v>
      </c>
      <c r="O283" s="92"/>
      <c r="P283" s="236">
        <f>O283*H283</f>
        <v>0</v>
      </c>
      <c r="Q283" s="236">
        <v>0</v>
      </c>
      <c r="R283" s="236">
        <f>Q283*H283</f>
        <v>0</v>
      </c>
      <c r="S283" s="236">
        <v>0</v>
      </c>
      <c r="T283" s="237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8" t="s">
        <v>148</v>
      </c>
      <c r="AT283" s="238" t="s">
        <v>144</v>
      </c>
      <c r="AU283" s="238" t="s">
        <v>90</v>
      </c>
      <c r="AY283" s="18" t="s">
        <v>141</v>
      </c>
      <c r="BE283" s="239">
        <f>IF(N283="základní",J283,0)</f>
        <v>0</v>
      </c>
      <c r="BF283" s="239">
        <f>IF(N283="snížená",J283,0)</f>
        <v>0</v>
      </c>
      <c r="BG283" s="239">
        <f>IF(N283="zákl. přenesená",J283,0)</f>
        <v>0</v>
      </c>
      <c r="BH283" s="239">
        <f>IF(N283="sníž. přenesená",J283,0)</f>
        <v>0</v>
      </c>
      <c r="BI283" s="239">
        <f>IF(N283="nulová",J283,0)</f>
        <v>0</v>
      </c>
      <c r="BJ283" s="18" t="s">
        <v>85</v>
      </c>
      <c r="BK283" s="239">
        <f>ROUND(I283*H283,2)</f>
        <v>0</v>
      </c>
      <c r="BL283" s="18" t="s">
        <v>148</v>
      </c>
      <c r="BM283" s="238" t="s">
        <v>449</v>
      </c>
    </row>
    <row r="284" s="2" customFormat="1">
      <c r="A284" s="39"/>
      <c r="B284" s="40"/>
      <c r="C284" s="41"/>
      <c r="D284" s="240" t="s">
        <v>150</v>
      </c>
      <c r="E284" s="41"/>
      <c r="F284" s="241" t="s">
        <v>448</v>
      </c>
      <c r="G284" s="41"/>
      <c r="H284" s="41"/>
      <c r="I284" s="242"/>
      <c r="J284" s="41"/>
      <c r="K284" s="41"/>
      <c r="L284" s="45"/>
      <c r="M284" s="243"/>
      <c r="N284" s="244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150</v>
      </c>
      <c r="AU284" s="18" t="s">
        <v>90</v>
      </c>
    </row>
    <row r="285" s="13" customFormat="1">
      <c r="A285" s="13"/>
      <c r="B285" s="245"/>
      <c r="C285" s="246"/>
      <c r="D285" s="240" t="s">
        <v>151</v>
      </c>
      <c r="E285" s="247" t="s">
        <v>1</v>
      </c>
      <c r="F285" s="248" t="s">
        <v>450</v>
      </c>
      <c r="G285" s="246"/>
      <c r="H285" s="247" t="s">
        <v>1</v>
      </c>
      <c r="I285" s="249"/>
      <c r="J285" s="246"/>
      <c r="K285" s="246"/>
      <c r="L285" s="250"/>
      <c r="M285" s="251"/>
      <c r="N285" s="252"/>
      <c r="O285" s="252"/>
      <c r="P285" s="252"/>
      <c r="Q285" s="252"/>
      <c r="R285" s="252"/>
      <c r="S285" s="252"/>
      <c r="T285" s="25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4" t="s">
        <v>151</v>
      </c>
      <c r="AU285" s="254" t="s">
        <v>90</v>
      </c>
      <c r="AV285" s="13" t="s">
        <v>85</v>
      </c>
      <c r="AW285" s="13" t="s">
        <v>35</v>
      </c>
      <c r="AX285" s="13" t="s">
        <v>78</v>
      </c>
      <c r="AY285" s="254" t="s">
        <v>141</v>
      </c>
    </row>
    <row r="286" s="14" customFormat="1">
      <c r="A286" s="14"/>
      <c r="B286" s="255"/>
      <c r="C286" s="256"/>
      <c r="D286" s="240" t="s">
        <v>151</v>
      </c>
      <c r="E286" s="257" t="s">
        <v>1</v>
      </c>
      <c r="F286" s="258" t="s">
        <v>85</v>
      </c>
      <c r="G286" s="256"/>
      <c r="H286" s="259">
        <v>1</v>
      </c>
      <c r="I286" s="260"/>
      <c r="J286" s="256"/>
      <c r="K286" s="256"/>
      <c r="L286" s="261"/>
      <c r="M286" s="262"/>
      <c r="N286" s="263"/>
      <c r="O286" s="263"/>
      <c r="P286" s="263"/>
      <c r="Q286" s="263"/>
      <c r="R286" s="263"/>
      <c r="S286" s="263"/>
      <c r="T286" s="26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65" t="s">
        <v>151</v>
      </c>
      <c r="AU286" s="265" t="s">
        <v>90</v>
      </c>
      <c r="AV286" s="14" t="s">
        <v>90</v>
      </c>
      <c r="AW286" s="14" t="s">
        <v>35</v>
      </c>
      <c r="AX286" s="14" t="s">
        <v>78</v>
      </c>
      <c r="AY286" s="265" t="s">
        <v>141</v>
      </c>
    </row>
    <row r="287" s="13" customFormat="1">
      <c r="A287" s="13"/>
      <c r="B287" s="245"/>
      <c r="C287" s="246"/>
      <c r="D287" s="240" t="s">
        <v>151</v>
      </c>
      <c r="E287" s="247" t="s">
        <v>1</v>
      </c>
      <c r="F287" s="248" t="s">
        <v>451</v>
      </c>
      <c r="G287" s="246"/>
      <c r="H287" s="247" t="s">
        <v>1</v>
      </c>
      <c r="I287" s="249"/>
      <c r="J287" s="246"/>
      <c r="K287" s="246"/>
      <c r="L287" s="250"/>
      <c r="M287" s="251"/>
      <c r="N287" s="252"/>
      <c r="O287" s="252"/>
      <c r="P287" s="252"/>
      <c r="Q287" s="252"/>
      <c r="R287" s="252"/>
      <c r="S287" s="252"/>
      <c r="T287" s="25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54" t="s">
        <v>151</v>
      </c>
      <c r="AU287" s="254" t="s">
        <v>90</v>
      </c>
      <c r="AV287" s="13" t="s">
        <v>85</v>
      </c>
      <c r="AW287" s="13" t="s">
        <v>35</v>
      </c>
      <c r="AX287" s="13" t="s">
        <v>78</v>
      </c>
      <c r="AY287" s="254" t="s">
        <v>141</v>
      </c>
    </row>
    <row r="288" s="14" customFormat="1">
      <c r="A288" s="14"/>
      <c r="B288" s="255"/>
      <c r="C288" s="256"/>
      <c r="D288" s="240" t="s">
        <v>151</v>
      </c>
      <c r="E288" s="257" t="s">
        <v>1</v>
      </c>
      <c r="F288" s="258" t="s">
        <v>85</v>
      </c>
      <c r="G288" s="256"/>
      <c r="H288" s="259">
        <v>1</v>
      </c>
      <c r="I288" s="260"/>
      <c r="J288" s="256"/>
      <c r="K288" s="256"/>
      <c r="L288" s="261"/>
      <c r="M288" s="262"/>
      <c r="N288" s="263"/>
      <c r="O288" s="263"/>
      <c r="P288" s="263"/>
      <c r="Q288" s="263"/>
      <c r="R288" s="263"/>
      <c r="S288" s="263"/>
      <c r="T288" s="26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65" t="s">
        <v>151</v>
      </c>
      <c r="AU288" s="265" t="s">
        <v>90</v>
      </c>
      <c r="AV288" s="14" t="s">
        <v>90</v>
      </c>
      <c r="AW288" s="14" t="s">
        <v>35</v>
      </c>
      <c r="AX288" s="14" t="s">
        <v>78</v>
      </c>
      <c r="AY288" s="265" t="s">
        <v>141</v>
      </c>
    </row>
    <row r="289" s="15" customFormat="1">
      <c r="A289" s="15"/>
      <c r="B289" s="266"/>
      <c r="C289" s="267"/>
      <c r="D289" s="240" t="s">
        <v>151</v>
      </c>
      <c r="E289" s="268" t="s">
        <v>1</v>
      </c>
      <c r="F289" s="269" t="s">
        <v>154</v>
      </c>
      <c r="G289" s="267"/>
      <c r="H289" s="270">
        <v>2</v>
      </c>
      <c r="I289" s="271"/>
      <c r="J289" s="267"/>
      <c r="K289" s="267"/>
      <c r="L289" s="272"/>
      <c r="M289" s="273"/>
      <c r="N289" s="274"/>
      <c r="O289" s="274"/>
      <c r="P289" s="274"/>
      <c r="Q289" s="274"/>
      <c r="R289" s="274"/>
      <c r="S289" s="274"/>
      <c r="T289" s="27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76" t="s">
        <v>151</v>
      </c>
      <c r="AU289" s="276" t="s">
        <v>90</v>
      </c>
      <c r="AV289" s="15" t="s">
        <v>148</v>
      </c>
      <c r="AW289" s="15" t="s">
        <v>35</v>
      </c>
      <c r="AX289" s="15" t="s">
        <v>85</v>
      </c>
      <c r="AY289" s="276" t="s">
        <v>141</v>
      </c>
    </row>
    <row r="290" s="2" customFormat="1" ht="37.8" customHeight="1">
      <c r="A290" s="39"/>
      <c r="B290" s="40"/>
      <c r="C290" s="291" t="s">
        <v>275</v>
      </c>
      <c r="D290" s="291" t="s">
        <v>443</v>
      </c>
      <c r="E290" s="292" t="s">
        <v>452</v>
      </c>
      <c r="F290" s="293" t="s">
        <v>453</v>
      </c>
      <c r="G290" s="294" t="s">
        <v>401</v>
      </c>
      <c r="H290" s="295">
        <v>1</v>
      </c>
      <c r="I290" s="296"/>
      <c r="J290" s="297">
        <f>ROUND(I290*H290,2)</f>
        <v>0</v>
      </c>
      <c r="K290" s="293" t="s">
        <v>1</v>
      </c>
      <c r="L290" s="298"/>
      <c r="M290" s="299" t="s">
        <v>1</v>
      </c>
      <c r="N290" s="300" t="s">
        <v>43</v>
      </c>
      <c r="O290" s="92"/>
      <c r="P290" s="236">
        <f>O290*H290</f>
        <v>0</v>
      </c>
      <c r="Q290" s="236">
        <v>0</v>
      </c>
      <c r="R290" s="236">
        <f>Q290*H290</f>
        <v>0</v>
      </c>
      <c r="S290" s="236">
        <v>0</v>
      </c>
      <c r="T290" s="237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8" t="s">
        <v>201</v>
      </c>
      <c r="AT290" s="238" t="s">
        <v>443</v>
      </c>
      <c r="AU290" s="238" t="s">
        <v>90</v>
      </c>
      <c r="AY290" s="18" t="s">
        <v>141</v>
      </c>
      <c r="BE290" s="239">
        <f>IF(N290="základní",J290,0)</f>
        <v>0</v>
      </c>
      <c r="BF290" s="239">
        <f>IF(N290="snížená",J290,0)</f>
        <v>0</v>
      </c>
      <c r="BG290" s="239">
        <f>IF(N290="zákl. přenesená",J290,0)</f>
        <v>0</v>
      </c>
      <c r="BH290" s="239">
        <f>IF(N290="sníž. přenesená",J290,0)</f>
        <v>0</v>
      </c>
      <c r="BI290" s="239">
        <f>IF(N290="nulová",J290,0)</f>
        <v>0</v>
      </c>
      <c r="BJ290" s="18" t="s">
        <v>85</v>
      </c>
      <c r="BK290" s="239">
        <f>ROUND(I290*H290,2)</f>
        <v>0</v>
      </c>
      <c r="BL290" s="18" t="s">
        <v>148</v>
      </c>
      <c r="BM290" s="238" t="s">
        <v>454</v>
      </c>
    </row>
    <row r="291" s="2" customFormat="1">
      <c r="A291" s="39"/>
      <c r="B291" s="40"/>
      <c r="C291" s="41"/>
      <c r="D291" s="240" t="s">
        <v>150</v>
      </c>
      <c r="E291" s="41"/>
      <c r="F291" s="241" t="s">
        <v>453</v>
      </c>
      <c r="G291" s="41"/>
      <c r="H291" s="41"/>
      <c r="I291" s="242"/>
      <c r="J291" s="41"/>
      <c r="K291" s="41"/>
      <c r="L291" s="45"/>
      <c r="M291" s="243"/>
      <c r="N291" s="244"/>
      <c r="O291" s="92"/>
      <c r="P291" s="92"/>
      <c r="Q291" s="92"/>
      <c r="R291" s="92"/>
      <c r="S291" s="92"/>
      <c r="T291" s="9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150</v>
      </c>
      <c r="AU291" s="18" t="s">
        <v>90</v>
      </c>
    </row>
    <row r="292" s="13" customFormat="1">
      <c r="A292" s="13"/>
      <c r="B292" s="245"/>
      <c r="C292" s="246"/>
      <c r="D292" s="240" t="s">
        <v>151</v>
      </c>
      <c r="E292" s="247" t="s">
        <v>1</v>
      </c>
      <c r="F292" s="248" t="s">
        <v>451</v>
      </c>
      <c r="G292" s="246"/>
      <c r="H292" s="247" t="s">
        <v>1</v>
      </c>
      <c r="I292" s="249"/>
      <c r="J292" s="246"/>
      <c r="K292" s="246"/>
      <c r="L292" s="250"/>
      <c r="M292" s="251"/>
      <c r="N292" s="252"/>
      <c r="O292" s="252"/>
      <c r="P292" s="252"/>
      <c r="Q292" s="252"/>
      <c r="R292" s="252"/>
      <c r="S292" s="252"/>
      <c r="T292" s="25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54" t="s">
        <v>151</v>
      </c>
      <c r="AU292" s="254" t="s">
        <v>90</v>
      </c>
      <c r="AV292" s="13" t="s">
        <v>85</v>
      </c>
      <c r="AW292" s="13" t="s">
        <v>35</v>
      </c>
      <c r="AX292" s="13" t="s">
        <v>78</v>
      </c>
      <c r="AY292" s="254" t="s">
        <v>141</v>
      </c>
    </row>
    <row r="293" s="14" customFormat="1">
      <c r="A293" s="14"/>
      <c r="B293" s="255"/>
      <c r="C293" s="256"/>
      <c r="D293" s="240" t="s">
        <v>151</v>
      </c>
      <c r="E293" s="257" t="s">
        <v>1</v>
      </c>
      <c r="F293" s="258" t="s">
        <v>85</v>
      </c>
      <c r="G293" s="256"/>
      <c r="H293" s="259">
        <v>1</v>
      </c>
      <c r="I293" s="260"/>
      <c r="J293" s="256"/>
      <c r="K293" s="256"/>
      <c r="L293" s="261"/>
      <c r="M293" s="262"/>
      <c r="N293" s="263"/>
      <c r="O293" s="263"/>
      <c r="P293" s="263"/>
      <c r="Q293" s="263"/>
      <c r="R293" s="263"/>
      <c r="S293" s="263"/>
      <c r="T293" s="26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65" t="s">
        <v>151</v>
      </c>
      <c r="AU293" s="265" t="s">
        <v>90</v>
      </c>
      <c r="AV293" s="14" t="s">
        <v>90</v>
      </c>
      <c r="AW293" s="14" t="s">
        <v>35</v>
      </c>
      <c r="AX293" s="14" t="s">
        <v>78</v>
      </c>
      <c r="AY293" s="265" t="s">
        <v>141</v>
      </c>
    </row>
    <row r="294" s="15" customFormat="1">
      <c r="A294" s="15"/>
      <c r="B294" s="266"/>
      <c r="C294" s="267"/>
      <c r="D294" s="240" t="s">
        <v>151</v>
      </c>
      <c r="E294" s="268" t="s">
        <v>1</v>
      </c>
      <c r="F294" s="269" t="s">
        <v>154</v>
      </c>
      <c r="G294" s="267"/>
      <c r="H294" s="270">
        <v>1</v>
      </c>
      <c r="I294" s="271"/>
      <c r="J294" s="267"/>
      <c r="K294" s="267"/>
      <c r="L294" s="272"/>
      <c r="M294" s="273"/>
      <c r="N294" s="274"/>
      <c r="O294" s="274"/>
      <c r="P294" s="274"/>
      <c r="Q294" s="274"/>
      <c r="R294" s="274"/>
      <c r="S294" s="274"/>
      <c r="T294" s="27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76" t="s">
        <v>151</v>
      </c>
      <c r="AU294" s="276" t="s">
        <v>90</v>
      </c>
      <c r="AV294" s="15" t="s">
        <v>148</v>
      </c>
      <c r="AW294" s="15" t="s">
        <v>35</v>
      </c>
      <c r="AX294" s="15" t="s">
        <v>85</v>
      </c>
      <c r="AY294" s="276" t="s">
        <v>141</v>
      </c>
    </row>
    <row r="295" s="2" customFormat="1" ht="37.8" customHeight="1">
      <c r="A295" s="39"/>
      <c r="B295" s="40"/>
      <c r="C295" s="291" t="s">
        <v>279</v>
      </c>
      <c r="D295" s="291" t="s">
        <v>443</v>
      </c>
      <c r="E295" s="292" t="s">
        <v>455</v>
      </c>
      <c r="F295" s="293" t="s">
        <v>456</v>
      </c>
      <c r="G295" s="294" t="s">
        <v>401</v>
      </c>
      <c r="H295" s="295">
        <v>1</v>
      </c>
      <c r="I295" s="296"/>
      <c r="J295" s="297">
        <f>ROUND(I295*H295,2)</f>
        <v>0</v>
      </c>
      <c r="K295" s="293" t="s">
        <v>1</v>
      </c>
      <c r="L295" s="298"/>
      <c r="M295" s="299" t="s">
        <v>1</v>
      </c>
      <c r="N295" s="300" t="s">
        <v>43</v>
      </c>
      <c r="O295" s="92"/>
      <c r="P295" s="236">
        <f>O295*H295</f>
        <v>0</v>
      </c>
      <c r="Q295" s="236">
        <v>0</v>
      </c>
      <c r="R295" s="236">
        <f>Q295*H295</f>
        <v>0</v>
      </c>
      <c r="S295" s="236">
        <v>0</v>
      </c>
      <c r="T295" s="237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8" t="s">
        <v>201</v>
      </c>
      <c r="AT295" s="238" t="s">
        <v>443</v>
      </c>
      <c r="AU295" s="238" t="s">
        <v>90</v>
      </c>
      <c r="AY295" s="18" t="s">
        <v>141</v>
      </c>
      <c r="BE295" s="239">
        <f>IF(N295="základní",J295,0)</f>
        <v>0</v>
      </c>
      <c r="BF295" s="239">
        <f>IF(N295="snížená",J295,0)</f>
        <v>0</v>
      </c>
      <c r="BG295" s="239">
        <f>IF(N295="zákl. přenesená",J295,0)</f>
        <v>0</v>
      </c>
      <c r="BH295" s="239">
        <f>IF(N295="sníž. přenesená",J295,0)</f>
        <v>0</v>
      </c>
      <c r="BI295" s="239">
        <f>IF(N295="nulová",J295,0)</f>
        <v>0</v>
      </c>
      <c r="BJ295" s="18" t="s">
        <v>85</v>
      </c>
      <c r="BK295" s="239">
        <f>ROUND(I295*H295,2)</f>
        <v>0</v>
      </c>
      <c r="BL295" s="18" t="s">
        <v>148</v>
      </c>
      <c r="BM295" s="238" t="s">
        <v>457</v>
      </c>
    </row>
    <row r="296" s="2" customFormat="1">
      <c r="A296" s="39"/>
      <c r="B296" s="40"/>
      <c r="C296" s="41"/>
      <c r="D296" s="240" t="s">
        <v>150</v>
      </c>
      <c r="E296" s="41"/>
      <c r="F296" s="241" t="s">
        <v>456</v>
      </c>
      <c r="G296" s="41"/>
      <c r="H296" s="41"/>
      <c r="I296" s="242"/>
      <c r="J296" s="41"/>
      <c r="K296" s="41"/>
      <c r="L296" s="45"/>
      <c r="M296" s="243"/>
      <c r="N296" s="244"/>
      <c r="O296" s="92"/>
      <c r="P296" s="92"/>
      <c r="Q296" s="92"/>
      <c r="R296" s="92"/>
      <c r="S296" s="92"/>
      <c r="T296" s="93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150</v>
      </c>
      <c r="AU296" s="18" t="s">
        <v>90</v>
      </c>
    </row>
    <row r="297" s="13" customFormat="1">
      <c r="A297" s="13"/>
      <c r="B297" s="245"/>
      <c r="C297" s="246"/>
      <c r="D297" s="240" t="s">
        <v>151</v>
      </c>
      <c r="E297" s="247" t="s">
        <v>1</v>
      </c>
      <c r="F297" s="248" t="s">
        <v>450</v>
      </c>
      <c r="G297" s="246"/>
      <c r="H297" s="247" t="s">
        <v>1</v>
      </c>
      <c r="I297" s="249"/>
      <c r="J297" s="246"/>
      <c r="K297" s="246"/>
      <c r="L297" s="250"/>
      <c r="M297" s="251"/>
      <c r="N297" s="252"/>
      <c r="O297" s="252"/>
      <c r="P297" s="252"/>
      <c r="Q297" s="252"/>
      <c r="R297" s="252"/>
      <c r="S297" s="252"/>
      <c r="T297" s="25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54" t="s">
        <v>151</v>
      </c>
      <c r="AU297" s="254" t="s">
        <v>90</v>
      </c>
      <c r="AV297" s="13" t="s">
        <v>85</v>
      </c>
      <c r="AW297" s="13" t="s">
        <v>35</v>
      </c>
      <c r="AX297" s="13" t="s">
        <v>78</v>
      </c>
      <c r="AY297" s="254" t="s">
        <v>141</v>
      </c>
    </row>
    <row r="298" s="14" customFormat="1">
      <c r="A298" s="14"/>
      <c r="B298" s="255"/>
      <c r="C298" s="256"/>
      <c r="D298" s="240" t="s">
        <v>151</v>
      </c>
      <c r="E298" s="257" t="s">
        <v>1</v>
      </c>
      <c r="F298" s="258" t="s">
        <v>85</v>
      </c>
      <c r="G298" s="256"/>
      <c r="H298" s="259">
        <v>1</v>
      </c>
      <c r="I298" s="260"/>
      <c r="J298" s="256"/>
      <c r="K298" s="256"/>
      <c r="L298" s="261"/>
      <c r="M298" s="262"/>
      <c r="N298" s="263"/>
      <c r="O298" s="263"/>
      <c r="P298" s="263"/>
      <c r="Q298" s="263"/>
      <c r="R298" s="263"/>
      <c r="S298" s="263"/>
      <c r="T298" s="26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65" t="s">
        <v>151</v>
      </c>
      <c r="AU298" s="265" t="s">
        <v>90</v>
      </c>
      <c r="AV298" s="14" t="s">
        <v>90</v>
      </c>
      <c r="AW298" s="14" t="s">
        <v>35</v>
      </c>
      <c r="AX298" s="14" t="s">
        <v>78</v>
      </c>
      <c r="AY298" s="265" t="s">
        <v>141</v>
      </c>
    </row>
    <row r="299" s="15" customFormat="1">
      <c r="A299" s="15"/>
      <c r="B299" s="266"/>
      <c r="C299" s="267"/>
      <c r="D299" s="240" t="s">
        <v>151</v>
      </c>
      <c r="E299" s="268" t="s">
        <v>1</v>
      </c>
      <c r="F299" s="269" t="s">
        <v>154</v>
      </c>
      <c r="G299" s="267"/>
      <c r="H299" s="270">
        <v>1</v>
      </c>
      <c r="I299" s="271"/>
      <c r="J299" s="267"/>
      <c r="K299" s="267"/>
      <c r="L299" s="272"/>
      <c r="M299" s="273"/>
      <c r="N299" s="274"/>
      <c r="O299" s="274"/>
      <c r="P299" s="274"/>
      <c r="Q299" s="274"/>
      <c r="R299" s="274"/>
      <c r="S299" s="274"/>
      <c r="T299" s="27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76" t="s">
        <v>151</v>
      </c>
      <c r="AU299" s="276" t="s">
        <v>90</v>
      </c>
      <c r="AV299" s="15" t="s">
        <v>148</v>
      </c>
      <c r="AW299" s="15" t="s">
        <v>35</v>
      </c>
      <c r="AX299" s="15" t="s">
        <v>85</v>
      </c>
      <c r="AY299" s="276" t="s">
        <v>141</v>
      </c>
    </row>
    <row r="300" s="2" customFormat="1" ht="37.8" customHeight="1">
      <c r="A300" s="39"/>
      <c r="B300" s="40"/>
      <c r="C300" s="227" t="s">
        <v>7</v>
      </c>
      <c r="D300" s="227" t="s">
        <v>144</v>
      </c>
      <c r="E300" s="228" t="s">
        <v>458</v>
      </c>
      <c r="F300" s="229" t="s">
        <v>459</v>
      </c>
      <c r="G300" s="230" t="s">
        <v>401</v>
      </c>
      <c r="H300" s="231">
        <v>2</v>
      </c>
      <c r="I300" s="232"/>
      <c r="J300" s="233">
        <f>ROUND(I300*H300,2)</f>
        <v>0</v>
      </c>
      <c r="K300" s="229" t="s">
        <v>1</v>
      </c>
      <c r="L300" s="45"/>
      <c r="M300" s="234" t="s">
        <v>1</v>
      </c>
      <c r="N300" s="235" t="s">
        <v>43</v>
      </c>
      <c r="O300" s="92"/>
      <c r="P300" s="236">
        <f>O300*H300</f>
        <v>0</v>
      </c>
      <c r="Q300" s="236">
        <v>0</v>
      </c>
      <c r="R300" s="236">
        <f>Q300*H300</f>
        <v>0</v>
      </c>
      <c r="S300" s="236">
        <v>0</v>
      </c>
      <c r="T300" s="237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8" t="s">
        <v>148</v>
      </c>
      <c r="AT300" s="238" t="s">
        <v>144</v>
      </c>
      <c r="AU300" s="238" t="s">
        <v>90</v>
      </c>
      <c r="AY300" s="18" t="s">
        <v>141</v>
      </c>
      <c r="BE300" s="239">
        <f>IF(N300="základní",J300,0)</f>
        <v>0</v>
      </c>
      <c r="BF300" s="239">
        <f>IF(N300="snížená",J300,0)</f>
        <v>0</v>
      </c>
      <c r="BG300" s="239">
        <f>IF(N300="zákl. přenesená",J300,0)</f>
        <v>0</v>
      </c>
      <c r="BH300" s="239">
        <f>IF(N300="sníž. přenesená",J300,0)</f>
        <v>0</v>
      </c>
      <c r="BI300" s="239">
        <f>IF(N300="nulová",J300,0)</f>
        <v>0</v>
      </c>
      <c r="BJ300" s="18" t="s">
        <v>85</v>
      </c>
      <c r="BK300" s="239">
        <f>ROUND(I300*H300,2)</f>
        <v>0</v>
      </c>
      <c r="BL300" s="18" t="s">
        <v>148</v>
      </c>
      <c r="BM300" s="238" t="s">
        <v>460</v>
      </c>
    </row>
    <row r="301" s="2" customFormat="1">
      <c r="A301" s="39"/>
      <c r="B301" s="40"/>
      <c r="C301" s="41"/>
      <c r="D301" s="240" t="s">
        <v>150</v>
      </c>
      <c r="E301" s="41"/>
      <c r="F301" s="241" t="s">
        <v>459</v>
      </c>
      <c r="G301" s="41"/>
      <c r="H301" s="41"/>
      <c r="I301" s="242"/>
      <c r="J301" s="41"/>
      <c r="K301" s="41"/>
      <c r="L301" s="45"/>
      <c r="M301" s="243"/>
      <c r="N301" s="244"/>
      <c r="O301" s="92"/>
      <c r="P301" s="92"/>
      <c r="Q301" s="92"/>
      <c r="R301" s="92"/>
      <c r="S301" s="92"/>
      <c r="T301" s="93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150</v>
      </c>
      <c r="AU301" s="18" t="s">
        <v>90</v>
      </c>
    </row>
    <row r="302" s="13" customFormat="1">
      <c r="A302" s="13"/>
      <c r="B302" s="245"/>
      <c r="C302" s="246"/>
      <c r="D302" s="240" t="s">
        <v>151</v>
      </c>
      <c r="E302" s="247" t="s">
        <v>1</v>
      </c>
      <c r="F302" s="248" t="s">
        <v>461</v>
      </c>
      <c r="G302" s="246"/>
      <c r="H302" s="247" t="s">
        <v>1</v>
      </c>
      <c r="I302" s="249"/>
      <c r="J302" s="246"/>
      <c r="K302" s="246"/>
      <c r="L302" s="250"/>
      <c r="M302" s="251"/>
      <c r="N302" s="252"/>
      <c r="O302" s="252"/>
      <c r="P302" s="252"/>
      <c r="Q302" s="252"/>
      <c r="R302" s="252"/>
      <c r="S302" s="252"/>
      <c r="T302" s="25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54" t="s">
        <v>151</v>
      </c>
      <c r="AU302" s="254" t="s">
        <v>90</v>
      </c>
      <c r="AV302" s="13" t="s">
        <v>85</v>
      </c>
      <c r="AW302" s="13" t="s">
        <v>35</v>
      </c>
      <c r="AX302" s="13" t="s">
        <v>78</v>
      </c>
      <c r="AY302" s="254" t="s">
        <v>141</v>
      </c>
    </row>
    <row r="303" s="14" customFormat="1">
      <c r="A303" s="14"/>
      <c r="B303" s="255"/>
      <c r="C303" s="256"/>
      <c r="D303" s="240" t="s">
        <v>151</v>
      </c>
      <c r="E303" s="257" t="s">
        <v>1</v>
      </c>
      <c r="F303" s="258" t="s">
        <v>85</v>
      </c>
      <c r="G303" s="256"/>
      <c r="H303" s="259">
        <v>1</v>
      </c>
      <c r="I303" s="260"/>
      <c r="J303" s="256"/>
      <c r="K303" s="256"/>
      <c r="L303" s="261"/>
      <c r="M303" s="262"/>
      <c r="N303" s="263"/>
      <c r="O303" s="263"/>
      <c r="P303" s="263"/>
      <c r="Q303" s="263"/>
      <c r="R303" s="263"/>
      <c r="S303" s="263"/>
      <c r="T303" s="26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5" t="s">
        <v>151</v>
      </c>
      <c r="AU303" s="265" t="s">
        <v>90</v>
      </c>
      <c r="AV303" s="14" t="s">
        <v>90</v>
      </c>
      <c r="AW303" s="14" t="s">
        <v>35</v>
      </c>
      <c r="AX303" s="14" t="s">
        <v>78</v>
      </c>
      <c r="AY303" s="265" t="s">
        <v>141</v>
      </c>
    </row>
    <row r="304" s="13" customFormat="1">
      <c r="A304" s="13"/>
      <c r="B304" s="245"/>
      <c r="C304" s="246"/>
      <c r="D304" s="240" t="s">
        <v>151</v>
      </c>
      <c r="E304" s="247" t="s">
        <v>1</v>
      </c>
      <c r="F304" s="248" t="s">
        <v>462</v>
      </c>
      <c r="G304" s="246"/>
      <c r="H304" s="247" t="s">
        <v>1</v>
      </c>
      <c r="I304" s="249"/>
      <c r="J304" s="246"/>
      <c r="K304" s="246"/>
      <c r="L304" s="250"/>
      <c r="M304" s="251"/>
      <c r="N304" s="252"/>
      <c r="O304" s="252"/>
      <c r="P304" s="252"/>
      <c r="Q304" s="252"/>
      <c r="R304" s="252"/>
      <c r="S304" s="252"/>
      <c r="T304" s="25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54" t="s">
        <v>151</v>
      </c>
      <c r="AU304" s="254" t="s">
        <v>90</v>
      </c>
      <c r="AV304" s="13" t="s">
        <v>85</v>
      </c>
      <c r="AW304" s="13" t="s">
        <v>35</v>
      </c>
      <c r="AX304" s="13" t="s">
        <v>78</v>
      </c>
      <c r="AY304" s="254" t="s">
        <v>141</v>
      </c>
    </row>
    <row r="305" s="14" customFormat="1">
      <c r="A305" s="14"/>
      <c r="B305" s="255"/>
      <c r="C305" s="256"/>
      <c r="D305" s="240" t="s">
        <v>151</v>
      </c>
      <c r="E305" s="257" t="s">
        <v>1</v>
      </c>
      <c r="F305" s="258" t="s">
        <v>85</v>
      </c>
      <c r="G305" s="256"/>
      <c r="H305" s="259">
        <v>1</v>
      </c>
      <c r="I305" s="260"/>
      <c r="J305" s="256"/>
      <c r="K305" s="256"/>
      <c r="L305" s="261"/>
      <c r="M305" s="262"/>
      <c r="N305" s="263"/>
      <c r="O305" s="263"/>
      <c r="P305" s="263"/>
      <c r="Q305" s="263"/>
      <c r="R305" s="263"/>
      <c r="S305" s="263"/>
      <c r="T305" s="26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65" t="s">
        <v>151</v>
      </c>
      <c r="AU305" s="265" t="s">
        <v>90</v>
      </c>
      <c r="AV305" s="14" t="s">
        <v>90</v>
      </c>
      <c r="AW305" s="14" t="s">
        <v>35</v>
      </c>
      <c r="AX305" s="14" t="s">
        <v>78</v>
      </c>
      <c r="AY305" s="265" t="s">
        <v>141</v>
      </c>
    </row>
    <row r="306" s="15" customFormat="1">
      <c r="A306" s="15"/>
      <c r="B306" s="266"/>
      <c r="C306" s="267"/>
      <c r="D306" s="240" t="s">
        <v>151</v>
      </c>
      <c r="E306" s="268" t="s">
        <v>1</v>
      </c>
      <c r="F306" s="269" t="s">
        <v>154</v>
      </c>
      <c r="G306" s="267"/>
      <c r="H306" s="270">
        <v>2</v>
      </c>
      <c r="I306" s="271"/>
      <c r="J306" s="267"/>
      <c r="K306" s="267"/>
      <c r="L306" s="272"/>
      <c r="M306" s="273"/>
      <c r="N306" s="274"/>
      <c r="O306" s="274"/>
      <c r="P306" s="274"/>
      <c r="Q306" s="274"/>
      <c r="R306" s="274"/>
      <c r="S306" s="274"/>
      <c r="T306" s="27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76" t="s">
        <v>151</v>
      </c>
      <c r="AU306" s="276" t="s">
        <v>90</v>
      </c>
      <c r="AV306" s="15" t="s">
        <v>148</v>
      </c>
      <c r="AW306" s="15" t="s">
        <v>35</v>
      </c>
      <c r="AX306" s="15" t="s">
        <v>85</v>
      </c>
      <c r="AY306" s="276" t="s">
        <v>141</v>
      </c>
    </row>
    <row r="307" s="2" customFormat="1" ht="37.8" customHeight="1">
      <c r="A307" s="39"/>
      <c r="B307" s="40"/>
      <c r="C307" s="291" t="s">
        <v>286</v>
      </c>
      <c r="D307" s="291" t="s">
        <v>443</v>
      </c>
      <c r="E307" s="292" t="s">
        <v>463</v>
      </c>
      <c r="F307" s="293" t="s">
        <v>464</v>
      </c>
      <c r="G307" s="294" t="s">
        <v>401</v>
      </c>
      <c r="H307" s="295">
        <v>2</v>
      </c>
      <c r="I307" s="296"/>
      <c r="J307" s="297">
        <f>ROUND(I307*H307,2)</f>
        <v>0</v>
      </c>
      <c r="K307" s="293" t="s">
        <v>1</v>
      </c>
      <c r="L307" s="298"/>
      <c r="M307" s="299" t="s">
        <v>1</v>
      </c>
      <c r="N307" s="300" t="s">
        <v>43</v>
      </c>
      <c r="O307" s="92"/>
      <c r="P307" s="236">
        <f>O307*H307</f>
        <v>0</v>
      </c>
      <c r="Q307" s="236">
        <v>0</v>
      </c>
      <c r="R307" s="236">
        <f>Q307*H307</f>
        <v>0</v>
      </c>
      <c r="S307" s="236">
        <v>0</v>
      </c>
      <c r="T307" s="237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38" t="s">
        <v>201</v>
      </c>
      <c r="AT307" s="238" t="s">
        <v>443</v>
      </c>
      <c r="AU307" s="238" t="s">
        <v>90</v>
      </c>
      <c r="AY307" s="18" t="s">
        <v>141</v>
      </c>
      <c r="BE307" s="239">
        <f>IF(N307="základní",J307,0)</f>
        <v>0</v>
      </c>
      <c r="BF307" s="239">
        <f>IF(N307="snížená",J307,0)</f>
        <v>0</v>
      </c>
      <c r="BG307" s="239">
        <f>IF(N307="zákl. přenesená",J307,0)</f>
        <v>0</v>
      </c>
      <c r="BH307" s="239">
        <f>IF(N307="sníž. přenesená",J307,0)</f>
        <v>0</v>
      </c>
      <c r="BI307" s="239">
        <f>IF(N307="nulová",J307,0)</f>
        <v>0</v>
      </c>
      <c r="BJ307" s="18" t="s">
        <v>85</v>
      </c>
      <c r="BK307" s="239">
        <f>ROUND(I307*H307,2)</f>
        <v>0</v>
      </c>
      <c r="BL307" s="18" t="s">
        <v>148</v>
      </c>
      <c r="BM307" s="238" t="s">
        <v>465</v>
      </c>
    </row>
    <row r="308" s="2" customFormat="1">
      <c r="A308" s="39"/>
      <c r="B308" s="40"/>
      <c r="C308" s="41"/>
      <c r="D308" s="240" t="s">
        <v>150</v>
      </c>
      <c r="E308" s="41"/>
      <c r="F308" s="241" t="s">
        <v>464</v>
      </c>
      <c r="G308" s="41"/>
      <c r="H308" s="41"/>
      <c r="I308" s="242"/>
      <c r="J308" s="41"/>
      <c r="K308" s="41"/>
      <c r="L308" s="45"/>
      <c r="M308" s="243"/>
      <c r="N308" s="244"/>
      <c r="O308" s="92"/>
      <c r="P308" s="92"/>
      <c r="Q308" s="92"/>
      <c r="R308" s="92"/>
      <c r="S308" s="92"/>
      <c r="T308" s="93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150</v>
      </c>
      <c r="AU308" s="18" t="s">
        <v>90</v>
      </c>
    </row>
    <row r="309" s="13" customFormat="1">
      <c r="A309" s="13"/>
      <c r="B309" s="245"/>
      <c r="C309" s="246"/>
      <c r="D309" s="240" t="s">
        <v>151</v>
      </c>
      <c r="E309" s="247" t="s">
        <v>1</v>
      </c>
      <c r="F309" s="248" t="s">
        <v>461</v>
      </c>
      <c r="G309" s="246"/>
      <c r="H309" s="247" t="s">
        <v>1</v>
      </c>
      <c r="I309" s="249"/>
      <c r="J309" s="246"/>
      <c r="K309" s="246"/>
      <c r="L309" s="250"/>
      <c r="M309" s="251"/>
      <c r="N309" s="252"/>
      <c r="O309" s="252"/>
      <c r="P309" s="252"/>
      <c r="Q309" s="252"/>
      <c r="R309" s="252"/>
      <c r="S309" s="252"/>
      <c r="T309" s="25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54" t="s">
        <v>151</v>
      </c>
      <c r="AU309" s="254" t="s">
        <v>90</v>
      </c>
      <c r="AV309" s="13" t="s">
        <v>85</v>
      </c>
      <c r="AW309" s="13" t="s">
        <v>35</v>
      </c>
      <c r="AX309" s="13" t="s">
        <v>78</v>
      </c>
      <c r="AY309" s="254" t="s">
        <v>141</v>
      </c>
    </row>
    <row r="310" s="14" customFormat="1">
      <c r="A310" s="14"/>
      <c r="B310" s="255"/>
      <c r="C310" s="256"/>
      <c r="D310" s="240" t="s">
        <v>151</v>
      </c>
      <c r="E310" s="257" t="s">
        <v>1</v>
      </c>
      <c r="F310" s="258" t="s">
        <v>85</v>
      </c>
      <c r="G310" s="256"/>
      <c r="H310" s="259">
        <v>1</v>
      </c>
      <c r="I310" s="260"/>
      <c r="J310" s="256"/>
      <c r="K310" s="256"/>
      <c r="L310" s="261"/>
      <c r="M310" s="262"/>
      <c r="N310" s="263"/>
      <c r="O310" s="263"/>
      <c r="P310" s="263"/>
      <c r="Q310" s="263"/>
      <c r="R310" s="263"/>
      <c r="S310" s="263"/>
      <c r="T310" s="26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65" t="s">
        <v>151</v>
      </c>
      <c r="AU310" s="265" t="s">
        <v>90</v>
      </c>
      <c r="AV310" s="14" t="s">
        <v>90</v>
      </c>
      <c r="AW310" s="14" t="s">
        <v>35</v>
      </c>
      <c r="AX310" s="14" t="s">
        <v>78</v>
      </c>
      <c r="AY310" s="265" t="s">
        <v>141</v>
      </c>
    </row>
    <row r="311" s="13" customFormat="1">
      <c r="A311" s="13"/>
      <c r="B311" s="245"/>
      <c r="C311" s="246"/>
      <c r="D311" s="240" t="s">
        <v>151</v>
      </c>
      <c r="E311" s="247" t="s">
        <v>1</v>
      </c>
      <c r="F311" s="248" t="s">
        <v>462</v>
      </c>
      <c r="G311" s="246"/>
      <c r="H311" s="247" t="s">
        <v>1</v>
      </c>
      <c r="I311" s="249"/>
      <c r="J311" s="246"/>
      <c r="K311" s="246"/>
      <c r="L311" s="250"/>
      <c r="M311" s="251"/>
      <c r="N311" s="252"/>
      <c r="O311" s="252"/>
      <c r="P311" s="252"/>
      <c r="Q311" s="252"/>
      <c r="R311" s="252"/>
      <c r="S311" s="252"/>
      <c r="T311" s="25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54" t="s">
        <v>151</v>
      </c>
      <c r="AU311" s="254" t="s">
        <v>90</v>
      </c>
      <c r="AV311" s="13" t="s">
        <v>85</v>
      </c>
      <c r="AW311" s="13" t="s">
        <v>35</v>
      </c>
      <c r="AX311" s="13" t="s">
        <v>78</v>
      </c>
      <c r="AY311" s="254" t="s">
        <v>141</v>
      </c>
    </row>
    <row r="312" s="14" customFormat="1">
      <c r="A312" s="14"/>
      <c r="B312" s="255"/>
      <c r="C312" s="256"/>
      <c r="D312" s="240" t="s">
        <v>151</v>
      </c>
      <c r="E312" s="257" t="s">
        <v>1</v>
      </c>
      <c r="F312" s="258" t="s">
        <v>85</v>
      </c>
      <c r="G312" s="256"/>
      <c r="H312" s="259">
        <v>1</v>
      </c>
      <c r="I312" s="260"/>
      <c r="J312" s="256"/>
      <c r="K312" s="256"/>
      <c r="L312" s="261"/>
      <c r="M312" s="262"/>
      <c r="N312" s="263"/>
      <c r="O312" s="263"/>
      <c r="P312" s="263"/>
      <c r="Q312" s="263"/>
      <c r="R312" s="263"/>
      <c r="S312" s="263"/>
      <c r="T312" s="26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65" t="s">
        <v>151</v>
      </c>
      <c r="AU312" s="265" t="s">
        <v>90</v>
      </c>
      <c r="AV312" s="14" t="s">
        <v>90</v>
      </c>
      <c r="AW312" s="14" t="s">
        <v>35</v>
      </c>
      <c r="AX312" s="14" t="s">
        <v>78</v>
      </c>
      <c r="AY312" s="265" t="s">
        <v>141</v>
      </c>
    </row>
    <row r="313" s="15" customFormat="1">
      <c r="A313" s="15"/>
      <c r="B313" s="266"/>
      <c r="C313" s="267"/>
      <c r="D313" s="240" t="s">
        <v>151</v>
      </c>
      <c r="E313" s="268" t="s">
        <v>1</v>
      </c>
      <c r="F313" s="269" t="s">
        <v>154</v>
      </c>
      <c r="G313" s="267"/>
      <c r="H313" s="270">
        <v>2</v>
      </c>
      <c r="I313" s="271"/>
      <c r="J313" s="267"/>
      <c r="K313" s="267"/>
      <c r="L313" s="272"/>
      <c r="M313" s="273"/>
      <c r="N313" s="274"/>
      <c r="O313" s="274"/>
      <c r="P313" s="274"/>
      <c r="Q313" s="274"/>
      <c r="R313" s="274"/>
      <c r="S313" s="274"/>
      <c r="T313" s="27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76" t="s">
        <v>151</v>
      </c>
      <c r="AU313" s="276" t="s">
        <v>90</v>
      </c>
      <c r="AV313" s="15" t="s">
        <v>148</v>
      </c>
      <c r="AW313" s="15" t="s">
        <v>35</v>
      </c>
      <c r="AX313" s="15" t="s">
        <v>85</v>
      </c>
      <c r="AY313" s="276" t="s">
        <v>141</v>
      </c>
    </row>
    <row r="314" s="2" customFormat="1" ht="37.8" customHeight="1">
      <c r="A314" s="39"/>
      <c r="B314" s="40"/>
      <c r="C314" s="227" t="s">
        <v>290</v>
      </c>
      <c r="D314" s="227" t="s">
        <v>144</v>
      </c>
      <c r="E314" s="228" t="s">
        <v>466</v>
      </c>
      <c r="F314" s="229" t="s">
        <v>467</v>
      </c>
      <c r="G314" s="230" t="s">
        <v>401</v>
      </c>
      <c r="H314" s="231">
        <v>5</v>
      </c>
      <c r="I314" s="232"/>
      <c r="J314" s="233">
        <f>ROUND(I314*H314,2)</f>
        <v>0</v>
      </c>
      <c r="K314" s="229" t="s">
        <v>1</v>
      </c>
      <c r="L314" s="45"/>
      <c r="M314" s="234" t="s">
        <v>1</v>
      </c>
      <c r="N314" s="235" t="s">
        <v>43</v>
      </c>
      <c r="O314" s="92"/>
      <c r="P314" s="236">
        <f>O314*H314</f>
        <v>0</v>
      </c>
      <c r="Q314" s="236">
        <v>0</v>
      </c>
      <c r="R314" s="236">
        <f>Q314*H314</f>
        <v>0</v>
      </c>
      <c r="S314" s="236">
        <v>0</v>
      </c>
      <c r="T314" s="237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38" t="s">
        <v>148</v>
      </c>
      <c r="AT314" s="238" t="s">
        <v>144</v>
      </c>
      <c r="AU314" s="238" t="s">
        <v>90</v>
      </c>
      <c r="AY314" s="18" t="s">
        <v>141</v>
      </c>
      <c r="BE314" s="239">
        <f>IF(N314="základní",J314,0)</f>
        <v>0</v>
      </c>
      <c r="BF314" s="239">
        <f>IF(N314="snížená",J314,0)</f>
        <v>0</v>
      </c>
      <c r="BG314" s="239">
        <f>IF(N314="zákl. přenesená",J314,0)</f>
        <v>0</v>
      </c>
      <c r="BH314" s="239">
        <f>IF(N314="sníž. přenesená",J314,0)</f>
        <v>0</v>
      </c>
      <c r="BI314" s="239">
        <f>IF(N314="nulová",J314,0)</f>
        <v>0</v>
      </c>
      <c r="BJ314" s="18" t="s">
        <v>85</v>
      </c>
      <c r="BK314" s="239">
        <f>ROUND(I314*H314,2)</f>
        <v>0</v>
      </c>
      <c r="BL314" s="18" t="s">
        <v>148</v>
      </c>
      <c r="BM314" s="238" t="s">
        <v>468</v>
      </c>
    </row>
    <row r="315" s="2" customFormat="1">
      <c r="A315" s="39"/>
      <c r="B315" s="40"/>
      <c r="C315" s="41"/>
      <c r="D315" s="240" t="s">
        <v>150</v>
      </c>
      <c r="E315" s="41"/>
      <c r="F315" s="241" t="s">
        <v>467</v>
      </c>
      <c r="G315" s="41"/>
      <c r="H315" s="41"/>
      <c r="I315" s="242"/>
      <c r="J315" s="41"/>
      <c r="K315" s="41"/>
      <c r="L315" s="45"/>
      <c r="M315" s="243"/>
      <c r="N315" s="244"/>
      <c r="O315" s="92"/>
      <c r="P315" s="92"/>
      <c r="Q315" s="92"/>
      <c r="R315" s="92"/>
      <c r="S315" s="92"/>
      <c r="T315" s="93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18" t="s">
        <v>150</v>
      </c>
      <c r="AU315" s="18" t="s">
        <v>90</v>
      </c>
    </row>
    <row r="316" s="14" customFormat="1">
      <c r="A316" s="14"/>
      <c r="B316" s="255"/>
      <c r="C316" s="256"/>
      <c r="D316" s="240" t="s">
        <v>151</v>
      </c>
      <c r="E316" s="257" t="s">
        <v>1</v>
      </c>
      <c r="F316" s="258" t="s">
        <v>469</v>
      </c>
      <c r="G316" s="256"/>
      <c r="H316" s="259">
        <v>5</v>
      </c>
      <c r="I316" s="260"/>
      <c r="J316" s="256"/>
      <c r="K316" s="256"/>
      <c r="L316" s="261"/>
      <c r="M316" s="262"/>
      <c r="N316" s="263"/>
      <c r="O316" s="263"/>
      <c r="P316" s="263"/>
      <c r="Q316" s="263"/>
      <c r="R316" s="263"/>
      <c r="S316" s="263"/>
      <c r="T316" s="26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65" t="s">
        <v>151</v>
      </c>
      <c r="AU316" s="265" t="s">
        <v>90</v>
      </c>
      <c r="AV316" s="14" t="s">
        <v>90</v>
      </c>
      <c r="AW316" s="14" t="s">
        <v>35</v>
      </c>
      <c r="AX316" s="14" t="s">
        <v>78</v>
      </c>
      <c r="AY316" s="265" t="s">
        <v>141</v>
      </c>
    </row>
    <row r="317" s="15" customFormat="1">
      <c r="A317" s="15"/>
      <c r="B317" s="266"/>
      <c r="C317" s="267"/>
      <c r="D317" s="240" t="s">
        <v>151</v>
      </c>
      <c r="E317" s="268" t="s">
        <v>1</v>
      </c>
      <c r="F317" s="269" t="s">
        <v>154</v>
      </c>
      <c r="G317" s="267"/>
      <c r="H317" s="270">
        <v>5</v>
      </c>
      <c r="I317" s="271"/>
      <c r="J317" s="267"/>
      <c r="K317" s="267"/>
      <c r="L317" s="272"/>
      <c r="M317" s="273"/>
      <c r="N317" s="274"/>
      <c r="O317" s="274"/>
      <c r="P317" s="274"/>
      <c r="Q317" s="274"/>
      <c r="R317" s="274"/>
      <c r="S317" s="274"/>
      <c r="T317" s="27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76" t="s">
        <v>151</v>
      </c>
      <c r="AU317" s="276" t="s">
        <v>90</v>
      </c>
      <c r="AV317" s="15" t="s">
        <v>148</v>
      </c>
      <c r="AW317" s="15" t="s">
        <v>35</v>
      </c>
      <c r="AX317" s="15" t="s">
        <v>85</v>
      </c>
      <c r="AY317" s="276" t="s">
        <v>141</v>
      </c>
    </row>
    <row r="318" s="2" customFormat="1" ht="33" customHeight="1">
      <c r="A318" s="39"/>
      <c r="B318" s="40"/>
      <c r="C318" s="291" t="s">
        <v>298</v>
      </c>
      <c r="D318" s="291" t="s">
        <v>443</v>
      </c>
      <c r="E318" s="292" t="s">
        <v>470</v>
      </c>
      <c r="F318" s="293" t="s">
        <v>471</v>
      </c>
      <c r="G318" s="294" t="s">
        <v>401</v>
      </c>
      <c r="H318" s="295">
        <v>2</v>
      </c>
      <c r="I318" s="296"/>
      <c r="J318" s="297">
        <f>ROUND(I318*H318,2)</f>
        <v>0</v>
      </c>
      <c r="K318" s="293" t="s">
        <v>1</v>
      </c>
      <c r="L318" s="298"/>
      <c r="M318" s="299" t="s">
        <v>1</v>
      </c>
      <c r="N318" s="300" t="s">
        <v>43</v>
      </c>
      <c r="O318" s="92"/>
      <c r="P318" s="236">
        <f>O318*H318</f>
        <v>0</v>
      </c>
      <c r="Q318" s="236">
        <v>0</v>
      </c>
      <c r="R318" s="236">
        <f>Q318*H318</f>
        <v>0</v>
      </c>
      <c r="S318" s="236">
        <v>0</v>
      </c>
      <c r="T318" s="237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38" t="s">
        <v>201</v>
      </c>
      <c r="AT318" s="238" t="s">
        <v>443</v>
      </c>
      <c r="AU318" s="238" t="s">
        <v>90</v>
      </c>
      <c r="AY318" s="18" t="s">
        <v>141</v>
      </c>
      <c r="BE318" s="239">
        <f>IF(N318="základní",J318,0)</f>
        <v>0</v>
      </c>
      <c r="BF318" s="239">
        <f>IF(N318="snížená",J318,0)</f>
        <v>0</v>
      </c>
      <c r="BG318" s="239">
        <f>IF(N318="zákl. přenesená",J318,0)</f>
        <v>0</v>
      </c>
      <c r="BH318" s="239">
        <f>IF(N318="sníž. přenesená",J318,0)</f>
        <v>0</v>
      </c>
      <c r="BI318" s="239">
        <f>IF(N318="nulová",J318,0)</f>
        <v>0</v>
      </c>
      <c r="BJ318" s="18" t="s">
        <v>85</v>
      </c>
      <c r="BK318" s="239">
        <f>ROUND(I318*H318,2)</f>
        <v>0</v>
      </c>
      <c r="BL318" s="18" t="s">
        <v>148</v>
      </c>
      <c r="BM318" s="238" t="s">
        <v>472</v>
      </c>
    </row>
    <row r="319" s="2" customFormat="1">
      <c r="A319" s="39"/>
      <c r="B319" s="40"/>
      <c r="C319" s="41"/>
      <c r="D319" s="240" t="s">
        <v>150</v>
      </c>
      <c r="E319" s="41"/>
      <c r="F319" s="241" t="s">
        <v>471</v>
      </c>
      <c r="G319" s="41"/>
      <c r="H319" s="41"/>
      <c r="I319" s="242"/>
      <c r="J319" s="41"/>
      <c r="K319" s="41"/>
      <c r="L319" s="45"/>
      <c r="M319" s="243"/>
      <c r="N319" s="244"/>
      <c r="O319" s="92"/>
      <c r="P319" s="92"/>
      <c r="Q319" s="92"/>
      <c r="R319" s="92"/>
      <c r="S319" s="92"/>
      <c r="T319" s="93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150</v>
      </c>
      <c r="AU319" s="18" t="s">
        <v>90</v>
      </c>
    </row>
    <row r="320" s="13" customFormat="1">
      <c r="A320" s="13"/>
      <c r="B320" s="245"/>
      <c r="C320" s="246"/>
      <c r="D320" s="240" t="s">
        <v>151</v>
      </c>
      <c r="E320" s="247" t="s">
        <v>1</v>
      </c>
      <c r="F320" s="248" t="s">
        <v>473</v>
      </c>
      <c r="G320" s="246"/>
      <c r="H320" s="247" t="s">
        <v>1</v>
      </c>
      <c r="I320" s="249"/>
      <c r="J320" s="246"/>
      <c r="K320" s="246"/>
      <c r="L320" s="250"/>
      <c r="M320" s="251"/>
      <c r="N320" s="252"/>
      <c r="O320" s="252"/>
      <c r="P320" s="252"/>
      <c r="Q320" s="252"/>
      <c r="R320" s="252"/>
      <c r="S320" s="252"/>
      <c r="T320" s="25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54" t="s">
        <v>151</v>
      </c>
      <c r="AU320" s="254" t="s">
        <v>90</v>
      </c>
      <c r="AV320" s="13" t="s">
        <v>85</v>
      </c>
      <c r="AW320" s="13" t="s">
        <v>35</v>
      </c>
      <c r="AX320" s="13" t="s">
        <v>78</v>
      </c>
      <c r="AY320" s="254" t="s">
        <v>141</v>
      </c>
    </row>
    <row r="321" s="14" customFormat="1">
      <c r="A321" s="14"/>
      <c r="B321" s="255"/>
      <c r="C321" s="256"/>
      <c r="D321" s="240" t="s">
        <v>151</v>
      </c>
      <c r="E321" s="257" t="s">
        <v>1</v>
      </c>
      <c r="F321" s="258" t="s">
        <v>85</v>
      </c>
      <c r="G321" s="256"/>
      <c r="H321" s="259">
        <v>1</v>
      </c>
      <c r="I321" s="260"/>
      <c r="J321" s="256"/>
      <c r="K321" s="256"/>
      <c r="L321" s="261"/>
      <c r="M321" s="262"/>
      <c r="N321" s="263"/>
      <c r="O321" s="263"/>
      <c r="P321" s="263"/>
      <c r="Q321" s="263"/>
      <c r="R321" s="263"/>
      <c r="S321" s="263"/>
      <c r="T321" s="26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65" t="s">
        <v>151</v>
      </c>
      <c r="AU321" s="265" t="s">
        <v>90</v>
      </c>
      <c r="AV321" s="14" t="s">
        <v>90</v>
      </c>
      <c r="AW321" s="14" t="s">
        <v>35</v>
      </c>
      <c r="AX321" s="14" t="s">
        <v>78</v>
      </c>
      <c r="AY321" s="265" t="s">
        <v>141</v>
      </c>
    </row>
    <row r="322" s="13" customFormat="1">
      <c r="A322" s="13"/>
      <c r="B322" s="245"/>
      <c r="C322" s="246"/>
      <c r="D322" s="240" t="s">
        <v>151</v>
      </c>
      <c r="E322" s="247" t="s">
        <v>1</v>
      </c>
      <c r="F322" s="248" t="s">
        <v>474</v>
      </c>
      <c r="G322" s="246"/>
      <c r="H322" s="247" t="s">
        <v>1</v>
      </c>
      <c r="I322" s="249"/>
      <c r="J322" s="246"/>
      <c r="K322" s="246"/>
      <c r="L322" s="250"/>
      <c r="M322" s="251"/>
      <c r="N322" s="252"/>
      <c r="O322" s="252"/>
      <c r="P322" s="252"/>
      <c r="Q322" s="252"/>
      <c r="R322" s="252"/>
      <c r="S322" s="252"/>
      <c r="T322" s="25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54" t="s">
        <v>151</v>
      </c>
      <c r="AU322" s="254" t="s">
        <v>90</v>
      </c>
      <c r="AV322" s="13" t="s">
        <v>85</v>
      </c>
      <c r="AW322" s="13" t="s">
        <v>35</v>
      </c>
      <c r="AX322" s="13" t="s">
        <v>78</v>
      </c>
      <c r="AY322" s="254" t="s">
        <v>141</v>
      </c>
    </row>
    <row r="323" s="14" customFormat="1">
      <c r="A323" s="14"/>
      <c r="B323" s="255"/>
      <c r="C323" s="256"/>
      <c r="D323" s="240" t="s">
        <v>151</v>
      </c>
      <c r="E323" s="257" t="s">
        <v>1</v>
      </c>
      <c r="F323" s="258" t="s">
        <v>85</v>
      </c>
      <c r="G323" s="256"/>
      <c r="H323" s="259">
        <v>1</v>
      </c>
      <c r="I323" s="260"/>
      <c r="J323" s="256"/>
      <c r="K323" s="256"/>
      <c r="L323" s="261"/>
      <c r="M323" s="262"/>
      <c r="N323" s="263"/>
      <c r="O323" s="263"/>
      <c r="P323" s="263"/>
      <c r="Q323" s="263"/>
      <c r="R323" s="263"/>
      <c r="S323" s="263"/>
      <c r="T323" s="26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65" t="s">
        <v>151</v>
      </c>
      <c r="AU323" s="265" t="s">
        <v>90</v>
      </c>
      <c r="AV323" s="14" t="s">
        <v>90</v>
      </c>
      <c r="AW323" s="14" t="s">
        <v>35</v>
      </c>
      <c r="AX323" s="14" t="s">
        <v>78</v>
      </c>
      <c r="AY323" s="265" t="s">
        <v>141</v>
      </c>
    </row>
    <row r="324" s="15" customFormat="1">
      <c r="A324" s="15"/>
      <c r="B324" s="266"/>
      <c r="C324" s="267"/>
      <c r="D324" s="240" t="s">
        <v>151</v>
      </c>
      <c r="E324" s="268" t="s">
        <v>1</v>
      </c>
      <c r="F324" s="269" t="s">
        <v>154</v>
      </c>
      <c r="G324" s="267"/>
      <c r="H324" s="270">
        <v>2</v>
      </c>
      <c r="I324" s="271"/>
      <c r="J324" s="267"/>
      <c r="K324" s="267"/>
      <c r="L324" s="272"/>
      <c r="M324" s="273"/>
      <c r="N324" s="274"/>
      <c r="O324" s="274"/>
      <c r="P324" s="274"/>
      <c r="Q324" s="274"/>
      <c r="R324" s="274"/>
      <c r="S324" s="274"/>
      <c r="T324" s="27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76" t="s">
        <v>151</v>
      </c>
      <c r="AU324" s="276" t="s">
        <v>90</v>
      </c>
      <c r="AV324" s="15" t="s">
        <v>148</v>
      </c>
      <c r="AW324" s="15" t="s">
        <v>35</v>
      </c>
      <c r="AX324" s="15" t="s">
        <v>85</v>
      </c>
      <c r="AY324" s="276" t="s">
        <v>141</v>
      </c>
    </row>
    <row r="325" s="2" customFormat="1" ht="33" customHeight="1">
      <c r="A325" s="39"/>
      <c r="B325" s="40"/>
      <c r="C325" s="291" t="s">
        <v>155</v>
      </c>
      <c r="D325" s="291" t="s">
        <v>443</v>
      </c>
      <c r="E325" s="292" t="s">
        <v>475</v>
      </c>
      <c r="F325" s="293" t="s">
        <v>476</v>
      </c>
      <c r="G325" s="294" t="s">
        <v>401</v>
      </c>
      <c r="H325" s="295">
        <v>3</v>
      </c>
      <c r="I325" s="296"/>
      <c r="J325" s="297">
        <f>ROUND(I325*H325,2)</f>
        <v>0</v>
      </c>
      <c r="K325" s="293" t="s">
        <v>1</v>
      </c>
      <c r="L325" s="298"/>
      <c r="M325" s="299" t="s">
        <v>1</v>
      </c>
      <c r="N325" s="300" t="s">
        <v>43</v>
      </c>
      <c r="O325" s="92"/>
      <c r="P325" s="236">
        <f>O325*H325</f>
        <v>0</v>
      </c>
      <c r="Q325" s="236">
        <v>0</v>
      </c>
      <c r="R325" s="236">
        <f>Q325*H325</f>
        <v>0</v>
      </c>
      <c r="S325" s="236">
        <v>0</v>
      </c>
      <c r="T325" s="237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8" t="s">
        <v>201</v>
      </c>
      <c r="AT325" s="238" t="s">
        <v>443</v>
      </c>
      <c r="AU325" s="238" t="s">
        <v>90</v>
      </c>
      <c r="AY325" s="18" t="s">
        <v>141</v>
      </c>
      <c r="BE325" s="239">
        <f>IF(N325="základní",J325,0)</f>
        <v>0</v>
      </c>
      <c r="BF325" s="239">
        <f>IF(N325="snížená",J325,0)</f>
        <v>0</v>
      </c>
      <c r="BG325" s="239">
        <f>IF(N325="zákl. přenesená",J325,0)</f>
        <v>0</v>
      </c>
      <c r="BH325" s="239">
        <f>IF(N325="sníž. přenesená",J325,0)</f>
        <v>0</v>
      </c>
      <c r="BI325" s="239">
        <f>IF(N325="nulová",J325,0)</f>
        <v>0</v>
      </c>
      <c r="BJ325" s="18" t="s">
        <v>85</v>
      </c>
      <c r="BK325" s="239">
        <f>ROUND(I325*H325,2)</f>
        <v>0</v>
      </c>
      <c r="BL325" s="18" t="s">
        <v>148</v>
      </c>
      <c r="BM325" s="238" t="s">
        <v>477</v>
      </c>
    </row>
    <row r="326" s="2" customFormat="1">
      <c r="A326" s="39"/>
      <c r="B326" s="40"/>
      <c r="C326" s="41"/>
      <c r="D326" s="240" t="s">
        <v>150</v>
      </c>
      <c r="E326" s="41"/>
      <c r="F326" s="241" t="s">
        <v>476</v>
      </c>
      <c r="G326" s="41"/>
      <c r="H326" s="41"/>
      <c r="I326" s="242"/>
      <c r="J326" s="41"/>
      <c r="K326" s="41"/>
      <c r="L326" s="45"/>
      <c r="M326" s="243"/>
      <c r="N326" s="244"/>
      <c r="O326" s="92"/>
      <c r="P326" s="92"/>
      <c r="Q326" s="92"/>
      <c r="R326" s="92"/>
      <c r="S326" s="92"/>
      <c r="T326" s="93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150</v>
      </c>
      <c r="AU326" s="18" t="s">
        <v>90</v>
      </c>
    </row>
    <row r="327" s="13" customFormat="1">
      <c r="A327" s="13"/>
      <c r="B327" s="245"/>
      <c r="C327" s="246"/>
      <c r="D327" s="240" t="s">
        <v>151</v>
      </c>
      <c r="E327" s="247" t="s">
        <v>1</v>
      </c>
      <c r="F327" s="248" t="s">
        <v>478</v>
      </c>
      <c r="G327" s="246"/>
      <c r="H327" s="247" t="s">
        <v>1</v>
      </c>
      <c r="I327" s="249"/>
      <c r="J327" s="246"/>
      <c r="K327" s="246"/>
      <c r="L327" s="250"/>
      <c r="M327" s="251"/>
      <c r="N327" s="252"/>
      <c r="O327" s="252"/>
      <c r="P327" s="252"/>
      <c r="Q327" s="252"/>
      <c r="R327" s="252"/>
      <c r="S327" s="252"/>
      <c r="T327" s="25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54" t="s">
        <v>151</v>
      </c>
      <c r="AU327" s="254" t="s">
        <v>90</v>
      </c>
      <c r="AV327" s="13" t="s">
        <v>85</v>
      </c>
      <c r="AW327" s="13" t="s">
        <v>35</v>
      </c>
      <c r="AX327" s="13" t="s">
        <v>78</v>
      </c>
      <c r="AY327" s="254" t="s">
        <v>141</v>
      </c>
    </row>
    <row r="328" s="14" customFormat="1">
      <c r="A328" s="14"/>
      <c r="B328" s="255"/>
      <c r="C328" s="256"/>
      <c r="D328" s="240" t="s">
        <v>151</v>
      </c>
      <c r="E328" s="257" t="s">
        <v>1</v>
      </c>
      <c r="F328" s="258" t="s">
        <v>85</v>
      </c>
      <c r="G328" s="256"/>
      <c r="H328" s="259">
        <v>1</v>
      </c>
      <c r="I328" s="260"/>
      <c r="J328" s="256"/>
      <c r="K328" s="256"/>
      <c r="L328" s="261"/>
      <c r="M328" s="262"/>
      <c r="N328" s="263"/>
      <c r="O328" s="263"/>
      <c r="P328" s="263"/>
      <c r="Q328" s="263"/>
      <c r="R328" s="263"/>
      <c r="S328" s="263"/>
      <c r="T328" s="26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65" t="s">
        <v>151</v>
      </c>
      <c r="AU328" s="265" t="s">
        <v>90</v>
      </c>
      <c r="AV328" s="14" t="s">
        <v>90</v>
      </c>
      <c r="AW328" s="14" t="s">
        <v>35</v>
      </c>
      <c r="AX328" s="14" t="s">
        <v>78</v>
      </c>
      <c r="AY328" s="265" t="s">
        <v>141</v>
      </c>
    </row>
    <row r="329" s="13" customFormat="1">
      <c r="A329" s="13"/>
      <c r="B329" s="245"/>
      <c r="C329" s="246"/>
      <c r="D329" s="240" t="s">
        <v>151</v>
      </c>
      <c r="E329" s="247" t="s">
        <v>1</v>
      </c>
      <c r="F329" s="248" t="s">
        <v>479</v>
      </c>
      <c r="G329" s="246"/>
      <c r="H329" s="247" t="s">
        <v>1</v>
      </c>
      <c r="I329" s="249"/>
      <c r="J329" s="246"/>
      <c r="K329" s="246"/>
      <c r="L329" s="250"/>
      <c r="M329" s="251"/>
      <c r="N329" s="252"/>
      <c r="O329" s="252"/>
      <c r="P329" s="252"/>
      <c r="Q329" s="252"/>
      <c r="R329" s="252"/>
      <c r="S329" s="252"/>
      <c r="T329" s="25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54" t="s">
        <v>151</v>
      </c>
      <c r="AU329" s="254" t="s">
        <v>90</v>
      </c>
      <c r="AV329" s="13" t="s">
        <v>85</v>
      </c>
      <c r="AW329" s="13" t="s">
        <v>35</v>
      </c>
      <c r="AX329" s="13" t="s">
        <v>78</v>
      </c>
      <c r="AY329" s="254" t="s">
        <v>141</v>
      </c>
    </row>
    <row r="330" s="14" customFormat="1">
      <c r="A330" s="14"/>
      <c r="B330" s="255"/>
      <c r="C330" s="256"/>
      <c r="D330" s="240" t="s">
        <v>151</v>
      </c>
      <c r="E330" s="257" t="s">
        <v>1</v>
      </c>
      <c r="F330" s="258" t="s">
        <v>85</v>
      </c>
      <c r="G330" s="256"/>
      <c r="H330" s="259">
        <v>1</v>
      </c>
      <c r="I330" s="260"/>
      <c r="J330" s="256"/>
      <c r="K330" s="256"/>
      <c r="L330" s="261"/>
      <c r="M330" s="262"/>
      <c r="N330" s="263"/>
      <c r="O330" s="263"/>
      <c r="P330" s="263"/>
      <c r="Q330" s="263"/>
      <c r="R330" s="263"/>
      <c r="S330" s="263"/>
      <c r="T330" s="26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65" t="s">
        <v>151</v>
      </c>
      <c r="AU330" s="265" t="s">
        <v>90</v>
      </c>
      <c r="AV330" s="14" t="s">
        <v>90</v>
      </c>
      <c r="AW330" s="14" t="s">
        <v>35</v>
      </c>
      <c r="AX330" s="14" t="s">
        <v>78</v>
      </c>
      <c r="AY330" s="265" t="s">
        <v>141</v>
      </c>
    </row>
    <row r="331" s="13" customFormat="1">
      <c r="A331" s="13"/>
      <c r="B331" s="245"/>
      <c r="C331" s="246"/>
      <c r="D331" s="240" t="s">
        <v>151</v>
      </c>
      <c r="E331" s="247" t="s">
        <v>1</v>
      </c>
      <c r="F331" s="248" t="s">
        <v>480</v>
      </c>
      <c r="G331" s="246"/>
      <c r="H331" s="247" t="s">
        <v>1</v>
      </c>
      <c r="I331" s="249"/>
      <c r="J331" s="246"/>
      <c r="K331" s="246"/>
      <c r="L331" s="250"/>
      <c r="M331" s="251"/>
      <c r="N331" s="252"/>
      <c r="O331" s="252"/>
      <c r="P331" s="252"/>
      <c r="Q331" s="252"/>
      <c r="R331" s="252"/>
      <c r="S331" s="252"/>
      <c r="T331" s="25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54" t="s">
        <v>151</v>
      </c>
      <c r="AU331" s="254" t="s">
        <v>90</v>
      </c>
      <c r="AV331" s="13" t="s">
        <v>85</v>
      </c>
      <c r="AW331" s="13" t="s">
        <v>35</v>
      </c>
      <c r="AX331" s="13" t="s">
        <v>78</v>
      </c>
      <c r="AY331" s="254" t="s">
        <v>141</v>
      </c>
    </row>
    <row r="332" s="14" customFormat="1">
      <c r="A332" s="14"/>
      <c r="B332" s="255"/>
      <c r="C332" s="256"/>
      <c r="D332" s="240" t="s">
        <v>151</v>
      </c>
      <c r="E332" s="257" t="s">
        <v>1</v>
      </c>
      <c r="F332" s="258" t="s">
        <v>85</v>
      </c>
      <c r="G332" s="256"/>
      <c r="H332" s="259">
        <v>1</v>
      </c>
      <c r="I332" s="260"/>
      <c r="J332" s="256"/>
      <c r="K332" s="256"/>
      <c r="L332" s="261"/>
      <c r="M332" s="262"/>
      <c r="N332" s="263"/>
      <c r="O332" s="263"/>
      <c r="P332" s="263"/>
      <c r="Q332" s="263"/>
      <c r="R332" s="263"/>
      <c r="S332" s="263"/>
      <c r="T332" s="26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65" t="s">
        <v>151</v>
      </c>
      <c r="AU332" s="265" t="s">
        <v>90</v>
      </c>
      <c r="AV332" s="14" t="s">
        <v>90</v>
      </c>
      <c r="AW332" s="14" t="s">
        <v>35</v>
      </c>
      <c r="AX332" s="14" t="s">
        <v>78</v>
      </c>
      <c r="AY332" s="265" t="s">
        <v>141</v>
      </c>
    </row>
    <row r="333" s="15" customFormat="1">
      <c r="A333" s="15"/>
      <c r="B333" s="266"/>
      <c r="C333" s="267"/>
      <c r="D333" s="240" t="s">
        <v>151</v>
      </c>
      <c r="E333" s="268" t="s">
        <v>1</v>
      </c>
      <c r="F333" s="269" t="s">
        <v>154</v>
      </c>
      <c r="G333" s="267"/>
      <c r="H333" s="270">
        <v>3</v>
      </c>
      <c r="I333" s="271"/>
      <c r="J333" s="267"/>
      <c r="K333" s="267"/>
      <c r="L333" s="272"/>
      <c r="M333" s="273"/>
      <c r="N333" s="274"/>
      <c r="O333" s="274"/>
      <c r="P333" s="274"/>
      <c r="Q333" s="274"/>
      <c r="R333" s="274"/>
      <c r="S333" s="274"/>
      <c r="T333" s="27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76" t="s">
        <v>151</v>
      </c>
      <c r="AU333" s="276" t="s">
        <v>90</v>
      </c>
      <c r="AV333" s="15" t="s">
        <v>148</v>
      </c>
      <c r="AW333" s="15" t="s">
        <v>35</v>
      </c>
      <c r="AX333" s="15" t="s">
        <v>85</v>
      </c>
      <c r="AY333" s="276" t="s">
        <v>141</v>
      </c>
    </row>
    <row r="334" s="2" customFormat="1" ht="24.15" customHeight="1">
      <c r="A334" s="39"/>
      <c r="B334" s="40"/>
      <c r="C334" s="227" t="s">
        <v>184</v>
      </c>
      <c r="D334" s="227" t="s">
        <v>144</v>
      </c>
      <c r="E334" s="228" t="s">
        <v>481</v>
      </c>
      <c r="F334" s="229" t="s">
        <v>482</v>
      </c>
      <c r="G334" s="230" t="s">
        <v>147</v>
      </c>
      <c r="H334" s="231">
        <v>134</v>
      </c>
      <c r="I334" s="232"/>
      <c r="J334" s="233">
        <f>ROUND(I334*H334,2)</f>
        <v>0</v>
      </c>
      <c r="K334" s="229" t="s">
        <v>1</v>
      </c>
      <c r="L334" s="45"/>
      <c r="M334" s="234" t="s">
        <v>1</v>
      </c>
      <c r="N334" s="235" t="s">
        <v>43</v>
      </c>
      <c r="O334" s="92"/>
      <c r="P334" s="236">
        <f>O334*H334</f>
        <v>0</v>
      </c>
      <c r="Q334" s="236">
        <v>0</v>
      </c>
      <c r="R334" s="236">
        <f>Q334*H334</f>
        <v>0</v>
      </c>
      <c r="S334" s="236">
        <v>0</v>
      </c>
      <c r="T334" s="237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38" t="s">
        <v>148</v>
      </c>
      <c r="AT334" s="238" t="s">
        <v>144</v>
      </c>
      <c r="AU334" s="238" t="s">
        <v>90</v>
      </c>
      <c r="AY334" s="18" t="s">
        <v>141</v>
      </c>
      <c r="BE334" s="239">
        <f>IF(N334="základní",J334,0)</f>
        <v>0</v>
      </c>
      <c r="BF334" s="239">
        <f>IF(N334="snížená",J334,0)</f>
        <v>0</v>
      </c>
      <c r="BG334" s="239">
        <f>IF(N334="zákl. přenesená",J334,0)</f>
        <v>0</v>
      </c>
      <c r="BH334" s="239">
        <f>IF(N334="sníž. přenesená",J334,0)</f>
        <v>0</v>
      </c>
      <c r="BI334" s="239">
        <f>IF(N334="nulová",J334,0)</f>
        <v>0</v>
      </c>
      <c r="BJ334" s="18" t="s">
        <v>85</v>
      </c>
      <c r="BK334" s="239">
        <f>ROUND(I334*H334,2)</f>
        <v>0</v>
      </c>
      <c r="BL334" s="18" t="s">
        <v>148</v>
      </c>
      <c r="BM334" s="238" t="s">
        <v>483</v>
      </c>
    </row>
    <row r="335" s="2" customFormat="1">
      <c r="A335" s="39"/>
      <c r="B335" s="40"/>
      <c r="C335" s="41"/>
      <c r="D335" s="240" t="s">
        <v>150</v>
      </c>
      <c r="E335" s="41"/>
      <c r="F335" s="241" t="s">
        <v>482</v>
      </c>
      <c r="G335" s="41"/>
      <c r="H335" s="41"/>
      <c r="I335" s="242"/>
      <c r="J335" s="41"/>
      <c r="K335" s="41"/>
      <c r="L335" s="45"/>
      <c r="M335" s="243"/>
      <c r="N335" s="244"/>
      <c r="O335" s="92"/>
      <c r="P335" s="92"/>
      <c r="Q335" s="92"/>
      <c r="R335" s="92"/>
      <c r="S335" s="92"/>
      <c r="T335" s="93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150</v>
      </c>
      <c r="AU335" s="18" t="s">
        <v>90</v>
      </c>
    </row>
    <row r="336" s="13" customFormat="1">
      <c r="A336" s="13"/>
      <c r="B336" s="245"/>
      <c r="C336" s="246"/>
      <c r="D336" s="240" t="s">
        <v>151</v>
      </c>
      <c r="E336" s="247" t="s">
        <v>1</v>
      </c>
      <c r="F336" s="248" t="s">
        <v>484</v>
      </c>
      <c r="G336" s="246"/>
      <c r="H336" s="247" t="s">
        <v>1</v>
      </c>
      <c r="I336" s="249"/>
      <c r="J336" s="246"/>
      <c r="K336" s="246"/>
      <c r="L336" s="250"/>
      <c r="M336" s="251"/>
      <c r="N336" s="252"/>
      <c r="O336" s="252"/>
      <c r="P336" s="252"/>
      <c r="Q336" s="252"/>
      <c r="R336" s="252"/>
      <c r="S336" s="252"/>
      <c r="T336" s="25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54" t="s">
        <v>151</v>
      </c>
      <c r="AU336" s="254" t="s">
        <v>90</v>
      </c>
      <c r="AV336" s="13" t="s">
        <v>85</v>
      </c>
      <c r="AW336" s="13" t="s">
        <v>35</v>
      </c>
      <c r="AX336" s="13" t="s">
        <v>78</v>
      </c>
      <c r="AY336" s="254" t="s">
        <v>141</v>
      </c>
    </row>
    <row r="337" s="14" customFormat="1">
      <c r="A337" s="14"/>
      <c r="B337" s="255"/>
      <c r="C337" s="256"/>
      <c r="D337" s="240" t="s">
        <v>151</v>
      </c>
      <c r="E337" s="257" t="s">
        <v>1</v>
      </c>
      <c r="F337" s="258" t="s">
        <v>485</v>
      </c>
      <c r="G337" s="256"/>
      <c r="H337" s="259">
        <v>74.799999999999997</v>
      </c>
      <c r="I337" s="260"/>
      <c r="J337" s="256"/>
      <c r="K337" s="256"/>
      <c r="L337" s="261"/>
      <c r="M337" s="262"/>
      <c r="N337" s="263"/>
      <c r="O337" s="263"/>
      <c r="P337" s="263"/>
      <c r="Q337" s="263"/>
      <c r="R337" s="263"/>
      <c r="S337" s="263"/>
      <c r="T337" s="26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65" t="s">
        <v>151</v>
      </c>
      <c r="AU337" s="265" t="s">
        <v>90</v>
      </c>
      <c r="AV337" s="14" t="s">
        <v>90</v>
      </c>
      <c r="AW337" s="14" t="s">
        <v>35</v>
      </c>
      <c r="AX337" s="14" t="s">
        <v>78</v>
      </c>
      <c r="AY337" s="265" t="s">
        <v>141</v>
      </c>
    </row>
    <row r="338" s="13" customFormat="1">
      <c r="A338" s="13"/>
      <c r="B338" s="245"/>
      <c r="C338" s="246"/>
      <c r="D338" s="240" t="s">
        <v>151</v>
      </c>
      <c r="E338" s="247" t="s">
        <v>1</v>
      </c>
      <c r="F338" s="248" t="s">
        <v>486</v>
      </c>
      <c r="G338" s="246"/>
      <c r="H338" s="247" t="s">
        <v>1</v>
      </c>
      <c r="I338" s="249"/>
      <c r="J338" s="246"/>
      <c r="K338" s="246"/>
      <c r="L338" s="250"/>
      <c r="M338" s="251"/>
      <c r="N338" s="252"/>
      <c r="O338" s="252"/>
      <c r="P338" s="252"/>
      <c r="Q338" s="252"/>
      <c r="R338" s="252"/>
      <c r="S338" s="252"/>
      <c r="T338" s="25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54" t="s">
        <v>151</v>
      </c>
      <c r="AU338" s="254" t="s">
        <v>90</v>
      </c>
      <c r="AV338" s="13" t="s">
        <v>85</v>
      </c>
      <c r="AW338" s="13" t="s">
        <v>35</v>
      </c>
      <c r="AX338" s="13" t="s">
        <v>78</v>
      </c>
      <c r="AY338" s="254" t="s">
        <v>141</v>
      </c>
    </row>
    <row r="339" s="14" customFormat="1">
      <c r="A339" s="14"/>
      <c r="B339" s="255"/>
      <c r="C339" s="256"/>
      <c r="D339" s="240" t="s">
        <v>151</v>
      </c>
      <c r="E339" s="257" t="s">
        <v>1</v>
      </c>
      <c r="F339" s="258" t="s">
        <v>487</v>
      </c>
      <c r="G339" s="256"/>
      <c r="H339" s="259">
        <v>59.200000000000003</v>
      </c>
      <c r="I339" s="260"/>
      <c r="J339" s="256"/>
      <c r="K339" s="256"/>
      <c r="L339" s="261"/>
      <c r="M339" s="262"/>
      <c r="N339" s="263"/>
      <c r="O339" s="263"/>
      <c r="P339" s="263"/>
      <c r="Q339" s="263"/>
      <c r="R339" s="263"/>
      <c r="S339" s="263"/>
      <c r="T339" s="26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65" t="s">
        <v>151</v>
      </c>
      <c r="AU339" s="265" t="s">
        <v>90</v>
      </c>
      <c r="AV339" s="14" t="s">
        <v>90</v>
      </c>
      <c r="AW339" s="14" t="s">
        <v>35</v>
      </c>
      <c r="AX339" s="14" t="s">
        <v>78</v>
      </c>
      <c r="AY339" s="265" t="s">
        <v>141</v>
      </c>
    </row>
    <row r="340" s="15" customFormat="1">
      <c r="A340" s="15"/>
      <c r="B340" s="266"/>
      <c r="C340" s="267"/>
      <c r="D340" s="240" t="s">
        <v>151</v>
      </c>
      <c r="E340" s="268" t="s">
        <v>1</v>
      </c>
      <c r="F340" s="269" t="s">
        <v>154</v>
      </c>
      <c r="G340" s="267"/>
      <c r="H340" s="270">
        <v>134</v>
      </c>
      <c r="I340" s="271"/>
      <c r="J340" s="267"/>
      <c r="K340" s="267"/>
      <c r="L340" s="272"/>
      <c r="M340" s="273"/>
      <c r="N340" s="274"/>
      <c r="O340" s="274"/>
      <c r="P340" s="274"/>
      <c r="Q340" s="274"/>
      <c r="R340" s="274"/>
      <c r="S340" s="274"/>
      <c r="T340" s="27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76" t="s">
        <v>151</v>
      </c>
      <c r="AU340" s="276" t="s">
        <v>90</v>
      </c>
      <c r="AV340" s="15" t="s">
        <v>148</v>
      </c>
      <c r="AW340" s="15" t="s">
        <v>35</v>
      </c>
      <c r="AX340" s="15" t="s">
        <v>85</v>
      </c>
      <c r="AY340" s="276" t="s">
        <v>141</v>
      </c>
    </row>
    <row r="341" s="2" customFormat="1" ht="16.5" customHeight="1">
      <c r="A341" s="39"/>
      <c r="B341" s="40"/>
      <c r="C341" s="291" t="s">
        <v>253</v>
      </c>
      <c r="D341" s="291" t="s">
        <v>443</v>
      </c>
      <c r="E341" s="292" t="s">
        <v>488</v>
      </c>
      <c r="F341" s="293" t="s">
        <v>489</v>
      </c>
      <c r="G341" s="294" t="s">
        <v>490</v>
      </c>
      <c r="H341" s="295">
        <v>40.200000000000003</v>
      </c>
      <c r="I341" s="296"/>
      <c r="J341" s="297">
        <f>ROUND(I341*H341,2)</f>
        <v>0</v>
      </c>
      <c r="K341" s="293" t="s">
        <v>1</v>
      </c>
      <c r="L341" s="298"/>
      <c r="M341" s="299" t="s">
        <v>1</v>
      </c>
      <c r="N341" s="300" t="s">
        <v>43</v>
      </c>
      <c r="O341" s="92"/>
      <c r="P341" s="236">
        <f>O341*H341</f>
        <v>0</v>
      </c>
      <c r="Q341" s="236">
        <v>0</v>
      </c>
      <c r="R341" s="236">
        <f>Q341*H341</f>
        <v>0</v>
      </c>
      <c r="S341" s="236">
        <v>0</v>
      </c>
      <c r="T341" s="237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38" t="s">
        <v>201</v>
      </c>
      <c r="AT341" s="238" t="s">
        <v>443</v>
      </c>
      <c r="AU341" s="238" t="s">
        <v>90</v>
      </c>
      <c r="AY341" s="18" t="s">
        <v>141</v>
      </c>
      <c r="BE341" s="239">
        <f>IF(N341="základní",J341,0)</f>
        <v>0</v>
      </c>
      <c r="BF341" s="239">
        <f>IF(N341="snížená",J341,0)</f>
        <v>0</v>
      </c>
      <c r="BG341" s="239">
        <f>IF(N341="zákl. přenesená",J341,0)</f>
        <v>0</v>
      </c>
      <c r="BH341" s="239">
        <f>IF(N341="sníž. přenesená",J341,0)</f>
        <v>0</v>
      </c>
      <c r="BI341" s="239">
        <f>IF(N341="nulová",J341,0)</f>
        <v>0</v>
      </c>
      <c r="BJ341" s="18" t="s">
        <v>85</v>
      </c>
      <c r="BK341" s="239">
        <f>ROUND(I341*H341,2)</f>
        <v>0</v>
      </c>
      <c r="BL341" s="18" t="s">
        <v>148</v>
      </c>
      <c r="BM341" s="238" t="s">
        <v>491</v>
      </c>
    </row>
    <row r="342" s="2" customFormat="1">
      <c r="A342" s="39"/>
      <c r="B342" s="40"/>
      <c r="C342" s="41"/>
      <c r="D342" s="240" t="s">
        <v>150</v>
      </c>
      <c r="E342" s="41"/>
      <c r="F342" s="241" t="s">
        <v>489</v>
      </c>
      <c r="G342" s="41"/>
      <c r="H342" s="41"/>
      <c r="I342" s="242"/>
      <c r="J342" s="41"/>
      <c r="K342" s="41"/>
      <c r="L342" s="45"/>
      <c r="M342" s="243"/>
      <c r="N342" s="244"/>
      <c r="O342" s="92"/>
      <c r="P342" s="92"/>
      <c r="Q342" s="92"/>
      <c r="R342" s="92"/>
      <c r="S342" s="92"/>
      <c r="T342" s="93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150</v>
      </c>
      <c r="AU342" s="18" t="s">
        <v>90</v>
      </c>
    </row>
    <row r="343" s="13" customFormat="1">
      <c r="A343" s="13"/>
      <c r="B343" s="245"/>
      <c r="C343" s="246"/>
      <c r="D343" s="240" t="s">
        <v>151</v>
      </c>
      <c r="E343" s="247" t="s">
        <v>1</v>
      </c>
      <c r="F343" s="248" t="s">
        <v>484</v>
      </c>
      <c r="G343" s="246"/>
      <c r="H343" s="247" t="s">
        <v>1</v>
      </c>
      <c r="I343" s="249"/>
      <c r="J343" s="246"/>
      <c r="K343" s="246"/>
      <c r="L343" s="250"/>
      <c r="M343" s="251"/>
      <c r="N343" s="252"/>
      <c r="O343" s="252"/>
      <c r="P343" s="252"/>
      <c r="Q343" s="252"/>
      <c r="R343" s="252"/>
      <c r="S343" s="252"/>
      <c r="T343" s="25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54" t="s">
        <v>151</v>
      </c>
      <c r="AU343" s="254" t="s">
        <v>90</v>
      </c>
      <c r="AV343" s="13" t="s">
        <v>85</v>
      </c>
      <c r="AW343" s="13" t="s">
        <v>35</v>
      </c>
      <c r="AX343" s="13" t="s">
        <v>78</v>
      </c>
      <c r="AY343" s="254" t="s">
        <v>141</v>
      </c>
    </row>
    <row r="344" s="14" customFormat="1">
      <c r="A344" s="14"/>
      <c r="B344" s="255"/>
      <c r="C344" s="256"/>
      <c r="D344" s="240" t="s">
        <v>151</v>
      </c>
      <c r="E344" s="257" t="s">
        <v>1</v>
      </c>
      <c r="F344" s="258" t="s">
        <v>492</v>
      </c>
      <c r="G344" s="256"/>
      <c r="H344" s="259">
        <v>22.440000000000001</v>
      </c>
      <c r="I344" s="260"/>
      <c r="J344" s="256"/>
      <c r="K344" s="256"/>
      <c r="L344" s="261"/>
      <c r="M344" s="262"/>
      <c r="N344" s="263"/>
      <c r="O344" s="263"/>
      <c r="P344" s="263"/>
      <c r="Q344" s="263"/>
      <c r="R344" s="263"/>
      <c r="S344" s="263"/>
      <c r="T344" s="26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65" t="s">
        <v>151</v>
      </c>
      <c r="AU344" s="265" t="s">
        <v>90</v>
      </c>
      <c r="AV344" s="14" t="s">
        <v>90</v>
      </c>
      <c r="AW344" s="14" t="s">
        <v>35</v>
      </c>
      <c r="AX344" s="14" t="s">
        <v>78</v>
      </c>
      <c r="AY344" s="265" t="s">
        <v>141</v>
      </c>
    </row>
    <row r="345" s="13" customFormat="1">
      <c r="A345" s="13"/>
      <c r="B345" s="245"/>
      <c r="C345" s="246"/>
      <c r="D345" s="240" t="s">
        <v>151</v>
      </c>
      <c r="E345" s="247" t="s">
        <v>1</v>
      </c>
      <c r="F345" s="248" t="s">
        <v>486</v>
      </c>
      <c r="G345" s="246"/>
      <c r="H345" s="247" t="s">
        <v>1</v>
      </c>
      <c r="I345" s="249"/>
      <c r="J345" s="246"/>
      <c r="K345" s="246"/>
      <c r="L345" s="250"/>
      <c r="M345" s="251"/>
      <c r="N345" s="252"/>
      <c r="O345" s="252"/>
      <c r="P345" s="252"/>
      <c r="Q345" s="252"/>
      <c r="R345" s="252"/>
      <c r="S345" s="252"/>
      <c r="T345" s="25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54" t="s">
        <v>151</v>
      </c>
      <c r="AU345" s="254" t="s">
        <v>90</v>
      </c>
      <c r="AV345" s="13" t="s">
        <v>85</v>
      </c>
      <c r="AW345" s="13" t="s">
        <v>35</v>
      </c>
      <c r="AX345" s="13" t="s">
        <v>78</v>
      </c>
      <c r="AY345" s="254" t="s">
        <v>141</v>
      </c>
    </row>
    <row r="346" s="14" customFormat="1">
      <c r="A346" s="14"/>
      <c r="B346" s="255"/>
      <c r="C346" s="256"/>
      <c r="D346" s="240" t="s">
        <v>151</v>
      </c>
      <c r="E346" s="257" t="s">
        <v>1</v>
      </c>
      <c r="F346" s="258" t="s">
        <v>493</v>
      </c>
      <c r="G346" s="256"/>
      <c r="H346" s="259">
        <v>17.760000000000002</v>
      </c>
      <c r="I346" s="260"/>
      <c r="J346" s="256"/>
      <c r="K346" s="256"/>
      <c r="L346" s="261"/>
      <c r="M346" s="262"/>
      <c r="N346" s="263"/>
      <c r="O346" s="263"/>
      <c r="P346" s="263"/>
      <c r="Q346" s="263"/>
      <c r="R346" s="263"/>
      <c r="S346" s="263"/>
      <c r="T346" s="26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65" t="s">
        <v>151</v>
      </c>
      <c r="AU346" s="265" t="s">
        <v>90</v>
      </c>
      <c r="AV346" s="14" t="s">
        <v>90</v>
      </c>
      <c r="AW346" s="14" t="s">
        <v>35</v>
      </c>
      <c r="AX346" s="14" t="s">
        <v>78</v>
      </c>
      <c r="AY346" s="265" t="s">
        <v>141</v>
      </c>
    </row>
    <row r="347" s="15" customFormat="1">
      <c r="A347" s="15"/>
      <c r="B347" s="266"/>
      <c r="C347" s="267"/>
      <c r="D347" s="240" t="s">
        <v>151</v>
      </c>
      <c r="E347" s="268" t="s">
        <v>1</v>
      </c>
      <c r="F347" s="269" t="s">
        <v>154</v>
      </c>
      <c r="G347" s="267"/>
      <c r="H347" s="270">
        <v>40.200000000000003</v>
      </c>
      <c r="I347" s="271"/>
      <c r="J347" s="267"/>
      <c r="K347" s="267"/>
      <c r="L347" s="272"/>
      <c r="M347" s="273"/>
      <c r="N347" s="274"/>
      <c r="O347" s="274"/>
      <c r="P347" s="274"/>
      <c r="Q347" s="274"/>
      <c r="R347" s="274"/>
      <c r="S347" s="274"/>
      <c r="T347" s="27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76" t="s">
        <v>151</v>
      </c>
      <c r="AU347" s="276" t="s">
        <v>90</v>
      </c>
      <c r="AV347" s="15" t="s">
        <v>148</v>
      </c>
      <c r="AW347" s="15" t="s">
        <v>35</v>
      </c>
      <c r="AX347" s="15" t="s">
        <v>85</v>
      </c>
      <c r="AY347" s="276" t="s">
        <v>141</v>
      </c>
    </row>
    <row r="348" s="2" customFormat="1" ht="24.15" customHeight="1">
      <c r="A348" s="39"/>
      <c r="B348" s="40"/>
      <c r="C348" s="227" t="s">
        <v>294</v>
      </c>
      <c r="D348" s="227" t="s">
        <v>144</v>
      </c>
      <c r="E348" s="228" t="s">
        <v>494</v>
      </c>
      <c r="F348" s="229" t="s">
        <v>495</v>
      </c>
      <c r="G348" s="230" t="s">
        <v>147</v>
      </c>
      <c r="H348" s="231">
        <v>134</v>
      </c>
      <c r="I348" s="232"/>
      <c r="J348" s="233">
        <f>ROUND(I348*H348,2)</f>
        <v>0</v>
      </c>
      <c r="K348" s="229" t="s">
        <v>1</v>
      </c>
      <c r="L348" s="45"/>
      <c r="M348" s="234" t="s">
        <v>1</v>
      </c>
      <c r="N348" s="235" t="s">
        <v>43</v>
      </c>
      <c r="O348" s="92"/>
      <c r="P348" s="236">
        <f>O348*H348</f>
        <v>0</v>
      </c>
      <c r="Q348" s="236">
        <v>0</v>
      </c>
      <c r="R348" s="236">
        <f>Q348*H348</f>
        <v>0</v>
      </c>
      <c r="S348" s="236">
        <v>0</v>
      </c>
      <c r="T348" s="237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38" t="s">
        <v>148</v>
      </c>
      <c r="AT348" s="238" t="s">
        <v>144</v>
      </c>
      <c r="AU348" s="238" t="s">
        <v>90</v>
      </c>
      <c r="AY348" s="18" t="s">
        <v>141</v>
      </c>
      <c r="BE348" s="239">
        <f>IF(N348="základní",J348,0)</f>
        <v>0</v>
      </c>
      <c r="BF348" s="239">
        <f>IF(N348="snížená",J348,0)</f>
        <v>0</v>
      </c>
      <c r="BG348" s="239">
        <f>IF(N348="zákl. přenesená",J348,0)</f>
        <v>0</v>
      </c>
      <c r="BH348" s="239">
        <f>IF(N348="sníž. přenesená",J348,0)</f>
        <v>0</v>
      </c>
      <c r="BI348" s="239">
        <f>IF(N348="nulová",J348,0)</f>
        <v>0</v>
      </c>
      <c r="BJ348" s="18" t="s">
        <v>85</v>
      </c>
      <c r="BK348" s="239">
        <f>ROUND(I348*H348,2)</f>
        <v>0</v>
      </c>
      <c r="BL348" s="18" t="s">
        <v>148</v>
      </c>
      <c r="BM348" s="238" t="s">
        <v>496</v>
      </c>
    </row>
    <row r="349" s="2" customFormat="1">
      <c r="A349" s="39"/>
      <c r="B349" s="40"/>
      <c r="C349" s="41"/>
      <c r="D349" s="240" t="s">
        <v>150</v>
      </c>
      <c r="E349" s="41"/>
      <c r="F349" s="241" t="s">
        <v>495</v>
      </c>
      <c r="G349" s="41"/>
      <c r="H349" s="41"/>
      <c r="I349" s="242"/>
      <c r="J349" s="41"/>
      <c r="K349" s="41"/>
      <c r="L349" s="45"/>
      <c r="M349" s="243"/>
      <c r="N349" s="244"/>
      <c r="O349" s="92"/>
      <c r="P349" s="92"/>
      <c r="Q349" s="92"/>
      <c r="R349" s="92"/>
      <c r="S349" s="92"/>
      <c r="T349" s="93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150</v>
      </c>
      <c r="AU349" s="18" t="s">
        <v>90</v>
      </c>
    </row>
    <row r="350" s="13" customFormat="1">
      <c r="A350" s="13"/>
      <c r="B350" s="245"/>
      <c r="C350" s="246"/>
      <c r="D350" s="240" t="s">
        <v>151</v>
      </c>
      <c r="E350" s="247" t="s">
        <v>1</v>
      </c>
      <c r="F350" s="248" t="s">
        <v>497</v>
      </c>
      <c r="G350" s="246"/>
      <c r="H350" s="247" t="s">
        <v>1</v>
      </c>
      <c r="I350" s="249"/>
      <c r="J350" s="246"/>
      <c r="K350" s="246"/>
      <c r="L350" s="250"/>
      <c r="M350" s="251"/>
      <c r="N350" s="252"/>
      <c r="O350" s="252"/>
      <c r="P350" s="252"/>
      <c r="Q350" s="252"/>
      <c r="R350" s="252"/>
      <c r="S350" s="252"/>
      <c r="T350" s="25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54" t="s">
        <v>151</v>
      </c>
      <c r="AU350" s="254" t="s">
        <v>90</v>
      </c>
      <c r="AV350" s="13" t="s">
        <v>85</v>
      </c>
      <c r="AW350" s="13" t="s">
        <v>35</v>
      </c>
      <c r="AX350" s="13" t="s">
        <v>78</v>
      </c>
      <c r="AY350" s="254" t="s">
        <v>141</v>
      </c>
    </row>
    <row r="351" s="14" customFormat="1">
      <c r="A351" s="14"/>
      <c r="B351" s="255"/>
      <c r="C351" s="256"/>
      <c r="D351" s="240" t="s">
        <v>151</v>
      </c>
      <c r="E351" s="257" t="s">
        <v>1</v>
      </c>
      <c r="F351" s="258" t="s">
        <v>498</v>
      </c>
      <c r="G351" s="256"/>
      <c r="H351" s="259">
        <v>134</v>
      </c>
      <c r="I351" s="260"/>
      <c r="J351" s="256"/>
      <c r="K351" s="256"/>
      <c r="L351" s="261"/>
      <c r="M351" s="262"/>
      <c r="N351" s="263"/>
      <c r="O351" s="263"/>
      <c r="P351" s="263"/>
      <c r="Q351" s="263"/>
      <c r="R351" s="263"/>
      <c r="S351" s="263"/>
      <c r="T351" s="26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65" t="s">
        <v>151</v>
      </c>
      <c r="AU351" s="265" t="s">
        <v>90</v>
      </c>
      <c r="AV351" s="14" t="s">
        <v>90</v>
      </c>
      <c r="AW351" s="14" t="s">
        <v>35</v>
      </c>
      <c r="AX351" s="14" t="s">
        <v>78</v>
      </c>
      <c r="AY351" s="265" t="s">
        <v>141</v>
      </c>
    </row>
    <row r="352" s="15" customFormat="1">
      <c r="A352" s="15"/>
      <c r="B352" s="266"/>
      <c r="C352" s="267"/>
      <c r="D352" s="240" t="s">
        <v>151</v>
      </c>
      <c r="E352" s="268" t="s">
        <v>1</v>
      </c>
      <c r="F352" s="269" t="s">
        <v>154</v>
      </c>
      <c r="G352" s="267"/>
      <c r="H352" s="270">
        <v>134</v>
      </c>
      <c r="I352" s="271"/>
      <c r="J352" s="267"/>
      <c r="K352" s="267"/>
      <c r="L352" s="272"/>
      <c r="M352" s="273"/>
      <c r="N352" s="274"/>
      <c r="O352" s="274"/>
      <c r="P352" s="274"/>
      <c r="Q352" s="274"/>
      <c r="R352" s="274"/>
      <c r="S352" s="274"/>
      <c r="T352" s="27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76" t="s">
        <v>151</v>
      </c>
      <c r="AU352" s="276" t="s">
        <v>90</v>
      </c>
      <c r="AV352" s="15" t="s">
        <v>148</v>
      </c>
      <c r="AW352" s="15" t="s">
        <v>35</v>
      </c>
      <c r="AX352" s="15" t="s">
        <v>85</v>
      </c>
      <c r="AY352" s="276" t="s">
        <v>141</v>
      </c>
    </row>
    <row r="353" s="2" customFormat="1" ht="37.8" customHeight="1">
      <c r="A353" s="39"/>
      <c r="B353" s="40"/>
      <c r="C353" s="227" t="s">
        <v>499</v>
      </c>
      <c r="D353" s="227" t="s">
        <v>144</v>
      </c>
      <c r="E353" s="228" t="s">
        <v>500</v>
      </c>
      <c r="F353" s="229" t="s">
        <v>501</v>
      </c>
      <c r="G353" s="230" t="s">
        <v>147</v>
      </c>
      <c r="H353" s="231">
        <v>134</v>
      </c>
      <c r="I353" s="232"/>
      <c r="J353" s="233">
        <f>ROUND(I353*H353,2)</f>
        <v>0</v>
      </c>
      <c r="K353" s="229" t="s">
        <v>1</v>
      </c>
      <c r="L353" s="45"/>
      <c r="M353" s="234" t="s">
        <v>1</v>
      </c>
      <c r="N353" s="235" t="s">
        <v>43</v>
      </c>
      <c r="O353" s="92"/>
      <c r="P353" s="236">
        <f>O353*H353</f>
        <v>0</v>
      </c>
      <c r="Q353" s="236">
        <v>0</v>
      </c>
      <c r="R353" s="236">
        <f>Q353*H353</f>
        <v>0</v>
      </c>
      <c r="S353" s="236">
        <v>0</v>
      </c>
      <c r="T353" s="237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8" t="s">
        <v>148</v>
      </c>
      <c r="AT353" s="238" t="s">
        <v>144</v>
      </c>
      <c r="AU353" s="238" t="s">
        <v>90</v>
      </c>
      <c r="AY353" s="18" t="s">
        <v>141</v>
      </c>
      <c r="BE353" s="239">
        <f>IF(N353="základní",J353,0)</f>
        <v>0</v>
      </c>
      <c r="BF353" s="239">
        <f>IF(N353="snížená",J353,0)</f>
        <v>0</v>
      </c>
      <c r="BG353" s="239">
        <f>IF(N353="zákl. přenesená",J353,0)</f>
        <v>0</v>
      </c>
      <c r="BH353" s="239">
        <f>IF(N353="sníž. přenesená",J353,0)</f>
        <v>0</v>
      </c>
      <c r="BI353" s="239">
        <f>IF(N353="nulová",J353,0)</f>
        <v>0</v>
      </c>
      <c r="BJ353" s="18" t="s">
        <v>85</v>
      </c>
      <c r="BK353" s="239">
        <f>ROUND(I353*H353,2)</f>
        <v>0</v>
      </c>
      <c r="BL353" s="18" t="s">
        <v>148</v>
      </c>
      <c r="BM353" s="238" t="s">
        <v>502</v>
      </c>
    </row>
    <row r="354" s="2" customFormat="1">
      <c r="A354" s="39"/>
      <c r="B354" s="40"/>
      <c r="C354" s="41"/>
      <c r="D354" s="240" t="s">
        <v>150</v>
      </c>
      <c r="E354" s="41"/>
      <c r="F354" s="241" t="s">
        <v>501</v>
      </c>
      <c r="G354" s="41"/>
      <c r="H354" s="41"/>
      <c r="I354" s="242"/>
      <c r="J354" s="41"/>
      <c r="K354" s="41"/>
      <c r="L354" s="45"/>
      <c r="M354" s="243"/>
      <c r="N354" s="244"/>
      <c r="O354" s="92"/>
      <c r="P354" s="92"/>
      <c r="Q354" s="92"/>
      <c r="R354" s="92"/>
      <c r="S354" s="92"/>
      <c r="T354" s="93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150</v>
      </c>
      <c r="AU354" s="18" t="s">
        <v>90</v>
      </c>
    </row>
    <row r="355" s="13" customFormat="1">
      <c r="A355" s="13"/>
      <c r="B355" s="245"/>
      <c r="C355" s="246"/>
      <c r="D355" s="240" t="s">
        <v>151</v>
      </c>
      <c r="E355" s="247" t="s">
        <v>1</v>
      </c>
      <c r="F355" s="248" t="s">
        <v>379</v>
      </c>
      <c r="G355" s="246"/>
      <c r="H355" s="247" t="s">
        <v>1</v>
      </c>
      <c r="I355" s="249"/>
      <c r="J355" s="246"/>
      <c r="K355" s="246"/>
      <c r="L355" s="250"/>
      <c r="M355" s="251"/>
      <c r="N355" s="252"/>
      <c r="O355" s="252"/>
      <c r="P355" s="252"/>
      <c r="Q355" s="252"/>
      <c r="R355" s="252"/>
      <c r="S355" s="252"/>
      <c r="T355" s="25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54" t="s">
        <v>151</v>
      </c>
      <c r="AU355" s="254" t="s">
        <v>90</v>
      </c>
      <c r="AV355" s="13" t="s">
        <v>85</v>
      </c>
      <c r="AW355" s="13" t="s">
        <v>35</v>
      </c>
      <c r="AX355" s="13" t="s">
        <v>78</v>
      </c>
      <c r="AY355" s="254" t="s">
        <v>141</v>
      </c>
    </row>
    <row r="356" s="14" customFormat="1">
      <c r="A356" s="14"/>
      <c r="B356" s="255"/>
      <c r="C356" s="256"/>
      <c r="D356" s="240" t="s">
        <v>151</v>
      </c>
      <c r="E356" s="257" t="s">
        <v>1</v>
      </c>
      <c r="F356" s="258" t="s">
        <v>485</v>
      </c>
      <c r="G356" s="256"/>
      <c r="H356" s="259">
        <v>74.799999999999997</v>
      </c>
      <c r="I356" s="260"/>
      <c r="J356" s="256"/>
      <c r="K356" s="256"/>
      <c r="L356" s="261"/>
      <c r="M356" s="262"/>
      <c r="N356" s="263"/>
      <c r="O356" s="263"/>
      <c r="P356" s="263"/>
      <c r="Q356" s="263"/>
      <c r="R356" s="263"/>
      <c r="S356" s="263"/>
      <c r="T356" s="26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65" t="s">
        <v>151</v>
      </c>
      <c r="AU356" s="265" t="s">
        <v>90</v>
      </c>
      <c r="AV356" s="14" t="s">
        <v>90</v>
      </c>
      <c r="AW356" s="14" t="s">
        <v>35</v>
      </c>
      <c r="AX356" s="14" t="s">
        <v>78</v>
      </c>
      <c r="AY356" s="265" t="s">
        <v>141</v>
      </c>
    </row>
    <row r="357" s="13" customFormat="1">
      <c r="A357" s="13"/>
      <c r="B357" s="245"/>
      <c r="C357" s="246"/>
      <c r="D357" s="240" t="s">
        <v>151</v>
      </c>
      <c r="E357" s="247" t="s">
        <v>1</v>
      </c>
      <c r="F357" s="248" t="s">
        <v>381</v>
      </c>
      <c r="G357" s="246"/>
      <c r="H357" s="247" t="s">
        <v>1</v>
      </c>
      <c r="I357" s="249"/>
      <c r="J357" s="246"/>
      <c r="K357" s="246"/>
      <c r="L357" s="250"/>
      <c r="M357" s="251"/>
      <c r="N357" s="252"/>
      <c r="O357" s="252"/>
      <c r="P357" s="252"/>
      <c r="Q357" s="252"/>
      <c r="R357" s="252"/>
      <c r="S357" s="252"/>
      <c r="T357" s="25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54" t="s">
        <v>151</v>
      </c>
      <c r="AU357" s="254" t="s">
        <v>90</v>
      </c>
      <c r="AV357" s="13" t="s">
        <v>85</v>
      </c>
      <c r="AW357" s="13" t="s">
        <v>35</v>
      </c>
      <c r="AX357" s="13" t="s">
        <v>78</v>
      </c>
      <c r="AY357" s="254" t="s">
        <v>141</v>
      </c>
    </row>
    <row r="358" s="14" customFormat="1">
      <c r="A358" s="14"/>
      <c r="B358" s="255"/>
      <c r="C358" s="256"/>
      <c r="D358" s="240" t="s">
        <v>151</v>
      </c>
      <c r="E358" s="257" t="s">
        <v>1</v>
      </c>
      <c r="F358" s="258" t="s">
        <v>487</v>
      </c>
      <c r="G358" s="256"/>
      <c r="H358" s="259">
        <v>59.200000000000003</v>
      </c>
      <c r="I358" s="260"/>
      <c r="J358" s="256"/>
      <c r="K358" s="256"/>
      <c r="L358" s="261"/>
      <c r="M358" s="262"/>
      <c r="N358" s="263"/>
      <c r="O358" s="263"/>
      <c r="P358" s="263"/>
      <c r="Q358" s="263"/>
      <c r="R358" s="263"/>
      <c r="S358" s="263"/>
      <c r="T358" s="26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65" t="s">
        <v>151</v>
      </c>
      <c r="AU358" s="265" t="s">
        <v>90</v>
      </c>
      <c r="AV358" s="14" t="s">
        <v>90</v>
      </c>
      <c r="AW358" s="14" t="s">
        <v>35</v>
      </c>
      <c r="AX358" s="14" t="s">
        <v>78</v>
      </c>
      <c r="AY358" s="265" t="s">
        <v>141</v>
      </c>
    </row>
    <row r="359" s="15" customFormat="1">
      <c r="A359" s="15"/>
      <c r="B359" s="266"/>
      <c r="C359" s="267"/>
      <c r="D359" s="240" t="s">
        <v>151</v>
      </c>
      <c r="E359" s="268" t="s">
        <v>1</v>
      </c>
      <c r="F359" s="269" t="s">
        <v>154</v>
      </c>
      <c r="G359" s="267"/>
      <c r="H359" s="270">
        <v>134</v>
      </c>
      <c r="I359" s="271"/>
      <c r="J359" s="267"/>
      <c r="K359" s="267"/>
      <c r="L359" s="272"/>
      <c r="M359" s="273"/>
      <c r="N359" s="274"/>
      <c r="O359" s="274"/>
      <c r="P359" s="274"/>
      <c r="Q359" s="274"/>
      <c r="R359" s="274"/>
      <c r="S359" s="274"/>
      <c r="T359" s="27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76" t="s">
        <v>151</v>
      </c>
      <c r="AU359" s="276" t="s">
        <v>90</v>
      </c>
      <c r="AV359" s="15" t="s">
        <v>148</v>
      </c>
      <c r="AW359" s="15" t="s">
        <v>35</v>
      </c>
      <c r="AX359" s="15" t="s">
        <v>85</v>
      </c>
      <c r="AY359" s="276" t="s">
        <v>141</v>
      </c>
    </row>
    <row r="360" s="2" customFormat="1" ht="49.05" customHeight="1">
      <c r="A360" s="39"/>
      <c r="B360" s="40"/>
      <c r="C360" s="227" t="s">
        <v>503</v>
      </c>
      <c r="D360" s="227" t="s">
        <v>144</v>
      </c>
      <c r="E360" s="228" t="s">
        <v>504</v>
      </c>
      <c r="F360" s="229" t="s">
        <v>505</v>
      </c>
      <c r="G360" s="230" t="s">
        <v>401</v>
      </c>
      <c r="H360" s="231">
        <v>1</v>
      </c>
      <c r="I360" s="232"/>
      <c r="J360" s="233">
        <f>ROUND(I360*H360,2)</f>
        <v>0</v>
      </c>
      <c r="K360" s="229" t="s">
        <v>1</v>
      </c>
      <c r="L360" s="45"/>
      <c r="M360" s="234" t="s">
        <v>1</v>
      </c>
      <c r="N360" s="235" t="s">
        <v>43</v>
      </c>
      <c r="O360" s="92"/>
      <c r="P360" s="236">
        <f>O360*H360</f>
        <v>0</v>
      </c>
      <c r="Q360" s="236">
        <v>0</v>
      </c>
      <c r="R360" s="236">
        <f>Q360*H360</f>
        <v>0</v>
      </c>
      <c r="S360" s="236">
        <v>0</v>
      </c>
      <c r="T360" s="237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38" t="s">
        <v>148</v>
      </c>
      <c r="AT360" s="238" t="s">
        <v>144</v>
      </c>
      <c r="AU360" s="238" t="s">
        <v>90</v>
      </c>
      <c r="AY360" s="18" t="s">
        <v>141</v>
      </c>
      <c r="BE360" s="239">
        <f>IF(N360="základní",J360,0)</f>
        <v>0</v>
      </c>
      <c r="BF360" s="239">
        <f>IF(N360="snížená",J360,0)</f>
        <v>0</v>
      </c>
      <c r="BG360" s="239">
        <f>IF(N360="zákl. přenesená",J360,0)</f>
        <v>0</v>
      </c>
      <c r="BH360" s="239">
        <f>IF(N360="sníž. přenesená",J360,0)</f>
        <v>0</v>
      </c>
      <c r="BI360" s="239">
        <f>IF(N360="nulová",J360,0)</f>
        <v>0</v>
      </c>
      <c r="BJ360" s="18" t="s">
        <v>85</v>
      </c>
      <c r="BK360" s="239">
        <f>ROUND(I360*H360,2)</f>
        <v>0</v>
      </c>
      <c r="BL360" s="18" t="s">
        <v>148</v>
      </c>
      <c r="BM360" s="238" t="s">
        <v>506</v>
      </c>
    </row>
    <row r="361" s="2" customFormat="1">
      <c r="A361" s="39"/>
      <c r="B361" s="40"/>
      <c r="C361" s="41"/>
      <c r="D361" s="240" t="s">
        <v>150</v>
      </c>
      <c r="E361" s="41"/>
      <c r="F361" s="241" t="s">
        <v>505</v>
      </c>
      <c r="G361" s="41"/>
      <c r="H361" s="41"/>
      <c r="I361" s="242"/>
      <c r="J361" s="41"/>
      <c r="K361" s="41"/>
      <c r="L361" s="45"/>
      <c r="M361" s="243"/>
      <c r="N361" s="244"/>
      <c r="O361" s="92"/>
      <c r="P361" s="92"/>
      <c r="Q361" s="92"/>
      <c r="R361" s="92"/>
      <c r="S361" s="92"/>
      <c r="T361" s="93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T361" s="18" t="s">
        <v>150</v>
      </c>
      <c r="AU361" s="18" t="s">
        <v>90</v>
      </c>
    </row>
    <row r="362" s="14" customFormat="1">
      <c r="A362" s="14"/>
      <c r="B362" s="255"/>
      <c r="C362" s="256"/>
      <c r="D362" s="240" t="s">
        <v>151</v>
      </c>
      <c r="E362" s="257" t="s">
        <v>1</v>
      </c>
      <c r="F362" s="258" t="s">
        <v>85</v>
      </c>
      <c r="G362" s="256"/>
      <c r="H362" s="259">
        <v>1</v>
      </c>
      <c r="I362" s="260"/>
      <c r="J362" s="256"/>
      <c r="K362" s="256"/>
      <c r="L362" s="261"/>
      <c r="M362" s="262"/>
      <c r="N362" s="263"/>
      <c r="O362" s="263"/>
      <c r="P362" s="263"/>
      <c r="Q362" s="263"/>
      <c r="R362" s="263"/>
      <c r="S362" s="263"/>
      <c r="T362" s="26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65" t="s">
        <v>151</v>
      </c>
      <c r="AU362" s="265" t="s">
        <v>90</v>
      </c>
      <c r="AV362" s="14" t="s">
        <v>90</v>
      </c>
      <c r="AW362" s="14" t="s">
        <v>35</v>
      </c>
      <c r="AX362" s="14" t="s">
        <v>78</v>
      </c>
      <c r="AY362" s="265" t="s">
        <v>141</v>
      </c>
    </row>
    <row r="363" s="15" customFormat="1">
      <c r="A363" s="15"/>
      <c r="B363" s="266"/>
      <c r="C363" s="267"/>
      <c r="D363" s="240" t="s">
        <v>151</v>
      </c>
      <c r="E363" s="268" t="s">
        <v>1</v>
      </c>
      <c r="F363" s="269" t="s">
        <v>154</v>
      </c>
      <c r="G363" s="267"/>
      <c r="H363" s="270">
        <v>1</v>
      </c>
      <c r="I363" s="271"/>
      <c r="J363" s="267"/>
      <c r="K363" s="267"/>
      <c r="L363" s="272"/>
      <c r="M363" s="273"/>
      <c r="N363" s="274"/>
      <c r="O363" s="274"/>
      <c r="P363" s="274"/>
      <c r="Q363" s="274"/>
      <c r="R363" s="274"/>
      <c r="S363" s="274"/>
      <c r="T363" s="27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76" t="s">
        <v>151</v>
      </c>
      <c r="AU363" s="276" t="s">
        <v>90</v>
      </c>
      <c r="AV363" s="15" t="s">
        <v>148</v>
      </c>
      <c r="AW363" s="15" t="s">
        <v>35</v>
      </c>
      <c r="AX363" s="15" t="s">
        <v>85</v>
      </c>
      <c r="AY363" s="276" t="s">
        <v>141</v>
      </c>
    </row>
    <row r="364" s="2" customFormat="1" ht="66.75" customHeight="1">
      <c r="A364" s="39"/>
      <c r="B364" s="40"/>
      <c r="C364" s="227" t="s">
        <v>507</v>
      </c>
      <c r="D364" s="227" t="s">
        <v>144</v>
      </c>
      <c r="E364" s="228" t="s">
        <v>508</v>
      </c>
      <c r="F364" s="229" t="s">
        <v>509</v>
      </c>
      <c r="G364" s="230" t="s">
        <v>401</v>
      </c>
      <c r="H364" s="231">
        <v>1</v>
      </c>
      <c r="I364" s="232"/>
      <c r="J364" s="233">
        <f>ROUND(I364*H364,2)</f>
        <v>0</v>
      </c>
      <c r="K364" s="229" t="s">
        <v>1</v>
      </c>
      <c r="L364" s="45"/>
      <c r="M364" s="234" t="s">
        <v>1</v>
      </c>
      <c r="N364" s="235" t="s">
        <v>43</v>
      </c>
      <c r="O364" s="92"/>
      <c r="P364" s="236">
        <f>O364*H364</f>
        <v>0</v>
      </c>
      <c r="Q364" s="236">
        <v>0</v>
      </c>
      <c r="R364" s="236">
        <f>Q364*H364</f>
        <v>0</v>
      </c>
      <c r="S364" s="236">
        <v>0</v>
      </c>
      <c r="T364" s="237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38" t="s">
        <v>148</v>
      </c>
      <c r="AT364" s="238" t="s">
        <v>144</v>
      </c>
      <c r="AU364" s="238" t="s">
        <v>90</v>
      </c>
      <c r="AY364" s="18" t="s">
        <v>141</v>
      </c>
      <c r="BE364" s="239">
        <f>IF(N364="základní",J364,0)</f>
        <v>0</v>
      </c>
      <c r="BF364" s="239">
        <f>IF(N364="snížená",J364,0)</f>
        <v>0</v>
      </c>
      <c r="BG364" s="239">
        <f>IF(N364="zákl. přenesená",J364,0)</f>
        <v>0</v>
      </c>
      <c r="BH364" s="239">
        <f>IF(N364="sníž. přenesená",J364,0)</f>
        <v>0</v>
      </c>
      <c r="BI364" s="239">
        <f>IF(N364="nulová",J364,0)</f>
        <v>0</v>
      </c>
      <c r="BJ364" s="18" t="s">
        <v>85</v>
      </c>
      <c r="BK364" s="239">
        <f>ROUND(I364*H364,2)</f>
        <v>0</v>
      </c>
      <c r="BL364" s="18" t="s">
        <v>148</v>
      </c>
      <c r="BM364" s="238" t="s">
        <v>510</v>
      </c>
    </row>
    <row r="365" s="2" customFormat="1">
      <c r="A365" s="39"/>
      <c r="B365" s="40"/>
      <c r="C365" s="41"/>
      <c r="D365" s="240" t="s">
        <v>150</v>
      </c>
      <c r="E365" s="41"/>
      <c r="F365" s="241" t="s">
        <v>509</v>
      </c>
      <c r="G365" s="41"/>
      <c r="H365" s="41"/>
      <c r="I365" s="242"/>
      <c r="J365" s="41"/>
      <c r="K365" s="41"/>
      <c r="L365" s="45"/>
      <c r="M365" s="243"/>
      <c r="N365" s="244"/>
      <c r="O365" s="92"/>
      <c r="P365" s="92"/>
      <c r="Q365" s="92"/>
      <c r="R365" s="92"/>
      <c r="S365" s="92"/>
      <c r="T365" s="93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150</v>
      </c>
      <c r="AU365" s="18" t="s">
        <v>90</v>
      </c>
    </row>
    <row r="366" s="14" customFormat="1">
      <c r="A366" s="14"/>
      <c r="B366" s="255"/>
      <c r="C366" s="256"/>
      <c r="D366" s="240" t="s">
        <v>151</v>
      </c>
      <c r="E366" s="257" t="s">
        <v>1</v>
      </c>
      <c r="F366" s="258" t="s">
        <v>85</v>
      </c>
      <c r="G366" s="256"/>
      <c r="H366" s="259">
        <v>1</v>
      </c>
      <c r="I366" s="260"/>
      <c r="J366" s="256"/>
      <c r="K366" s="256"/>
      <c r="L366" s="261"/>
      <c r="M366" s="262"/>
      <c r="N366" s="263"/>
      <c r="O366" s="263"/>
      <c r="P366" s="263"/>
      <c r="Q366" s="263"/>
      <c r="R366" s="263"/>
      <c r="S366" s="263"/>
      <c r="T366" s="26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65" t="s">
        <v>151</v>
      </c>
      <c r="AU366" s="265" t="s">
        <v>90</v>
      </c>
      <c r="AV366" s="14" t="s">
        <v>90</v>
      </c>
      <c r="AW366" s="14" t="s">
        <v>35</v>
      </c>
      <c r="AX366" s="14" t="s">
        <v>78</v>
      </c>
      <c r="AY366" s="265" t="s">
        <v>141</v>
      </c>
    </row>
    <row r="367" s="15" customFormat="1">
      <c r="A367" s="15"/>
      <c r="B367" s="266"/>
      <c r="C367" s="267"/>
      <c r="D367" s="240" t="s">
        <v>151</v>
      </c>
      <c r="E367" s="268" t="s">
        <v>1</v>
      </c>
      <c r="F367" s="269" t="s">
        <v>154</v>
      </c>
      <c r="G367" s="267"/>
      <c r="H367" s="270">
        <v>1</v>
      </c>
      <c r="I367" s="271"/>
      <c r="J367" s="267"/>
      <c r="K367" s="267"/>
      <c r="L367" s="272"/>
      <c r="M367" s="273"/>
      <c r="N367" s="274"/>
      <c r="O367" s="274"/>
      <c r="P367" s="274"/>
      <c r="Q367" s="274"/>
      <c r="R367" s="274"/>
      <c r="S367" s="274"/>
      <c r="T367" s="27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76" t="s">
        <v>151</v>
      </c>
      <c r="AU367" s="276" t="s">
        <v>90</v>
      </c>
      <c r="AV367" s="15" t="s">
        <v>148</v>
      </c>
      <c r="AW367" s="15" t="s">
        <v>35</v>
      </c>
      <c r="AX367" s="15" t="s">
        <v>85</v>
      </c>
      <c r="AY367" s="276" t="s">
        <v>141</v>
      </c>
    </row>
    <row r="368" s="2" customFormat="1" ht="24.15" customHeight="1">
      <c r="A368" s="39"/>
      <c r="B368" s="40"/>
      <c r="C368" s="227" t="s">
        <v>511</v>
      </c>
      <c r="D368" s="227" t="s">
        <v>144</v>
      </c>
      <c r="E368" s="228" t="s">
        <v>512</v>
      </c>
      <c r="F368" s="229" t="s">
        <v>513</v>
      </c>
      <c r="G368" s="230" t="s">
        <v>401</v>
      </c>
      <c r="H368" s="231">
        <v>2</v>
      </c>
      <c r="I368" s="232"/>
      <c r="J368" s="233">
        <f>ROUND(I368*H368,2)</f>
        <v>0</v>
      </c>
      <c r="K368" s="229" t="s">
        <v>1</v>
      </c>
      <c r="L368" s="45"/>
      <c r="M368" s="234" t="s">
        <v>1</v>
      </c>
      <c r="N368" s="235" t="s">
        <v>43</v>
      </c>
      <c r="O368" s="92"/>
      <c r="P368" s="236">
        <f>O368*H368</f>
        <v>0</v>
      </c>
      <c r="Q368" s="236">
        <v>0</v>
      </c>
      <c r="R368" s="236">
        <f>Q368*H368</f>
        <v>0</v>
      </c>
      <c r="S368" s="236">
        <v>0</v>
      </c>
      <c r="T368" s="237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38" t="s">
        <v>148</v>
      </c>
      <c r="AT368" s="238" t="s">
        <v>144</v>
      </c>
      <c r="AU368" s="238" t="s">
        <v>90</v>
      </c>
      <c r="AY368" s="18" t="s">
        <v>141</v>
      </c>
      <c r="BE368" s="239">
        <f>IF(N368="základní",J368,0)</f>
        <v>0</v>
      </c>
      <c r="BF368" s="239">
        <f>IF(N368="snížená",J368,0)</f>
        <v>0</v>
      </c>
      <c r="BG368" s="239">
        <f>IF(N368="zákl. přenesená",J368,0)</f>
        <v>0</v>
      </c>
      <c r="BH368" s="239">
        <f>IF(N368="sníž. přenesená",J368,0)</f>
        <v>0</v>
      </c>
      <c r="BI368" s="239">
        <f>IF(N368="nulová",J368,0)</f>
        <v>0</v>
      </c>
      <c r="BJ368" s="18" t="s">
        <v>85</v>
      </c>
      <c r="BK368" s="239">
        <f>ROUND(I368*H368,2)</f>
        <v>0</v>
      </c>
      <c r="BL368" s="18" t="s">
        <v>148</v>
      </c>
      <c r="BM368" s="238" t="s">
        <v>514</v>
      </c>
    </row>
    <row r="369" s="2" customFormat="1">
      <c r="A369" s="39"/>
      <c r="B369" s="40"/>
      <c r="C369" s="41"/>
      <c r="D369" s="240" t="s">
        <v>150</v>
      </c>
      <c r="E369" s="41"/>
      <c r="F369" s="241" t="s">
        <v>513</v>
      </c>
      <c r="G369" s="41"/>
      <c r="H369" s="41"/>
      <c r="I369" s="242"/>
      <c r="J369" s="41"/>
      <c r="K369" s="41"/>
      <c r="L369" s="45"/>
      <c r="M369" s="243"/>
      <c r="N369" s="244"/>
      <c r="O369" s="92"/>
      <c r="P369" s="92"/>
      <c r="Q369" s="92"/>
      <c r="R369" s="92"/>
      <c r="S369" s="92"/>
      <c r="T369" s="93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150</v>
      </c>
      <c r="AU369" s="18" t="s">
        <v>90</v>
      </c>
    </row>
    <row r="370" s="14" customFormat="1">
      <c r="A370" s="14"/>
      <c r="B370" s="255"/>
      <c r="C370" s="256"/>
      <c r="D370" s="240" t="s">
        <v>151</v>
      </c>
      <c r="E370" s="257" t="s">
        <v>1</v>
      </c>
      <c r="F370" s="258" t="s">
        <v>90</v>
      </c>
      <c r="G370" s="256"/>
      <c r="H370" s="259">
        <v>2</v>
      </c>
      <c r="I370" s="260"/>
      <c r="J370" s="256"/>
      <c r="K370" s="256"/>
      <c r="L370" s="261"/>
      <c r="M370" s="262"/>
      <c r="N370" s="263"/>
      <c r="O370" s="263"/>
      <c r="P370" s="263"/>
      <c r="Q370" s="263"/>
      <c r="R370" s="263"/>
      <c r="S370" s="263"/>
      <c r="T370" s="26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65" t="s">
        <v>151</v>
      </c>
      <c r="AU370" s="265" t="s">
        <v>90</v>
      </c>
      <c r="AV370" s="14" t="s">
        <v>90</v>
      </c>
      <c r="AW370" s="14" t="s">
        <v>35</v>
      </c>
      <c r="AX370" s="14" t="s">
        <v>78</v>
      </c>
      <c r="AY370" s="265" t="s">
        <v>141</v>
      </c>
    </row>
    <row r="371" s="15" customFormat="1">
      <c r="A371" s="15"/>
      <c r="B371" s="266"/>
      <c r="C371" s="267"/>
      <c r="D371" s="240" t="s">
        <v>151</v>
      </c>
      <c r="E371" s="268" t="s">
        <v>1</v>
      </c>
      <c r="F371" s="269" t="s">
        <v>154</v>
      </c>
      <c r="G371" s="267"/>
      <c r="H371" s="270">
        <v>2</v>
      </c>
      <c r="I371" s="271"/>
      <c r="J371" s="267"/>
      <c r="K371" s="267"/>
      <c r="L371" s="272"/>
      <c r="M371" s="273"/>
      <c r="N371" s="274"/>
      <c r="O371" s="274"/>
      <c r="P371" s="274"/>
      <c r="Q371" s="274"/>
      <c r="R371" s="274"/>
      <c r="S371" s="274"/>
      <c r="T371" s="27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76" t="s">
        <v>151</v>
      </c>
      <c r="AU371" s="276" t="s">
        <v>90</v>
      </c>
      <c r="AV371" s="15" t="s">
        <v>148</v>
      </c>
      <c r="AW371" s="15" t="s">
        <v>35</v>
      </c>
      <c r="AX371" s="15" t="s">
        <v>85</v>
      </c>
      <c r="AY371" s="276" t="s">
        <v>141</v>
      </c>
    </row>
    <row r="372" s="2" customFormat="1" ht="55.5" customHeight="1">
      <c r="A372" s="39"/>
      <c r="B372" s="40"/>
      <c r="C372" s="227" t="s">
        <v>515</v>
      </c>
      <c r="D372" s="227" t="s">
        <v>144</v>
      </c>
      <c r="E372" s="228" t="s">
        <v>516</v>
      </c>
      <c r="F372" s="229" t="s">
        <v>517</v>
      </c>
      <c r="G372" s="230" t="s">
        <v>401</v>
      </c>
      <c r="H372" s="231">
        <v>1</v>
      </c>
      <c r="I372" s="232"/>
      <c r="J372" s="233">
        <f>ROUND(I372*H372,2)</f>
        <v>0</v>
      </c>
      <c r="K372" s="229" t="s">
        <v>1</v>
      </c>
      <c r="L372" s="45"/>
      <c r="M372" s="234" t="s">
        <v>1</v>
      </c>
      <c r="N372" s="235" t="s">
        <v>43</v>
      </c>
      <c r="O372" s="92"/>
      <c r="P372" s="236">
        <f>O372*H372</f>
        <v>0</v>
      </c>
      <c r="Q372" s="236">
        <v>0</v>
      </c>
      <c r="R372" s="236">
        <f>Q372*H372</f>
        <v>0</v>
      </c>
      <c r="S372" s="236">
        <v>0</v>
      </c>
      <c r="T372" s="237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38" t="s">
        <v>148</v>
      </c>
      <c r="AT372" s="238" t="s">
        <v>144</v>
      </c>
      <c r="AU372" s="238" t="s">
        <v>90</v>
      </c>
      <c r="AY372" s="18" t="s">
        <v>141</v>
      </c>
      <c r="BE372" s="239">
        <f>IF(N372="základní",J372,0)</f>
        <v>0</v>
      </c>
      <c r="BF372" s="239">
        <f>IF(N372="snížená",J372,0)</f>
        <v>0</v>
      </c>
      <c r="BG372" s="239">
        <f>IF(N372="zákl. přenesená",J372,0)</f>
        <v>0</v>
      </c>
      <c r="BH372" s="239">
        <f>IF(N372="sníž. přenesená",J372,0)</f>
        <v>0</v>
      </c>
      <c r="BI372" s="239">
        <f>IF(N372="nulová",J372,0)</f>
        <v>0</v>
      </c>
      <c r="BJ372" s="18" t="s">
        <v>85</v>
      </c>
      <c r="BK372" s="239">
        <f>ROUND(I372*H372,2)</f>
        <v>0</v>
      </c>
      <c r="BL372" s="18" t="s">
        <v>148</v>
      </c>
      <c r="BM372" s="238" t="s">
        <v>518</v>
      </c>
    </row>
    <row r="373" s="2" customFormat="1">
      <c r="A373" s="39"/>
      <c r="B373" s="40"/>
      <c r="C373" s="41"/>
      <c r="D373" s="240" t="s">
        <v>150</v>
      </c>
      <c r="E373" s="41"/>
      <c r="F373" s="241" t="s">
        <v>517</v>
      </c>
      <c r="G373" s="41"/>
      <c r="H373" s="41"/>
      <c r="I373" s="242"/>
      <c r="J373" s="41"/>
      <c r="K373" s="41"/>
      <c r="L373" s="45"/>
      <c r="M373" s="243"/>
      <c r="N373" s="244"/>
      <c r="O373" s="92"/>
      <c r="P373" s="92"/>
      <c r="Q373" s="92"/>
      <c r="R373" s="92"/>
      <c r="S373" s="92"/>
      <c r="T373" s="93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8" t="s">
        <v>150</v>
      </c>
      <c r="AU373" s="18" t="s">
        <v>90</v>
      </c>
    </row>
    <row r="374" s="14" customFormat="1">
      <c r="A374" s="14"/>
      <c r="B374" s="255"/>
      <c r="C374" s="256"/>
      <c r="D374" s="240" t="s">
        <v>151</v>
      </c>
      <c r="E374" s="257" t="s">
        <v>1</v>
      </c>
      <c r="F374" s="258" t="s">
        <v>85</v>
      </c>
      <c r="G374" s="256"/>
      <c r="H374" s="259">
        <v>1</v>
      </c>
      <c r="I374" s="260"/>
      <c r="J374" s="256"/>
      <c r="K374" s="256"/>
      <c r="L374" s="261"/>
      <c r="M374" s="262"/>
      <c r="N374" s="263"/>
      <c r="O374" s="263"/>
      <c r="P374" s="263"/>
      <c r="Q374" s="263"/>
      <c r="R374" s="263"/>
      <c r="S374" s="263"/>
      <c r="T374" s="26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65" t="s">
        <v>151</v>
      </c>
      <c r="AU374" s="265" t="s">
        <v>90</v>
      </c>
      <c r="AV374" s="14" t="s">
        <v>90</v>
      </c>
      <c r="AW374" s="14" t="s">
        <v>35</v>
      </c>
      <c r="AX374" s="14" t="s">
        <v>78</v>
      </c>
      <c r="AY374" s="265" t="s">
        <v>141</v>
      </c>
    </row>
    <row r="375" s="15" customFormat="1">
      <c r="A375" s="15"/>
      <c r="B375" s="266"/>
      <c r="C375" s="267"/>
      <c r="D375" s="240" t="s">
        <v>151</v>
      </c>
      <c r="E375" s="268" t="s">
        <v>1</v>
      </c>
      <c r="F375" s="269" t="s">
        <v>154</v>
      </c>
      <c r="G375" s="267"/>
      <c r="H375" s="270">
        <v>1</v>
      </c>
      <c r="I375" s="271"/>
      <c r="J375" s="267"/>
      <c r="K375" s="267"/>
      <c r="L375" s="272"/>
      <c r="M375" s="273"/>
      <c r="N375" s="274"/>
      <c r="O375" s="274"/>
      <c r="P375" s="274"/>
      <c r="Q375" s="274"/>
      <c r="R375" s="274"/>
      <c r="S375" s="274"/>
      <c r="T375" s="27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76" t="s">
        <v>151</v>
      </c>
      <c r="AU375" s="276" t="s">
        <v>90</v>
      </c>
      <c r="AV375" s="15" t="s">
        <v>148</v>
      </c>
      <c r="AW375" s="15" t="s">
        <v>35</v>
      </c>
      <c r="AX375" s="15" t="s">
        <v>85</v>
      </c>
      <c r="AY375" s="276" t="s">
        <v>141</v>
      </c>
    </row>
    <row r="376" s="2" customFormat="1" ht="55.5" customHeight="1">
      <c r="A376" s="39"/>
      <c r="B376" s="40"/>
      <c r="C376" s="227" t="s">
        <v>519</v>
      </c>
      <c r="D376" s="227" t="s">
        <v>144</v>
      </c>
      <c r="E376" s="228" t="s">
        <v>520</v>
      </c>
      <c r="F376" s="229" t="s">
        <v>517</v>
      </c>
      <c r="G376" s="230" t="s">
        <v>401</v>
      </c>
      <c r="H376" s="231">
        <v>1</v>
      </c>
      <c r="I376" s="232"/>
      <c r="J376" s="233">
        <f>ROUND(I376*H376,2)</f>
        <v>0</v>
      </c>
      <c r="K376" s="229" t="s">
        <v>1</v>
      </c>
      <c r="L376" s="45"/>
      <c r="M376" s="234" t="s">
        <v>1</v>
      </c>
      <c r="N376" s="235" t="s">
        <v>43</v>
      </c>
      <c r="O376" s="92"/>
      <c r="P376" s="236">
        <f>O376*H376</f>
        <v>0</v>
      </c>
      <c r="Q376" s="236">
        <v>0</v>
      </c>
      <c r="R376" s="236">
        <f>Q376*H376</f>
        <v>0</v>
      </c>
      <c r="S376" s="236">
        <v>0</v>
      </c>
      <c r="T376" s="237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38" t="s">
        <v>148</v>
      </c>
      <c r="AT376" s="238" t="s">
        <v>144</v>
      </c>
      <c r="AU376" s="238" t="s">
        <v>90</v>
      </c>
      <c r="AY376" s="18" t="s">
        <v>141</v>
      </c>
      <c r="BE376" s="239">
        <f>IF(N376="základní",J376,0)</f>
        <v>0</v>
      </c>
      <c r="BF376" s="239">
        <f>IF(N376="snížená",J376,0)</f>
        <v>0</v>
      </c>
      <c r="BG376" s="239">
        <f>IF(N376="zákl. přenesená",J376,0)</f>
        <v>0</v>
      </c>
      <c r="BH376" s="239">
        <f>IF(N376="sníž. přenesená",J376,0)</f>
        <v>0</v>
      </c>
      <c r="BI376" s="239">
        <f>IF(N376="nulová",J376,0)</f>
        <v>0</v>
      </c>
      <c r="BJ376" s="18" t="s">
        <v>85</v>
      </c>
      <c r="BK376" s="239">
        <f>ROUND(I376*H376,2)</f>
        <v>0</v>
      </c>
      <c r="BL376" s="18" t="s">
        <v>148</v>
      </c>
      <c r="BM376" s="238" t="s">
        <v>521</v>
      </c>
    </row>
    <row r="377" s="2" customFormat="1">
      <c r="A377" s="39"/>
      <c r="B377" s="40"/>
      <c r="C377" s="41"/>
      <c r="D377" s="240" t="s">
        <v>150</v>
      </c>
      <c r="E377" s="41"/>
      <c r="F377" s="241" t="s">
        <v>517</v>
      </c>
      <c r="G377" s="41"/>
      <c r="H377" s="41"/>
      <c r="I377" s="242"/>
      <c r="J377" s="41"/>
      <c r="K377" s="41"/>
      <c r="L377" s="45"/>
      <c r="M377" s="243"/>
      <c r="N377" s="244"/>
      <c r="O377" s="92"/>
      <c r="P377" s="92"/>
      <c r="Q377" s="92"/>
      <c r="R377" s="92"/>
      <c r="S377" s="92"/>
      <c r="T377" s="93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8" t="s">
        <v>150</v>
      </c>
      <c r="AU377" s="18" t="s">
        <v>90</v>
      </c>
    </row>
    <row r="378" s="14" customFormat="1">
      <c r="A378" s="14"/>
      <c r="B378" s="255"/>
      <c r="C378" s="256"/>
      <c r="D378" s="240" t="s">
        <v>151</v>
      </c>
      <c r="E378" s="257" t="s">
        <v>1</v>
      </c>
      <c r="F378" s="258" t="s">
        <v>85</v>
      </c>
      <c r="G378" s="256"/>
      <c r="H378" s="259">
        <v>1</v>
      </c>
      <c r="I378" s="260"/>
      <c r="J378" s="256"/>
      <c r="K378" s="256"/>
      <c r="L378" s="261"/>
      <c r="M378" s="262"/>
      <c r="N378" s="263"/>
      <c r="O378" s="263"/>
      <c r="P378" s="263"/>
      <c r="Q378" s="263"/>
      <c r="R378" s="263"/>
      <c r="S378" s="263"/>
      <c r="T378" s="26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65" t="s">
        <v>151</v>
      </c>
      <c r="AU378" s="265" t="s">
        <v>90</v>
      </c>
      <c r="AV378" s="14" t="s">
        <v>90</v>
      </c>
      <c r="AW378" s="14" t="s">
        <v>35</v>
      </c>
      <c r="AX378" s="14" t="s">
        <v>78</v>
      </c>
      <c r="AY378" s="265" t="s">
        <v>141</v>
      </c>
    </row>
    <row r="379" s="15" customFormat="1">
      <c r="A379" s="15"/>
      <c r="B379" s="266"/>
      <c r="C379" s="267"/>
      <c r="D379" s="240" t="s">
        <v>151</v>
      </c>
      <c r="E379" s="268" t="s">
        <v>1</v>
      </c>
      <c r="F379" s="269" t="s">
        <v>154</v>
      </c>
      <c r="G379" s="267"/>
      <c r="H379" s="270">
        <v>1</v>
      </c>
      <c r="I379" s="271"/>
      <c r="J379" s="267"/>
      <c r="K379" s="267"/>
      <c r="L379" s="272"/>
      <c r="M379" s="273"/>
      <c r="N379" s="274"/>
      <c r="O379" s="274"/>
      <c r="P379" s="274"/>
      <c r="Q379" s="274"/>
      <c r="R379" s="274"/>
      <c r="S379" s="274"/>
      <c r="T379" s="27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76" t="s">
        <v>151</v>
      </c>
      <c r="AU379" s="276" t="s">
        <v>90</v>
      </c>
      <c r="AV379" s="15" t="s">
        <v>148</v>
      </c>
      <c r="AW379" s="15" t="s">
        <v>35</v>
      </c>
      <c r="AX379" s="15" t="s">
        <v>85</v>
      </c>
      <c r="AY379" s="276" t="s">
        <v>141</v>
      </c>
    </row>
    <row r="380" s="2" customFormat="1" ht="24.15" customHeight="1">
      <c r="A380" s="39"/>
      <c r="B380" s="40"/>
      <c r="C380" s="227" t="s">
        <v>522</v>
      </c>
      <c r="D380" s="227" t="s">
        <v>144</v>
      </c>
      <c r="E380" s="228" t="s">
        <v>523</v>
      </c>
      <c r="F380" s="229" t="s">
        <v>513</v>
      </c>
      <c r="G380" s="230" t="s">
        <v>401</v>
      </c>
      <c r="H380" s="231">
        <v>2</v>
      </c>
      <c r="I380" s="232"/>
      <c r="J380" s="233">
        <f>ROUND(I380*H380,2)</f>
        <v>0</v>
      </c>
      <c r="K380" s="229" t="s">
        <v>1</v>
      </c>
      <c r="L380" s="45"/>
      <c r="M380" s="234" t="s">
        <v>1</v>
      </c>
      <c r="N380" s="235" t="s">
        <v>43</v>
      </c>
      <c r="O380" s="92"/>
      <c r="P380" s="236">
        <f>O380*H380</f>
        <v>0</v>
      </c>
      <c r="Q380" s="236">
        <v>0</v>
      </c>
      <c r="R380" s="236">
        <f>Q380*H380</f>
        <v>0</v>
      </c>
      <c r="S380" s="236">
        <v>0</v>
      </c>
      <c r="T380" s="237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38" t="s">
        <v>148</v>
      </c>
      <c r="AT380" s="238" t="s">
        <v>144</v>
      </c>
      <c r="AU380" s="238" t="s">
        <v>90</v>
      </c>
      <c r="AY380" s="18" t="s">
        <v>141</v>
      </c>
      <c r="BE380" s="239">
        <f>IF(N380="základní",J380,0)</f>
        <v>0</v>
      </c>
      <c r="BF380" s="239">
        <f>IF(N380="snížená",J380,0)</f>
        <v>0</v>
      </c>
      <c r="BG380" s="239">
        <f>IF(N380="zákl. přenesená",J380,0)</f>
        <v>0</v>
      </c>
      <c r="BH380" s="239">
        <f>IF(N380="sníž. přenesená",J380,0)</f>
        <v>0</v>
      </c>
      <c r="BI380" s="239">
        <f>IF(N380="nulová",J380,0)</f>
        <v>0</v>
      </c>
      <c r="BJ380" s="18" t="s">
        <v>85</v>
      </c>
      <c r="BK380" s="239">
        <f>ROUND(I380*H380,2)</f>
        <v>0</v>
      </c>
      <c r="BL380" s="18" t="s">
        <v>148</v>
      </c>
      <c r="BM380" s="238" t="s">
        <v>524</v>
      </c>
    </row>
    <row r="381" s="2" customFormat="1">
      <c r="A381" s="39"/>
      <c r="B381" s="40"/>
      <c r="C381" s="41"/>
      <c r="D381" s="240" t="s">
        <v>150</v>
      </c>
      <c r="E381" s="41"/>
      <c r="F381" s="241" t="s">
        <v>513</v>
      </c>
      <c r="G381" s="41"/>
      <c r="H381" s="41"/>
      <c r="I381" s="242"/>
      <c r="J381" s="41"/>
      <c r="K381" s="41"/>
      <c r="L381" s="45"/>
      <c r="M381" s="243"/>
      <c r="N381" s="244"/>
      <c r="O381" s="92"/>
      <c r="P381" s="92"/>
      <c r="Q381" s="92"/>
      <c r="R381" s="92"/>
      <c r="S381" s="92"/>
      <c r="T381" s="93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150</v>
      </c>
      <c r="AU381" s="18" t="s">
        <v>90</v>
      </c>
    </row>
    <row r="382" s="14" customFormat="1">
      <c r="A382" s="14"/>
      <c r="B382" s="255"/>
      <c r="C382" s="256"/>
      <c r="D382" s="240" t="s">
        <v>151</v>
      </c>
      <c r="E382" s="257" t="s">
        <v>1</v>
      </c>
      <c r="F382" s="258" t="s">
        <v>90</v>
      </c>
      <c r="G382" s="256"/>
      <c r="H382" s="259">
        <v>2</v>
      </c>
      <c r="I382" s="260"/>
      <c r="J382" s="256"/>
      <c r="K382" s="256"/>
      <c r="L382" s="261"/>
      <c r="M382" s="262"/>
      <c r="N382" s="263"/>
      <c r="O382" s="263"/>
      <c r="P382" s="263"/>
      <c r="Q382" s="263"/>
      <c r="R382" s="263"/>
      <c r="S382" s="263"/>
      <c r="T382" s="26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65" t="s">
        <v>151</v>
      </c>
      <c r="AU382" s="265" t="s">
        <v>90</v>
      </c>
      <c r="AV382" s="14" t="s">
        <v>90</v>
      </c>
      <c r="AW382" s="14" t="s">
        <v>35</v>
      </c>
      <c r="AX382" s="14" t="s">
        <v>78</v>
      </c>
      <c r="AY382" s="265" t="s">
        <v>141</v>
      </c>
    </row>
    <row r="383" s="15" customFormat="1">
      <c r="A383" s="15"/>
      <c r="B383" s="266"/>
      <c r="C383" s="267"/>
      <c r="D383" s="240" t="s">
        <v>151</v>
      </c>
      <c r="E383" s="268" t="s">
        <v>1</v>
      </c>
      <c r="F383" s="269" t="s">
        <v>154</v>
      </c>
      <c r="G383" s="267"/>
      <c r="H383" s="270">
        <v>2</v>
      </c>
      <c r="I383" s="271"/>
      <c r="J383" s="267"/>
      <c r="K383" s="267"/>
      <c r="L383" s="272"/>
      <c r="M383" s="273"/>
      <c r="N383" s="274"/>
      <c r="O383" s="274"/>
      <c r="P383" s="274"/>
      <c r="Q383" s="274"/>
      <c r="R383" s="274"/>
      <c r="S383" s="274"/>
      <c r="T383" s="27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76" t="s">
        <v>151</v>
      </c>
      <c r="AU383" s="276" t="s">
        <v>90</v>
      </c>
      <c r="AV383" s="15" t="s">
        <v>148</v>
      </c>
      <c r="AW383" s="15" t="s">
        <v>35</v>
      </c>
      <c r="AX383" s="15" t="s">
        <v>85</v>
      </c>
      <c r="AY383" s="276" t="s">
        <v>141</v>
      </c>
    </row>
    <row r="384" s="2" customFormat="1" ht="55.5" customHeight="1">
      <c r="A384" s="39"/>
      <c r="B384" s="40"/>
      <c r="C384" s="227" t="s">
        <v>525</v>
      </c>
      <c r="D384" s="227" t="s">
        <v>144</v>
      </c>
      <c r="E384" s="228" t="s">
        <v>526</v>
      </c>
      <c r="F384" s="229" t="s">
        <v>527</v>
      </c>
      <c r="G384" s="230" t="s">
        <v>401</v>
      </c>
      <c r="H384" s="231">
        <v>1</v>
      </c>
      <c r="I384" s="232"/>
      <c r="J384" s="233">
        <f>ROUND(I384*H384,2)</f>
        <v>0</v>
      </c>
      <c r="K384" s="229" t="s">
        <v>1</v>
      </c>
      <c r="L384" s="45"/>
      <c r="M384" s="234" t="s">
        <v>1</v>
      </c>
      <c r="N384" s="235" t="s">
        <v>43</v>
      </c>
      <c r="O384" s="92"/>
      <c r="P384" s="236">
        <f>O384*H384</f>
        <v>0</v>
      </c>
      <c r="Q384" s="236">
        <v>0</v>
      </c>
      <c r="R384" s="236">
        <f>Q384*H384</f>
        <v>0</v>
      </c>
      <c r="S384" s="236">
        <v>0</v>
      </c>
      <c r="T384" s="237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38" t="s">
        <v>148</v>
      </c>
      <c r="AT384" s="238" t="s">
        <v>144</v>
      </c>
      <c r="AU384" s="238" t="s">
        <v>90</v>
      </c>
      <c r="AY384" s="18" t="s">
        <v>141</v>
      </c>
      <c r="BE384" s="239">
        <f>IF(N384="základní",J384,0)</f>
        <v>0</v>
      </c>
      <c r="BF384" s="239">
        <f>IF(N384="snížená",J384,0)</f>
        <v>0</v>
      </c>
      <c r="BG384" s="239">
        <f>IF(N384="zákl. přenesená",J384,0)</f>
        <v>0</v>
      </c>
      <c r="BH384" s="239">
        <f>IF(N384="sníž. přenesená",J384,0)</f>
        <v>0</v>
      </c>
      <c r="BI384" s="239">
        <f>IF(N384="nulová",J384,0)</f>
        <v>0</v>
      </c>
      <c r="BJ384" s="18" t="s">
        <v>85</v>
      </c>
      <c r="BK384" s="239">
        <f>ROUND(I384*H384,2)</f>
        <v>0</v>
      </c>
      <c r="BL384" s="18" t="s">
        <v>148</v>
      </c>
      <c r="BM384" s="238" t="s">
        <v>528</v>
      </c>
    </row>
    <row r="385" s="2" customFormat="1">
      <c r="A385" s="39"/>
      <c r="B385" s="40"/>
      <c r="C385" s="41"/>
      <c r="D385" s="240" t="s">
        <v>150</v>
      </c>
      <c r="E385" s="41"/>
      <c r="F385" s="241" t="s">
        <v>527</v>
      </c>
      <c r="G385" s="41"/>
      <c r="H385" s="41"/>
      <c r="I385" s="242"/>
      <c r="J385" s="41"/>
      <c r="K385" s="41"/>
      <c r="L385" s="45"/>
      <c r="M385" s="243"/>
      <c r="N385" s="244"/>
      <c r="O385" s="92"/>
      <c r="P385" s="92"/>
      <c r="Q385" s="92"/>
      <c r="R385" s="92"/>
      <c r="S385" s="92"/>
      <c r="T385" s="93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8" t="s">
        <v>150</v>
      </c>
      <c r="AU385" s="18" t="s">
        <v>90</v>
      </c>
    </row>
    <row r="386" s="13" customFormat="1">
      <c r="A386" s="13"/>
      <c r="B386" s="245"/>
      <c r="C386" s="246"/>
      <c r="D386" s="240" t="s">
        <v>151</v>
      </c>
      <c r="E386" s="247" t="s">
        <v>1</v>
      </c>
      <c r="F386" s="248" t="s">
        <v>529</v>
      </c>
      <c r="G386" s="246"/>
      <c r="H386" s="247" t="s">
        <v>1</v>
      </c>
      <c r="I386" s="249"/>
      <c r="J386" s="246"/>
      <c r="K386" s="246"/>
      <c r="L386" s="250"/>
      <c r="M386" s="251"/>
      <c r="N386" s="252"/>
      <c r="O386" s="252"/>
      <c r="P386" s="252"/>
      <c r="Q386" s="252"/>
      <c r="R386" s="252"/>
      <c r="S386" s="252"/>
      <c r="T386" s="25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54" t="s">
        <v>151</v>
      </c>
      <c r="AU386" s="254" t="s">
        <v>90</v>
      </c>
      <c r="AV386" s="13" t="s">
        <v>85</v>
      </c>
      <c r="AW386" s="13" t="s">
        <v>35</v>
      </c>
      <c r="AX386" s="13" t="s">
        <v>78</v>
      </c>
      <c r="AY386" s="254" t="s">
        <v>141</v>
      </c>
    </row>
    <row r="387" s="14" customFormat="1">
      <c r="A387" s="14"/>
      <c r="B387" s="255"/>
      <c r="C387" s="256"/>
      <c r="D387" s="240" t="s">
        <v>151</v>
      </c>
      <c r="E387" s="257" t="s">
        <v>1</v>
      </c>
      <c r="F387" s="258" t="s">
        <v>85</v>
      </c>
      <c r="G387" s="256"/>
      <c r="H387" s="259">
        <v>1</v>
      </c>
      <c r="I387" s="260"/>
      <c r="J387" s="256"/>
      <c r="K387" s="256"/>
      <c r="L387" s="261"/>
      <c r="M387" s="262"/>
      <c r="N387" s="263"/>
      <c r="O387" s="263"/>
      <c r="P387" s="263"/>
      <c r="Q387" s="263"/>
      <c r="R387" s="263"/>
      <c r="S387" s="263"/>
      <c r="T387" s="26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65" t="s">
        <v>151</v>
      </c>
      <c r="AU387" s="265" t="s">
        <v>90</v>
      </c>
      <c r="AV387" s="14" t="s">
        <v>90</v>
      </c>
      <c r="AW387" s="14" t="s">
        <v>35</v>
      </c>
      <c r="AX387" s="14" t="s">
        <v>78</v>
      </c>
      <c r="AY387" s="265" t="s">
        <v>141</v>
      </c>
    </row>
    <row r="388" s="15" customFormat="1">
      <c r="A388" s="15"/>
      <c r="B388" s="266"/>
      <c r="C388" s="267"/>
      <c r="D388" s="240" t="s">
        <v>151</v>
      </c>
      <c r="E388" s="268" t="s">
        <v>1</v>
      </c>
      <c r="F388" s="269" t="s">
        <v>154</v>
      </c>
      <c r="G388" s="267"/>
      <c r="H388" s="270">
        <v>1</v>
      </c>
      <c r="I388" s="271"/>
      <c r="J388" s="267"/>
      <c r="K388" s="267"/>
      <c r="L388" s="272"/>
      <c r="M388" s="273"/>
      <c r="N388" s="274"/>
      <c r="O388" s="274"/>
      <c r="P388" s="274"/>
      <c r="Q388" s="274"/>
      <c r="R388" s="274"/>
      <c r="S388" s="274"/>
      <c r="T388" s="27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76" t="s">
        <v>151</v>
      </c>
      <c r="AU388" s="276" t="s">
        <v>90</v>
      </c>
      <c r="AV388" s="15" t="s">
        <v>148</v>
      </c>
      <c r="AW388" s="15" t="s">
        <v>35</v>
      </c>
      <c r="AX388" s="15" t="s">
        <v>85</v>
      </c>
      <c r="AY388" s="276" t="s">
        <v>141</v>
      </c>
    </row>
    <row r="389" s="2" customFormat="1" ht="55.5" customHeight="1">
      <c r="A389" s="39"/>
      <c r="B389" s="40"/>
      <c r="C389" s="227" t="s">
        <v>530</v>
      </c>
      <c r="D389" s="227" t="s">
        <v>144</v>
      </c>
      <c r="E389" s="228" t="s">
        <v>531</v>
      </c>
      <c r="F389" s="229" t="s">
        <v>532</v>
      </c>
      <c r="G389" s="230" t="s">
        <v>401</v>
      </c>
      <c r="H389" s="231">
        <v>1</v>
      </c>
      <c r="I389" s="232"/>
      <c r="J389" s="233">
        <f>ROUND(I389*H389,2)</f>
        <v>0</v>
      </c>
      <c r="K389" s="229" t="s">
        <v>1</v>
      </c>
      <c r="L389" s="45"/>
      <c r="M389" s="234" t="s">
        <v>1</v>
      </c>
      <c r="N389" s="235" t="s">
        <v>43</v>
      </c>
      <c r="O389" s="92"/>
      <c r="P389" s="236">
        <f>O389*H389</f>
        <v>0</v>
      </c>
      <c r="Q389" s="236">
        <v>0</v>
      </c>
      <c r="R389" s="236">
        <f>Q389*H389</f>
        <v>0</v>
      </c>
      <c r="S389" s="236">
        <v>0</v>
      </c>
      <c r="T389" s="237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38" t="s">
        <v>148</v>
      </c>
      <c r="AT389" s="238" t="s">
        <v>144</v>
      </c>
      <c r="AU389" s="238" t="s">
        <v>90</v>
      </c>
      <c r="AY389" s="18" t="s">
        <v>141</v>
      </c>
      <c r="BE389" s="239">
        <f>IF(N389="základní",J389,0)</f>
        <v>0</v>
      </c>
      <c r="BF389" s="239">
        <f>IF(N389="snížená",J389,0)</f>
        <v>0</v>
      </c>
      <c r="BG389" s="239">
        <f>IF(N389="zákl. přenesená",J389,0)</f>
        <v>0</v>
      </c>
      <c r="BH389" s="239">
        <f>IF(N389="sníž. přenesená",J389,0)</f>
        <v>0</v>
      </c>
      <c r="BI389" s="239">
        <f>IF(N389="nulová",J389,0)</f>
        <v>0</v>
      </c>
      <c r="BJ389" s="18" t="s">
        <v>85</v>
      </c>
      <c r="BK389" s="239">
        <f>ROUND(I389*H389,2)</f>
        <v>0</v>
      </c>
      <c r="BL389" s="18" t="s">
        <v>148</v>
      </c>
      <c r="BM389" s="238" t="s">
        <v>533</v>
      </c>
    </row>
    <row r="390" s="2" customFormat="1">
      <c r="A390" s="39"/>
      <c r="B390" s="40"/>
      <c r="C390" s="41"/>
      <c r="D390" s="240" t="s">
        <v>150</v>
      </c>
      <c r="E390" s="41"/>
      <c r="F390" s="241" t="s">
        <v>532</v>
      </c>
      <c r="G390" s="41"/>
      <c r="H390" s="41"/>
      <c r="I390" s="242"/>
      <c r="J390" s="41"/>
      <c r="K390" s="41"/>
      <c r="L390" s="45"/>
      <c r="M390" s="243"/>
      <c r="N390" s="244"/>
      <c r="O390" s="92"/>
      <c r="P390" s="92"/>
      <c r="Q390" s="92"/>
      <c r="R390" s="92"/>
      <c r="S390" s="92"/>
      <c r="T390" s="93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8" t="s">
        <v>150</v>
      </c>
      <c r="AU390" s="18" t="s">
        <v>90</v>
      </c>
    </row>
    <row r="391" s="13" customFormat="1">
      <c r="A391" s="13"/>
      <c r="B391" s="245"/>
      <c r="C391" s="246"/>
      <c r="D391" s="240" t="s">
        <v>151</v>
      </c>
      <c r="E391" s="247" t="s">
        <v>1</v>
      </c>
      <c r="F391" s="248" t="s">
        <v>529</v>
      </c>
      <c r="G391" s="246"/>
      <c r="H391" s="247" t="s">
        <v>1</v>
      </c>
      <c r="I391" s="249"/>
      <c r="J391" s="246"/>
      <c r="K391" s="246"/>
      <c r="L391" s="250"/>
      <c r="M391" s="251"/>
      <c r="N391" s="252"/>
      <c r="O391" s="252"/>
      <c r="P391" s="252"/>
      <c r="Q391" s="252"/>
      <c r="R391" s="252"/>
      <c r="S391" s="252"/>
      <c r="T391" s="25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54" t="s">
        <v>151</v>
      </c>
      <c r="AU391" s="254" t="s">
        <v>90</v>
      </c>
      <c r="AV391" s="13" t="s">
        <v>85</v>
      </c>
      <c r="AW391" s="13" t="s">
        <v>35</v>
      </c>
      <c r="AX391" s="13" t="s">
        <v>78</v>
      </c>
      <c r="AY391" s="254" t="s">
        <v>141</v>
      </c>
    </row>
    <row r="392" s="14" customFormat="1">
      <c r="A392" s="14"/>
      <c r="B392" s="255"/>
      <c r="C392" s="256"/>
      <c r="D392" s="240" t="s">
        <v>151</v>
      </c>
      <c r="E392" s="257" t="s">
        <v>1</v>
      </c>
      <c r="F392" s="258" t="s">
        <v>85</v>
      </c>
      <c r="G392" s="256"/>
      <c r="H392" s="259">
        <v>1</v>
      </c>
      <c r="I392" s="260"/>
      <c r="J392" s="256"/>
      <c r="K392" s="256"/>
      <c r="L392" s="261"/>
      <c r="M392" s="262"/>
      <c r="N392" s="263"/>
      <c r="O392" s="263"/>
      <c r="P392" s="263"/>
      <c r="Q392" s="263"/>
      <c r="R392" s="263"/>
      <c r="S392" s="263"/>
      <c r="T392" s="26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65" t="s">
        <v>151</v>
      </c>
      <c r="AU392" s="265" t="s">
        <v>90</v>
      </c>
      <c r="AV392" s="14" t="s">
        <v>90</v>
      </c>
      <c r="AW392" s="14" t="s">
        <v>35</v>
      </c>
      <c r="AX392" s="14" t="s">
        <v>78</v>
      </c>
      <c r="AY392" s="265" t="s">
        <v>141</v>
      </c>
    </row>
    <row r="393" s="15" customFormat="1">
      <c r="A393" s="15"/>
      <c r="B393" s="266"/>
      <c r="C393" s="267"/>
      <c r="D393" s="240" t="s">
        <v>151</v>
      </c>
      <c r="E393" s="268" t="s">
        <v>1</v>
      </c>
      <c r="F393" s="269" t="s">
        <v>154</v>
      </c>
      <c r="G393" s="267"/>
      <c r="H393" s="270">
        <v>1</v>
      </c>
      <c r="I393" s="271"/>
      <c r="J393" s="267"/>
      <c r="K393" s="267"/>
      <c r="L393" s="272"/>
      <c r="M393" s="273"/>
      <c r="N393" s="274"/>
      <c r="O393" s="274"/>
      <c r="P393" s="274"/>
      <c r="Q393" s="274"/>
      <c r="R393" s="274"/>
      <c r="S393" s="274"/>
      <c r="T393" s="27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76" t="s">
        <v>151</v>
      </c>
      <c r="AU393" s="276" t="s">
        <v>90</v>
      </c>
      <c r="AV393" s="15" t="s">
        <v>148</v>
      </c>
      <c r="AW393" s="15" t="s">
        <v>35</v>
      </c>
      <c r="AX393" s="15" t="s">
        <v>85</v>
      </c>
      <c r="AY393" s="276" t="s">
        <v>141</v>
      </c>
    </row>
    <row r="394" s="2" customFormat="1" ht="16.5" customHeight="1">
      <c r="A394" s="39"/>
      <c r="B394" s="40"/>
      <c r="C394" s="227" t="s">
        <v>534</v>
      </c>
      <c r="D394" s="227" t="s">
        <v>144</v>
      </c>
      <c r="E394" s="228" t="s">
        <v>535</v>
      </c>
      <c r="F394" s="229" t="s">
        <v>536</v>
      </c>
      <c r="G394" s="230" t="s">
        <v>401</v>
      </c>
      <c r="H394" s="231">
        <v>1</v>
      </c>
      <c r="I394" s="232"/>
      <c r="J394" s="233">
        <f>ROUND(I394*H394,2)</f>
        <v>0</v>
      </c>
      <c r="K394" s="229" t="s">
        <v>1</v>
      </c>
      <c r="L394" s="45"/>
      <c r="M394" s="234" t="s">
        <v>1</v>
      </c>
      <c r="N394" s="235" t="s">
        <v>43</v>
      </c>
      <c r="O394" s="92"/>
      <c r="P394" s="236">
        <f>O394*H394</f>
        <v>0</v>
      </c>
      <c r="Q394" s="236">
        <v>0</v>
      </c>
      <c r="R394" s="236">
        <f>Q394*H394</f>
        <v>0</v>
      </c>
      <c r="S394" s="236">
        <v>0</v>
      </c>
      <c r="T394" s="237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38" t="s">
        <v>148</v>
      </c>
      <c r="AT394" s="238" t="s">
        <v>144</v>
      </c>
      <c r="AU394" s="238" t="s">
        <v>90</v>
      </c>
      <c r="AY394" s="18" t="s">
        <v>141</v>
      </c>
      <c r="BE394" s="239">
        <f>IF(N394="základní",J394,0)</f>
        <v>0</v>
      </c>
      <c r="BF394" s="239">
        <f>IF(N394="snížená",J394,0)</f>
        <v>0</v>
      </c>
      <c r="BG394" s="239">
        <f>IF(N394="zákl. přenesená",J394,0)</f>
        <v>0</v>
      </c>
      <c r="BH394" s="239">
        <f>IF(N394="sníž. přenesená",J394,0)</f>
        <v>0</v>
      </c>
      <c r="BI394" s="239">
        <f>IF(N394="nulová",J394,0)</f>
        <v>0</v>
      </c>
      <c r="BJ394" s="18" t="s">
        <v>85</v>
      </c>
      <c r="BK394" s="239">
        <f>ROUND(I394*H394,2)</f>
        <v>0</v>
      </c>
      <c r="BL394" s="18" t="s">
        <v>148</v>
      </c>
      <c r="BM394" s="238" t="s">
        <v>537</v>
      </c>
    </row>
    <row r="395" s="2" customFormat="1">
      <c r="A395" s="39"/>
      <c r="B395" s="40"/>
      <c r="C395" s="41"/>
      <c r="D395" s="240" t="s">
        <v>150</v>
      </c>
      <c r="E395" s="41"/>
      <c r="F395" s="241" t="s">
        <v>536</v>
      </c>
      <c r="G395" s="41"/>
      <c r="H395" s="41"/>
      <c r="I395" s="242"/>
      <c r="J395" s="41"/>
      <c r="K395" s="41"/>
      <c r="L395" s="45"/>
      <c r="M395" s="243"/>
      <c r="N395" s="244"/>
      <c r="O395" s="92"/>
      <c r="P395" s="92"/>
      <c r="Q395" s="92"/>
      <c r="R395" s="92"/>
      <c r="S395" s="92"/>
      <c r="T395" s="93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150</v>
      </c>
      <c r="AU395" s="18" t="s">
        <v>90</v>
      </c>
    </row>
    <row r="396" s="14" customFormat="1">
      <c r="A396" s="14"/>
      <c r="B396" s="255"/>
      <c r="C396" s="256"/>
      <c r="D396" s="240" t="s">
        <v>151</v>
      </c>
      <c r="E396" s="257" t="s">
        <v>1</v>
      </c>
      <c r="F396" s="258" t="s">
        <v>85</v>
      </c>
      <c r="G396" s="256"/>
      <c r="H396" s="259">
        <v>1</v>
      </c>
      <c r="I396" s="260"/>
      <c r="J396" s="256"/>
      <c r="K396" s="256"/>
      <c r="L396" s="261"/>
      <c r="M396" s="262"/>
      <c r="N396" s="263"/>
      <c r="O396" s="263"/>
      <c r="P396" s="263"/>
      <c r="Q396" s="263"/>
      <c r="R396" s="263"/>
      <c r="S396" s="263"/>
      <c r="T396" s="26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65" t="s">
        <v>151</v>
      </c>
      <c r="AU396" s="265" t="s">
        <v>90</v>
      </c>
      <c r="AV396" s="14" t="s">
        <v>90</v>
      </c>
      <c r="AW396" s="14" t="s">
        <v>35</v>
      </c>
      <c r="AX396" s="14" t="s">
        <v>78</v>
      </c>
      <c r="AY396" s="265" t="s">
        <v>141</v>
      </c>
    </row>
    <row r="397" s="15" customFormat="1">
      <c r="A397" s="15"/>
      <c r="B397" s="266"/>
      <c r="C397" s="267"/>
      <c r="D397" s="240" t="s">
        <v>151</v>
      </c>
      <c r="E397" s="268" t="s">
        <v>1</v>
      </c>
      <c r="F397" s="269" t="s">
        <v>154</v>
      </c>
      <c r="G397" s="267"/>
      <c r="H397" s="270">
        <v>1</v>
      </c>
      <c r="I397" s="271"/>
      <c r="J397" s="267"/>
      <c r="K397" s="267"/>
      <c r="L397" s="272"/>
      <c r="M397" s="273"/>
      <c r="N397" s="274"/>
      <c r="O397" s="274"/>
      <c r="P397" s="274"/>
      <c r="Q397" s="274"/>
      <c r="R397" s="274"/>
      <c r="S397" s="274"/>
      <c r="T397" s="27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T397" s="276" t="s">
        <v>151</v>
      </c>
      <c r="AU397" s="276" t="s">
        <v>90</v>
      </c>
      <c r="AV397" s="15" t="s">
        <v>148</v>
      </c>
      <c r="AW397" s="15" t="s">
        <v>35</v>
      </c>
      <c r="AX397" s="15" t="s">
        <v>85</v>
      </c>
      <c r="AY397" s="276" t="s">
        <v>141</v>
      </c>
    </row>
    <row r="398" s="2" customFormat="1" ht="49.05" customHeight="1">
      <c r="A398" s="39"/>
      <c r="B398" s="40"/>
      <c r="C398" s="227" t="s">
        <v>538</v>
      </c>
      <c r="D398" s="227" t="s">
        <v>144</v>
      </c>
      <c r="E398" s="228" t="s">
        <v>539</v>
      </c>
      <c r="F398" s="229" t="s">
        <v>540</v>
      </c>
      <c r="G398" s="230" t="s">
        <v>401</v>
      </c>
      <c r="H398" s="231">
        <v>1</v>
      </c>
      <c r="I398" s="232"/>
      <c r="J398" s="233">
        <f>ROUND(I398*H398,2)</f>
        <v>0</v>
      </c>
      <c r="K398" s="229" t="s">
        <v>1</v>
      </c>
      <c r="L398" s="45"/>
      <c r="M398" s="234" t="s">
        <v>1</v>
      </c>
      <c r="N398" s="235" t="s">
        <v>43</v>
      </c>
      <c r="O398" s="92"/>
      <c r="P398" s="236">
        <f>O398*H398</f>
        <v>0</v>
      </c>
      <c r="Q398" s="236">
        <v>0</v>
      </c>
      <c r="R398" s="236">
        <f>Q398*H398</f>
        <v>0</v>
      </c>
      <c r="S398" s="236">
        <v>0</v>
      </c>
      <c r="T398" s="237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38" t="s">
        <v>148</v>
      </c>
      <c r="AT398" s="238" t="s">
        <v>144</v>
      </c>
      <c r="AU398" s="238" t="s">
        <v>90</v>
      </c>
      <c r="AY398" s="18" t="s">
        <v>141</v>
      </c>
      <c r="BE398" s="239">
        <f>IF(N398="základní",J398,0)</f>
        <v>0</v>
      </c>
      <c r="BF398" s="239">
        <f>IF(N398="snížená",J398,0)</f>
        <v>0</v>
      </c>
      <c r="BG398" s="239">
        <f>IF(N398="zákl. přenesená",J398,0)</f>
        <v>0</v>
      </c>
      <c r="BH398" s="239">
        <f>IF(N398="sníž. přenesená",J398,0)</f>
        <v>0</v>
      </c>
      <c r="BI398" s="239">
        <f>IF(N398="nulová",J398,0)</f>
        <v>0</v>
      </c>
      <c r="BJ398" s="18" t="s">
        <v>85</v>
      </c>
      <c r="BK398" s="239">
        <f>ROUND(I398*H398,2)</f>
        <v>0</v>
      </c>
      <c r="BL398" s="18" t="s">
        <v>148</v>
      </c>
      <c r="BM398" s="238" t="s">
        <v>541</v>
      </c>
    </row>
    <row r="399" s="2" customFormat="1">
      <c r="A399" s="39"/>
      <c r="B399" s="40"/>
      <c r="C399" s="41"/>
      <c r="D399" s="240" t="s">
        <v>150</v>
      </c>
      <c r="E399" s="41"/>
      <c r="F399" s="241" t="s">
        <v>540</v>
      </c>
      <c r="G399" s="41"/>
      <c r="H399" s="41"/>
      <c r="I399" s="242"/>
      <c r="J399" s="41"/>
      <c r="K399" s="41"/>
      <c r="L399" s="45"/>
      <c r="M399" s="243"/>
      <c r="N399" s="244"/>
      <c r="O399" s="92"/>
      <c r="P399" s="92"/>
      <c r="Q399" s="92"/>
      <c r="R399" s="92"/>
      <c r="S399" s="92"/>
      <c r="T399" s="93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150</v>
      </c>
      <c r="AU399" s="18" t="s">
        <v>90</v>
      </c>
    </row>
    <row r="400" s="14" customFormat="1">
      <c r="A400" s="14"/>
      <c r="B400" s="255"/>
      <c r="C400" s="256"/>
      <c r="D400" s="240" t="s">
        <v>151</v>
      </c>
      <c r="E400" s="257" t="s">
        <v>1</v>
      </c>
      <c r="F400" s="258" t="s">
        <v>85</v>
      </c>
      <c r="G400" s="256"/>
      <c r="H400" s="259">
        <v>1</v>
      </c>
      <c r="I400" s="260"/>
      <c r="J400" s="256"/>
      <c r="K400" s="256"/>
      <c r="L400" s="261"/>
      <c r="M400" s="262"/>
      <c r="N400" s="263"/>
      <c r="O400" s="263"/>
      <c r="P400" s="263"/>
      <c r="Q400" s="263"/>
      <c r="R400" s="263"/>
      <c r="S400" s="263"/>
      <c r="T400" s="26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65" t="s">
        <v>151</v>
      </c>
      <c r="AU400" s="265" t="s">
        <v>90</v>
      </c>
      <c r="AV400" s="14" t="s">
        <v>90</v>
      </c>
      <c r="AW400" s="14" t="s">
        <v>35</v>
      </c>
      <c r="AX400" s="14" t="s">
        <v>78</v>
      </c>
      <c r="AY400" s="265" t="s">
        <v>141</v>
      </c>
    </row>
    <row r="401" s="15" customFormat="1">
      <c r="A401" s="15"/>
      <c r="B401" s="266"/>
      <c r="C401" s="267"/>
      <c r="D401" s="240" t="s">
        <v>151</v>
      </c>
      <c r="E401" s="268" t="s">
        <v>1</v>
      </c>
      <c r="F401" s="269" t="s">
        <v>154</v>
      </c>
      <c r="G401" s="267"/>
      <c r="H401" s="270">
        <v>1</v>
      </c>
      <c r="I401" s="271"/>
      <c r="J401" s="267"/>
      <c r="K401" s="267"/>
      <c r="L401" s="272"/>
      <c r="M401" s="273"/>
      <c r="N401" s="274"/>
      <c r="O401" s="274"/>
      <c r="P401" s="274"/>
      <c r="Q401" s="274"/>
      <c r="R401" s="274"/>
      <c r="S401" s="274"/>
      <c r="T401" s="27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T401" s="276" t="s">
        <v>151</v>
      </c>
      <c r="AU401" s="276" t="s">
        <v>90</v>
      </c>
      <c r="AV401" s="15" t="s">
        <v>148</v>
      </c>
      <c r="AW401" s="15" t="s">
        <v>35</v>
      </c>
      <c r="AX401" s="15" t="s">
        <v>85</v>
      </c>
      <c r="AY401" s="276" t="s">
        <v>141</v>
      </c>
    </row>
    <row r="402" s="2" customFormat="1" ht="37.8" customHeight="1">
      <c r="A402" s="39"/>
      <c r="B402" s="40"/>
      <c r="C402" s="227" t="s">
        <v>542</v>
      </c>
      <c r="D402" s="227" t="s">
        <v>144</v>
      </c>
      <c r="E402" s="228" t="s">
        <v>543</v>
      </c>
      <c r="F402" s="229" t="s">
        <v>544</v>
      </c>
      <c r="G402" s="230" t="s">
        <v>401</v>
      </c>
      <c r="H402" s="231">
        <v>1</v>
      </c>
      <c r="I402" s="232"/>
      <c r="J402" s="233">
        <f>ROUND(I402*H402,2)</f>
        <v>0</v>
      </c>
      <c r="K402" s="229" t="s">
        <v>1</v>
      </c>
      <c r="L402" s="45"/>
      <c r="M402" s="234" t="s">
        <v>1</v>
      </c>
      <c r="N402" s="235" t="s">
        <v>43</v>
      </c>
      <c r="O402" s="92"/>
      <c r="P402" s="236">
        <f>O402*H402</f>
        <v>0</v>
      </c>
      <c r="Q402" s="236">
        <v>0</v>
      </c>
      <c r="R402" s="236">
        <f>Q402*H402</f>
        <v>0</v>
      </c>
      <c r="S402" s="236">
        <v>0</v>
      </c>
      <c r="T402" s="237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38" t="s">
        <v>148</v>
      </c>
      <c r="AT402" s="238" t="s">
        <v>144</v>
      </c>
      <c r="AU402" s="238" t="s">
        <v>90</v>
      </c>
      <c r="AY402" s="18" t="s">
        <v>141</v>
      </c>
      <c r="BE402" s="239">
        <f>IF(N402="základní",J402,0)</f>
        <v>0</v>
      </c>
      <c r="BF402" s="239">
        <f>IF(N402="snížená",J402,0)</f>
        <v>0</v>
      </c>
      <c r="BG402" s="239">
        <f>IF(N402="zákl. přenesená",J402,0)</f>
        <v>0</v>
      </c>
      <c r="BH402" s="239">
        <f>IF(N402="sníž. přenesená",J402,0)</f>
        <v>0</v>
      </c>
      <c r="BI402" s="239">
        <f>IF(N402="nulová",J402,0)</f>
        <v>0</v>
      </c>
      <c r="BJ402" s="18" t="s">
        <v>85</v>
      </c>
      <c r="BK402" s="239">
        <f>ROUND(I402*H402,2)</f>
        <v>0</v>
      </c>
      <c r="BL402" s="18" t="s">
        <v>148</v>
      </c>
      <c r="BM402" s="238" t="s">
        <v>545</v>
      </c>
    </row>
    <row r="403" s="2" customFormat="1">
      <c r="A403" s="39"/>
      <c r="B403" s="40"/>
      <c r="C403" s="41"/>
      <c r="D403" s="240" t="s">
        <v>150</v>
      </c>
      <c r="E403" s="41"/>
      <c r="F403" s="241" t="s">
        <v>544</v>
      </c>
      <c r="G403" s="41"/>
      <c r="H403" s="41"/>
      <c r="I403" s="242"/>
      <c r="J403" s="41"/>
      <c r="K403" s="41"/>
      <c r="L403" s="45"/>
      <c r="M403" s="243"/>
      <c r="N403" s="244"/>
      <c r="O403" s="92"/>
      <c r="P403" s="92"/>
      <c r="Q403" s="92"/>
      <c r="R403" s="92"/>
      <c r="S403" s="92"/>
      <c r="T403" s="93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8" t="s">
        <v>150</v>
      </c>
      <c r="AU403" s="18" t="s">
        <v>90</v>
      </c>
    </row>
    <row r="404" s="14" customFormat="1">
      <c r="A404" s="14"/>
      <c r="B404" s="255"/>
      <c r="C404" s="256"/>
      <c r="D404" s="240" t="s">
        <v>151</v>
      </c>
      <c r="E404" s="257" t="s">
        <v>1</v>
      </c>
      <c r="F404" s="258" t="s">
        <v>85</v>
      </c>
      <c r="G404" s="256"/>
      <c r="H404" s="259">
        <v>1</v>
      </c>
      <c r="I404" s="260"/>
      <c r="J404" s="256"/>
      <c r="K404" s="256"/>
      <c r="L404" s="261"/>
      <c r="M404" s="262"/>
      <c r="N404" s="263"/>
      <c r="O404" s="263"/>
      <c r="P404" s="263"/>
      <c r="Q404" s="263"/>
      <c r="R404" s="263"/>
      <c r="S404" s="263"/>
      <c r="T404" s="26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65" t="s">
        <v>151</v>
      </c>
      <c r="AU404" s="265" t="s">
        <v>90</v>
      </c>
      <c r="AV404" s="14" t="s">
        <v>90</v>
      </c>
      <c r="AW404" s="14" t="s">
        <v>35</v>
      </c>
      <c r="AX404" s="14" t="s">
        <v>78</v>
      </c>
      <c r="AY404" s="265" t="s">
        <v>141</v>
      </c>
    </row>
    <row r="405" s="15" customFormat="1">
      <c r="A405" s="15"/>
      <c r="B405" s="266"/>
      <c r="C405" s="267"/>
      <c r="D405" s="240" t="s">
        <v>151</v>
      </c>
      <c r="E405" s="268" t="s">
        <v>1</v>
      </c>
      <c r="F405" s="269" t="s">
        <v>154</v>
      </c>
      <c r="G405" s="267"/>
      <c r="H405" s="270">
        <v>1</v>
      </c>
      <c r="I405" s="271"/>
      <c r="J405" s="267"/>
      <c r="K405" s="267"/>
      <c r="L405" s="272"/>
      <c r="M405" s="273"/>
      <c r="N405" s="274"/>
      <c r="O405" s="274"/>
      <c r="P405" s="274"/>
      <c r="Q405" s="274"/>
      <c r="R405" s="274"/>
      <c r="S405" s="274"/>
      <c r="T405" s="27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76" t="s">
        <v>151</v>
      </c>
      <c r="AU405" s="276" t="s">
        <v>90</v>
      </c>
      <c r="AV405" s="15" t="s">
        <v>148</v>
      </c>
      <c r="AW405" s="15" t="s">
        <v>35</v>
      </c>
      <c r="AX405" s="15" t="s">
        <v>85</v>
      </c>
      <c r="AY405" s="276" t="s">
        <v>141</v>
      </c>
    </row>
    <row r="406" s="2" customFormat="1" ht="49.05" customHeight="1">
      <c r="A406" s="39"/>
      <c r="B406" s="40"/>
      <c r="C406" s="227" t="s">
        <v>546</v>
      </c>
      <c r="D406" s="227" t="s">
        <v>144</v>
      </c>
      <c r="E406" s="228" t="s">
        <v>547</v>
      </c>
      <c r="F406" s="229" t="s">
        <v>548</v>
      </c>
      <c r="G406" s="230" t="s">
        <v>401</v>
      </c>
      <c r="H406" s="231">
        <v>1</v>
      </c>
      <c r="I406" s="232"/>
      <c r="J406" s="233">
        <f>ROUND(I406*H406,2)</f>
        <v>0</v>
      </c>
      <c r="K406" s="229" t="s">
        <v>1</v>
      </c>
      <c r="L406" s="45"/>
      <c r="M406" s="234" t="s">
        <v>1</v>
      </c>
      <c r="N406" s="235" t="s">
        <v>43</v>
      </c>
      <c r="O406" s="92"/>
      <c r="P406" s="236">
        <f>O406*H406</f>
        <v>0</v>
      </c>
      <c r="Q406" s="236">
        <v>0</v>
      </c>
      <c r="R406" s="236">
        <f>Q406*H406</f>
        <v>0</v>
      </c>
      <c r="S406" s="236">
        <v>0</v>
      </c>
      <c r="T406" s="237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38" t="s">
        <v>148</v>
      </c>
      <c r="AT406" s="238" t="s">
        <v>144</v>
      </c>
      <c r="AU406" s="238" t="s">
        <v>90</v>
      </c>
      <c r="AY406" s="18" t="s">
        <v>141</v>
      </c>
      <c r="BE406" s="239">
        <f>IF(N406="základní",J406,0)</f>
        <v>0</v>
      </c>
      <c r="BF406" s="239">
        <f>IF(N406="snížená",J406,0)</f>
        <v>0</v>
      </c>
      <c r="BG406" s="239">
        <f>IF(N406="zákl. přenesená",J406,0)</f>
        <v>0</v>
      </c>
      <c r="BH406" s="239">
        <f>IF(N406="sníž. přenesená",J406,0)</f>
        <v>0</v>
      </c>
      <c r="BI406" s="239">
        <f>IF(N406="nulová",J406,0)</f>
        <v>0</v>
      </c>
      <c r="BJ406" s="18" t="s">
        <v>85</v>
      </c>
      <c r="BK406" s="239">
        <f>ROUND(I406*H406,2)</f>
        <v>0</v>
      </c>
      <c r="BL406" s="18" t="s">
        <v>148</v>
      </c>
      <c r="BM406" s="238" t="s">
        <v>549</v>
      </c>
    </row>
    <row r="407" s="2" customFormat="1">
      <c r="A407" s="39"/>
      <c r="B407" s="40"/>
      <c r="C407" s="41"/>
      <c r="D407" s="240" t="s">
        <v>150</v>
      </c>
      <c r="E407" s="41"/>
      <c r="F407" s="241" t="s">
        <v>548</v>
      </c>
      <c r="G407" s="41"/>
      <c r="H407" s="41"/>
      <c r="I407" s="242"/>
      <c r="J407" s="41"/>
      <c r="K407" s="41"/>
      <c r="L407" s="45"/>
      <c r="M407" s="243"/>
      <c r="N407" s="244"/>
      <c r="O407" s="92"/>
      <c r="P407" s="92"/>
      <c r="Q407" s="92"/>
      <c r="R407" s="92"/>
      <c r="S407" s="92"/>
      <c r="T407" s="93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18" t="s">
        <v>150</v>
      </c>
      <c r="AU407" s="18" t="s">
        <v>90</v>
      </c>
    </row>
    <row r="408" s="14" customFormat="1">
      <c r="A408" s="14"/>
      <c r="B408" s="255"/>
      <c r="C408" s="256"/>
      <c r="D408" s="240" t="s">
        <v>151</v>
      </c>
      <c r="E408" s="257" t="s">
        <v>1</v>
      </c>
      <c r="F408" s="258" t="s">
        <v>85</v>
      </c>
      <c r="G408" s="256"/>
      <c r="H408" s="259">
        <v>1</v>
      </c>
      <c r="I408" s="260"/>
      <c r="J408" s="256"/>
      <c r="K408" s="256"/>
      <c r="L408" s="261"/>
      <c r="M408" s="262"/>
      <c r="N408" s="263"/>
      <c r="O408" s="263"/>
      <c r="P408" s="263"/>
      <c r="Q408" s="263"/>
      <c r="R408" s="263"/>
      <c r="S408" s="263"/>
      <c r="T408" s="26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65" t="s">
        <v>151</v>
      </c>
      <c r="AU408" s="265" t="s">
        <v>90</v>
      </c>
      <c r="AV408" s="14" t="s">
        <v>90</v>
      </c>
      <c r="AW408" s="14" t="s">
        <v>35</v>
      </c>
      <c r="AX408" s="14" t="s">
        <v>78</v>
      </c>
      <c r="AY408" s="265" t="s">
        <v>141</v>
      </c>
    </row>
    <row r="409" s="15" customFormat="1">
      <c r="A409" s="15"/>
      <c r="B409" s="266"/>
      <c r="C409" s="267"/>
      <c r="D409" s="240" t="s">
        <v>151</v>
      </c>
      <c r="E409" s="268" t="s">
        <v>1</v>
      </c>
      <c r="F409" s="269" t="s">
        <v>154</v>
      </c>
      <c r="G409" s="267"/>
      <c r="H409" s="270">
        <v>1</v>
      </c>
      <c r="I409" s="271"/>
      <c r="J409" s="267"/>
      <c r="K409" s="267"/>
      <c r="L409" s="272"/>
      <c r="M409" s="273"/>
      <c r="N409" s="274"/>
      <c r="O409" s="274"/>
      <c r="P409" s="274"/>
      <c r="Q409" s="274"/>
      <c r="R409" s="274"/>
      <c r="S409" s="274"/>
      <c r="T409" s="27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T409" s="276" t="s">
        <v>151</v>
      </c>
      <c r="AU409" s="276" t="s">
        <v>90</v>
      </c>
      <c r="AV409" s="15" t="s">
        <v>148</v>
      </c>
      <c r="AW409" s="15" t="s">
        <v>35</v>
      </c>
      <c r="AX409" s="15" t="s">
        <v>85</v>
      </c>
      <c r="AY409" s="276" t="s">
        <v>141</v>
      </c>
    </row>
    <row r="410" s="2" customFormat="1" ht="49.05" customHeight="1">
      <c r="A410" s="39"/>
      <c r="B410" s="40"/>
      <c r="C410" s="227" t="s">
        <v>550</v>
      </c>
      <c r="D410" s="227" t="s">
        <v>144</v>
      </c>
      <c r="E410" s="228" t="s">
        <v>551</v>
      </c>
      <c r="F410" s="229" t="s">
        <v>552</v>
      </c>
      <c r="G410" s="230" t="s">
        <v>401</v>
      </c>
      <c r="H410" s="231">
        <v>1</v>
      </c>
      <c r="I410" s="232"/>
      <c r="J410" s="233">
        <f>ROUND(I410*H410,2)</f>
        <v>0</v>
      </c>
      <c r="K410" s="229" t="s">
        <v>1</v>
      </c>
      <c r="L410" s="45"/>
      <c r="M410" s="234" t="s">
        <v>1</v>
      </c>
      <c r="N410" s="235" t="s">
        <v>43</v>
      </c>
      <c r="O410" s="92"/>
      <c r="P410" s="236">
        <f>O410*H410</f>
        <v>0</v>
      </c>
      <c r="Q410" s="236">
        <v>0</v>
      </c>
      <c r="R410" s="236">
        <f>Q410*H410</f>
        <v>0</v>
      </c>
      <c r="S410" s="236">
        <v>0</v>
      </c>
      <c r="T410" s="237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38" t="s">
        <v>148</v>
      </c>
      <c r="AT410" s="238" t="s">
        <v>144</v>
      </c>
      <c r="AU410" s="238" t="s">
        <v>90</v>
      </c>
      <c r="AY410" s="18" t="s">
        <v>141</v>
      </c>
      <c r="BE410" s="239">
        <f>IF(N410="základní",J410,0)</f>
        <v>0</v>
      </c>
      <c r="BF410" s="239">
        <f>IF(N410="snížená",J410,0)</f>
        <v>0</v>
      </c>
      <c r="BG410" s="239">
        <f>IF(N410="zákl. přenesená",J410,0)</f>
        <v>0</v>
      </c>
      <c r="BH410" s="239">
        <f>IF(N410="sníž. přenesená",J410,0)</f>
        <v>0</v>
      </c>
      <c r="BI410" s="239">
        <f>IF(N410="nulová",J410,0)</f>
        <v>0</v>
      </c>
      <c r="BJ410" s="18" t="s">
        <v>85</v>
      </c>
      <c r="BK410" s="239">
        <f>ROUND(I410*H410,2)</f>
        <v>0</v>
      </c>
      <c r="BL410" s="18" t="s">
        <v>148</v>
      </c>
      <c r="BM410" s="238" t="s">
        <v>553</v>
      </c>
    </row>
    <row r="411" s="2" customFormat="1">
      <c r="A411" s="39"/>
      <c r="B411" s="40"/>
      <c r="C411" s="41"/>
      <c r="D411" s="240" t="s">
        <v>150</v>
      </c>
      <c r="E411" s="41"/>
      <c r="F411" s="241" t="s">
        <v>552</v>
      </c>
      <c r="G411" s="41"/>
      <c r="H411" s="41"/>
      <c r="I411" s="242"/>
      <c r="J411" s="41"/>
      <c r="K411" s="41"/>
      <c r="L411" s="45"/>
      <c r="M411" s="243"/>
      <c r="N411" s="244"/>
      <c r="O411" s="92"/>
      <c r="P411" s="92"/>
      <c r="Q411" s="92"/>
      <c r="R411" s="92"/>
      <c r="S411" s="92"/>
      <c r="T411" s="93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150</v>
      </c>
      <c r="AU411" s="18" t="s">
        <v>90</v>
      </c>
    </row>
    <row r="412" s="14" customFormat="1">
      <c r="A412" s="14"/>
      <c r="B412" s="255"/>
      <c r="C412" s="256"/>
      <c r="D412" s="240" t="s">
        <v>151</v>
      </c>
      <c r="E412" s="257" t="s">
        <v>1</v>
      </c>
      <c r="F412" s="258" t="s">
        <v>85</v>
      </c>
      <c r="G412" s="256"/>
      <c r="H412" s="259">
        <v>1</v>
      </c>
      <c r="I412" s="260"/>
      <c r="J412" s="256"/>
      <c r="K412" s="256"/>
      <c r="L412" s="261"/>
      <c r="M412" s="262"/>
      <c r="N412" s="263"/>
      <c r="O412" s="263"/>
      <c r="P412" s="263"/>
      <c r="Q412" s="263"/>
      <c r="R412" s="263"/>
      <c r="S412" s="263"/>
      <c r="T412" s="26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65" t="s">
        <v>151</v>
      </c>
      <c r="AU412" s="265" t="s">
        <v>90</v>
      </c>
      <c r="AV412" s="14" t="s">
        <v>90</v>
      </c>
      <c r="AW412" s="14" t="s">
        <v>35</v>
      </c>
      <c r="AX412" s="14" t="s">
        <v>78</v>
      </c>
      <c r="AY412" s="265" t="s">
        <v>141</v>
      </c>
    </row>
    <row r="413" s="15" customFormat="1">
      <c r="A413" s="15"/>
      <c r="B413" s="266"/>
      <c r="C413" s="267"/>
      <c r="D413" s="240" t="s">
        <v>151</v>
      </c>
      <c r="E413" s="268" t="s">
        <v>1</v>
      </c>
      <c r="F413" s="269" t="s">
        <v>154</v>
      </c>
      <c r="G413" s="267"/>
      <c r="H413" s="270">
        <v>1</v>
      </c>
      <c r="I413" s="271"/>
      <c r="J413" s="267"/>
      <c r="K413" s="267"/>
      <c r="L413" s="272"/>
      <c r="M413" s="273"/>
      <c r="N413" s="274"/>
      <c r="O413" s="274"/>
      <c r="P413" s="274"/>
      <c r="Q413" s="274"/>
      <c r="R413" s="274"/>
      <c r="S413" s="274"/>
      <c r="T413" s="27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T413" s="276" t="s">
        <v>151</v>
      </c>
      <c r="AU413" s="276" t="s">
        <v>90</v>
      </c>
      <c r="AV413" s="15" t="s">
        <v>148</v>
      </c>
      <c r="AW413" s="15" t="s">
        <v>35</v>
      </c>
      <c r="AX413" s="15" t="s">
        <v>85</v>
      </c>
      <c r="AY413" s="276" t="s">
        <v>141</v>
      </c>
    </row>
    <row r="414" s="2" customFormat="1" ht="49.05" customHeight="1">
      <c r="A414" s="39"/>
      <c r="B414" s="40"/>
      <c r="C414" s="227" t="s">
        <v>554</v>
      </c>
      <c r="D414" s="227" t="s">
        <v>144</v>
      </c>
      <c r="E414" s="228" t="s">
        <v>555</v>
      </c>
      <c r="F414" s="229" t="s">
        <v>556</v>
      </c>
      <c r="G414" s="230" t="s">
        <v>401</v>
      </c>
      <c r="H414" s="231">
        <v>1</v>
      </c>
      <c r="I414" s="232"/>
      <c r="J414" s="233">
        <f>ROUND(I414*H414,2)</f>
        <v>0</v>
      </c>
      <c r="K414" s="229" t="s">
        <v>1</v>
      </c>
      <c r="L414" s="45"/>
      <c r="M414" s="234" t="s">
        <v>1</v>
      </c>
      <c r="N414" s="235" t="s">
        <v>43</v>
      </c>
      <c r="O414" s="92"/>
      <c r="P414" s="236">
        <f>O414*H414</f>
        <v>0</v>
      </c>
      <c r="Q414" s="236">
        <v>0</v>
      </c>
      <c r="R414" s="236">
        <f>Q414*H414</f>
        <v>0</v>
      </c>
      <c r="S414" s="236">
        <v>0</v>
      </c>
      <c r="T414" s="237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38" t="s">
        <v>148</v>
      </c>
      <c r="AT414" s="238" t="s">
        <v>144</v>
      </c>
      <c r="AU414" s="238" t="s">
        <v>90</v>
      </c>
      <c r="AY414" s="18" t="s">
        <v>141</v>
      </c>
      <c r="BE414" s="239">
        <f>IF(N414="základní",J414,0)</f>
        <v>0</v>
      </c>
      <c r="BF414" s="239">
        <f>IF(N414="snížená",J414,0)</f>
        <v>0</v>
      </c>
      <c r="BG414" s="239">
        <f>IF(N414="zákl. přenesená",J414,0)</f>
        <v>0</v>
      </c>
      <c r="BH414" s="239">
        <f>IF(N414="sníž. přenesená",J414,0)</f>
        <v>0</v>
      </c>
      <c r="BI414" s="239">
        <f>IF(N414="nulová",J414,0)</f>
        <v>0</v>
      </c>
      <c r="BJ414" s="18" t="s">
        <v>85</v>
      </c>
      <c r="BK414" s="239">
        <f>ROUND(I414*H414,2)</f>
        <v>0</v>
      </c>
      <c r="BL414" s="18" t="s">
        <v>148</v>
      </c>
      <c r="BM414" s="238" t="s">
        <v>557</v>
      </c>
    </row>
    <row r="415" s="2" customFormat="1">
      <c r="A415" s="39"/>
      <c r="B415" s="40"/>
      <c r="C415" s="41"/>
      <c r="D415" s="240" t="s">
        <v>150</v>
      </c>
      <c r="E415" s="41"/>
      <c r="F415" s="241" t="s">
        <v>556</v>
      </c>
      <c r="G415" s="41"/>
      <c r="H415" s="41"/>
      <c r="I415" s="242"/>
      <c r="J415" s="41"/>
      <c r="K415" s="41"/>
      <c r="L415" s="45"/>
      <c r="M415" s="243"/>
      <c r="N415" s="244"/>
      <c r="O415" s="92"/>
      <c r="P415" s="92"/>
      <c r="Q415" s="92"/>
      <c r="R415" s="92"/>
      <c r="S415" s="92"/>
      <c r="T415" s="93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150</v>
      </c>
      <c r="AU415" s="18" t="s">
        <v>90</v>
      </c>
    </row>
    <row r="416" s="14" customFormat="1">
      <c r="A416" s="14"/>
      <c r="B416" s="255"/>
      <c r="C416" s="256"/>
      <c r="D416" s="240" t="s">
        <v>151</v>
      </c>
      <c r="E416" s="257" t="s">
        <v>1</v>
      </c>
      <c r="F416" s="258" t="s">
        <v>85</v>
      </c>
      <c r="G416" s="256"/>
      <c r="H416" s="259">
        <v>1</v>
      </c>
      <c r="I416" s="260"/>
      <c r="J416" s="256"/>
      <c r="K416" s="256"/>
      <c r="L416" s="261"/>
      <c r="M416" s="262"/>
      <c r="N416" s="263"/>
      <c r="O416" s="263"/>
      <c r="P416" s="263"/>
      <c r="Q416" s="263"/>
      <c r="R416" s="263"/>
      <c r="S416" s="263"/>
      <c r="T416" s="26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65" t="s">
        <v>151</v>
      </c>
      <c r="AU416" s="265" t="s">
        <v>90</v>
      </c>
      <c r="AV416" s="14" t="s">
        <v>90</v>
      </c>
      <c r="AW416" s="14" t="s">
        <v>35</v>
      </c>
      <c r="AX416" s="14" t="s">
        <v>78</v>
      </c>
      <c r="AY416" s="265" t="s">
        <v>141</v>
      </c>
    </row>
    <row r="417" s="15" customFormat="1">
      <c r="A417" s="15"/>
      <c r="B417" s="266"/>
      <c r="C417" s="267"/>
      <c r="D417" s="240" t="s">
        <v>151</v>
      </c>
      <c r="E417" s="268" t="s">
        <v>1</v>
      </c>
      <c r="F417" s="269" t="s">
        <v>154</v>
      </c>
      <c r="G417" s="267"/>
      <c r="H417" s="270">
        <v>1</v>
      </c>
      <c r="I417" s="271"/>
      <c r="J417" s="267"/>
      <c r="K417" s="267"/>
      <c r="L417" s="272"/>
      <c r="M417" s="273"/>
      <c r="N417" s="274"/>
      <c r="O417" s="274"/>
      <c r="P417" s="274"/>
      <c r="Q417" s="274"/>
      <c r="R417" s="274"/>
      <c r="S417" s="274"/>
      <c r="T417" s="27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T417" s="276" t="s">
        <v>151</v>
      </c>
      <c r="AU417" s="276" t="s">
        <v>90</v>
      </c>
      <c r="AV417" s="15" t="s">
        <v>148</v>
      </c>
      <c r="AW417" s="15" t="s">
        <v>35</v>
      </c>
      <c r="AX417" s="15" t="s">
        <v>85</v>
      </c>
      <c r="AY417" s="276" t="s">
        <v>141</v>
      </c>
    </row>
    <row r="418" s="2" customFormat="1" ht="55.5" customHeight="1">
      <c r="A418" s="39"/>
      <c r="B418" s="40"/>
      <c r="C418" s="227" t="s">
        <v>558</v>
      </c>
      <c r="D418" s="227" t="s">
        <v>144</v>
      </c>
      <c r="E418" s="228" t="s">
        <v>559</v>
      </c>
      <c r="F418" s="229" t="s">
        <v>560</v>
      </c>
      <c r="G418" s="230" t="s">
        <v>401</v>
      </c>
      <c r="H418" s="231">
        <v>1</v>
      </c>
      <c r="I418" s="232"/>
      <c r="J418" s="233">
        <f>ROUND(I418*H418,2)</f>
        <v>0</v>
      </c>
      <c r="K418" s="229" t="s">
        <v>1</v>
      </c>
      <c r="L418" s="45"/>
      <c r="M418" s="234" t="s">
        <v>1</v>
      </c>
      <c r="N418" s="235" t="s">
        <v>43</v>
      </c>
      <c r="O418" s="92"/>
      <c r="P418" s="236">
        <f>O418*H418</f>
        <v>0</v>
      </c>
      <c r="Q418" s="236">
        <v>0</v>
      </c>
      <c r="R418" s="236">
        <f>Q418*H418</f>
        <v>0</v>
      </c>
      <c r="S418" s="236">
        <v>0</v>
      </c>
      <c r="T418" s="237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38" t="s">
        <v>148</v>
      </c>
      <c r="AT418" s="238" t="s">
        <v>144</v>
      </c>
      <c r="AU418" s="238" t="s">
        <v>90</v>
      </c>
      <c r="AY418" s="18" t="s">
        <v>141</v>
      </c>
      <c r="BE418" s="239">
        <f>IF(N418="základní",J418,0)</f>
        <v>0</v>
      </c>
      <c r="BF418" s="239">
        <f>IF(N418="snížená",J418,0)</f>
        <v>0</v>
      </c>
      <c r="BG418" s="239">
        <f>IF(N418="zákl. přenesená",J418,0)</f>
        <v>0</v>
      </c>
      <c r="BH418" s="239">
        <f>IF(N418="sníž. přenesená",J418,0)</f>
        <v>0</v>
      </c>
      <c r="BI418" s="239">
        <f>IF(N418="nulová",J418,0)</f>
        <v>0</v>
      </c>
      <c r="BJ418" s="18" t="s">
        <v>85</v>
      </c>
      <c r="BK418" s="239">
        <f>ROUND(I418*H418,2)</f>
        <v>0</v>
      </c>
      <c r="BL418" s="18" t="s">
        <v>148</v>
      </c>
      <c r="BM418" s="238" t="s">
        <v>561</v>
      </c>
    </row>
    <row r="419" s="2" customFormat="1">
      <c r="A419" s="39"/>
      <c r="B419" s="40"/>
      <c r="C419" s="41"/>
      <c r="D419" s="240" t="s">
        <v>150</v>
      </c>
      <c r="E419" s="41"/>
      <c r="F419" s="241" t="s">
        <v>560</v>
      </c>
      <c r="G419" s="41"/>
      <c r="H419" s="41"/>
      <c r="I419" s="242"/>
      <c r="J419" s="41"/>
      <c r="K419" s="41"/>
      <c r="L419" s="45"/>
      <c r="M419" s="243"/>
      <c r="N419" s="244"/>
      <c r="O419" s="92"/>
      <c r="P419" s="92"/>
      <c r="Q419" s="92"/>
      <c r="R419" s="92"/>
      <c r="S419" s="92"/>
      <c r="T419" s="93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T419" s="18" t="s">
        <v>150</v>
      </c>
      <c r="AU419" s="18" t="s">
        <v>90</v>
      </c>
    </row>
    <row r="420" s="14" customFormat="1">
      <c r="A420" s="14"/>
      <c r="B420" s="255"/>
      <c r="C420" s="256"/>
      <c r="D420" s="240" t="s">
        <v>151</v>
      </c>
      <c r="E420" s="257" t="s">
        <v>1</v>
      </c>
      <c r="F420" s="258" t="s">
        <v>85</v>
      </c>
      <c r="G420" s="256"/>
      <c r="H420" s="259">
        <v>1</v>
      </c>
      <c r="I420" s="260"/>
      <c r="J420" s="256"/>
      <c r="K420" s="256"/>
      <c r="L420" s="261"/>
      <c r="M420" s="262"/>
      <c r="N420" s="263"/>
      <c r="O420" s="263"/>
      <c r="P420" s="263"/>
      <c r="Q420" s="263"/>
      <c r="R420" s="263"/>
      <c r="S420" s="263"/>
      <c r="T420" s="26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65" t="s">
        <v>151</v>
      </c>
      <c r="AU420" s="265" t="s">
        <v>90</v>
      </c>
      <c r="AV420" s="14" t="s">
        <v>90</v>
      </c>
      <c r="AW420" s="14" t="s">
        <v>35</v>
      </c>
      <c r="AX420" s="14" t="s">
        <v>78</v>
      </c>
      <c r="AY420" s="265" t="s">
        <v>141</v>
      </c>
    </row>
    <row r="421" s="15" customFormat="1">
      <c r="A421" s="15"/>
      <c r="B421" s="266"/>
      <c r="C421" s="267"/>
      <c r="D421" s="240" t="s">
        <v>151</v>
      </c>
      <c r="E421" s="268" t="s">
        <v>1</v>
      </c>
      <c r="F421" s="269" t="s">
        <v>154</v>
      </c>
      <c r="G421" s="267"/>
      <c r="H421" s="270">
        <v>1</v>
      </c>
      <c r="I421" s="271"/>
      <c r="J421" s="267"/>
      <c r="K421" s="267"/>
      <c r="L421" s="272"/>
      <c r="M421" s="273"/>
      <c r="N421" s="274"/>
      <c r="O421" s="274"/>
      <c r="P421" s="274"/>
      <c r="Q421" s="274"/>
      <c r="R421" s="274"/>
      <c r="S421" s="274"/>
      <c r="T421" s="27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76" t="s">
        <v>151</v>
      </c>
      <c r="AU421" s="276" t="s">
        <v>90</v>
      </c>
      <c r="AV421" s="15" t="s">
        <v>148</v>
      </c>
      <c r="AW421" s="15" t="s">
        <v>35</v>
      </c>
      <c r="AX421" s="15" t="s">
        <v>85</v>
      </c>
      <c r="AY421" s="276" t="s">
        <v>141</v>
      </c>
    </row>
    <row r="422" s="2" customFormat="1" ht="55.5" customHeight="1">
      <c r="A422" s="39"/>
      <c r="B422" s="40"/>
      <c r="C422" s="227" t="s">
        <v>562</v>
      </c>
      <c r="D422" s="227" t="s">
        <v>144</v>
      </c>
      <c r="E422" s="228" t="s">
        <v>563</v>
      </c>
      <c r="F422" s="229" t="s">
        <v>564</v>
      </c>
      <c r="G422" s="230" t="s">
        <v>401</v>
      </c>
      <c r="H422" s="231">
        <v>1</v>
      </c>
      <c r="I422" s="232"/>
      <c r="J422" s="233">
        <f>ROUND(I422*H422,2)</f>
        <v>0</v>
      </c>
      <c r="K422" s="229" t="s">
        <v>1</v>
      </c>
      <c r="L422" s="45"/>
      <c r="M422" s="234" t="s">
        <v>1</v>
      </c>
      <c r="N422" s="235" t="s">
        <v>43</v>
      </c>
      <c r="O422" s="92"/>
      <c r="P422" s="236">
        <f>O422*H422</f>
        <v>0</v>
      </c>
      <c r="Q422" s="236">
        <v>0</v>
      </c>
      <c r="R422" s="236">
        <f>Q422*H422</f>
        <v>0</v>
      </c>
      <c r="S422" s="236">
        <v>0</v>
      </c>
      <c r="T422" s="237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38" t="s">
        <v>148</v>
      </c>
      <c r="AT422" s="238" t="s">
        <v>144</v>
      </c>
      <c r="AU422" s="238" t="s">
        <v>90</v>
      </c>
      <c r="AY422" s="18" t="s">
        <v>141</v>
      </c>
      <c r="BE422" s="239">
        <f>IF(N422="základní",J422,0)</f>
        <v>0</v>
      </c>
      <c r="BF422" s="239">
        <f>IF(N422="snížená",J422,0)</f>
        <v>0</v>
      </c>
      <c r="BG422" s="239">
        <f>IF(N422="zákl. přenesená",J422,0)</f>
        <v>0</v>
      </c>
      <c r="BH422" s="239">
        <f>IF(N422="sníž. přenesená",J422,0)</f>
        <v>0</v>
      </c>
      <c r="BI422" s="239">
        <f>IF(N422="nulová",J422,0)</f>
        <v>0</v>
      </c>
      <c r="BJ422" s="18" t="s">
        <v>85</v>
      </c>
      <c r="BK422" s="239">
        <f>ROUND(I422*H422,2)</f>
        <v>0</v>
      </c>
      <c r="BL422" s="18" t="s">
        <v>148</v>
      </c>
      <c r="BM422" s="238" t="s">
        <v>565</v>
      </c>
    </row>
    <row r="423" s="2" customFormat="1">
      <c r="A423" s="39"/>
      <c r="B423" s="40"/>
      <c r="C423" s="41"/>
      <c r="D423" s="240" t="s">
        <v>150</v>
      </c>
      <c r="E423" s="41"/>
      <c r="F423" s="241" t="s">
        <v>564</v>
      </c>
      <c r="G423" s="41"/>
      <c r="H423" s="41"/>
      <c r="I423" s="242"/>
      <c r="J423" s="41"/>
      <c r="K423" s="41"/>
      <c r="L423" s="45"/>
      <c r="M423" s="243"/>
      <c r="N423" s="244"/>
      <c r="O423" s="92"/>
      <c r="P423" s="92"/>
      <c r="Q423" s="92"/>
      <c r="R423" s="92"/>
      <c r="S423" s="92"/>
      <c r="T423" s="93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8" t="s">
        <v>150</v>
      </c>
      <c r="AU423" s="18" t="s">
        <v>90</v>
      </c>
    </row>
    <row r="424" s="14" customFormat="1">
      <c r="A424" s="14"/>
      <c r="B424" s="255"/>
      <c r="C424" s="256"/>
      <c r="D424" s="240" t="s">
        <v>151</v>
      </c>
      <c r="E424" s="257" t="s">
        <v>1</v>
      </c>
      <c r="F424" s="258" t="s">
        <v>85</v>
      </c>
      <c r="G424" s="256"/>
      <c r="H424" s="259">
        <v>1</v>
      </c>
      <c r="I424" s="260"/>
      <c r="J424" s="256"/>
      <c r="K424" s="256"/>
      <c r="L424" s="261"/>
      <c r="M424" s="262"/>
      <c r="N424" s="263"/>
      <c r="O424" s="263"/>
      <c r="P424" s="263"/>
      <c r="Q424" s="263"/>
      <c r="R424" s="263"/>
      <c r="S424" s="263"/>
      <c r="T424" s="26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65" t="s">
        <v>151</v>
      </c>
      <c r="AU424" s="265" t="s">
        <v>90</v>
      </c>
      <c r="AV424" s="14" t="s">
        <v>90</v>
      </c>
      <c r="AW424" s="14" t="s">
        <v>35</v>
      </c>
      <c r="AX424" s="14" t="s">
        <v>78</v>
      </c>
      <c r="AY424" s="265" t="s">
        <v>141</v>
      </c>
    </row>
    <row r="425" s="15" customFormat="1">
      <c r="A425" s="15"/>
      <c r="B425" s="266"/>
      <c r="C425" s="267"/>
      <c r="D425" s="240" t="s">
        <v>151</v>
      </c>
      <c r="E425" s="268" t="s">
        <v>1</v>
      </c>
      <c r="F425" s="269" t="s">
        <v>154</v>
      </c>
      <c r="G425" s="267"/>
      <c r="H425" s="270">
        <v>1</v>
      </c>
      <c r="I425" s="271"/>
      <c r="J425" s="267"/>
      <c r="K425" s="267"/>
      <c r="L425" s="272"/>
      <c r="M425" s="273"/>
      <c r="N425" s="274"/>
      <c r="O425" s="274"/>
      <c r="P425" s="274"/>
      <c r="Q425" s="274"/>
      <c r="R425" s="274"/>
      <c r="S425" s="274"/>
      <c r="T425" s="27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T425" s="276" t="s">
        <v>151</v>
      </c>
      <c r="AU425" s="276" t="s">
        <v>90</v>
      </c>
      <c r="AV425" s="15" t="s">
        <v>148</v>
      </c>
      <c r="AW425" s="15" t="s">
        <v>35</v>
      </c>
      <c r="AX425" s="15" t="s">
        <v>85</v>
      </c>
      <c r="AY425" s="276" t="s">
        <v>141</v>
      </c>
    </row>
    <row r="426" s="2" customFormat="1" ht="49.05" customHeight="1">
      <c r="A426" s="39"/>
      <c r="B426" s="40"/>
      <c r="C426" s="227" t="s">
        <v>566</v>
      </c>
      <c r="D426" s="227" t="s">
        <v>144</v>
      </c>
      <c r="E426" s="228" t="s">
        <v>567</v>
      </c>
      <c r="F426" s="229" t="s">
        <v>568</v>
      </c>
      <c r="G426" s="230" t="s">
        <v>401</v>
      </c>
      <c r="H426" s="231">
        <v>2</v>
      </c>
      <c r="I426" s="232"/>
      <c r="J426" s="233">
        <f>ROUND(I426*H426,2)</f>
        <v>0</v>
      </c>
      <c r="K426" s="229" t="s">
        <v>1</v>
      </c>
      <c r="L426" s="45"/>
      <c r="M426" s="234" t="s">
        <v>1</v>
      </c>
      <c r="N426" s="235" t="s">
        <v>43</v>
      </c>
      <c r="O426" s="92"/>
      <c r="P426" s="236">
        <f>O426*H426</f>
        <v>0</v>
      </c>
      <c r="Q426" s="236">
        <v>0</v>
      </c>
      <c r="R426" s="236">
        <f>Q426*H426</f>
        <v>0</v>
      </c>
      <c r="S426" s="236">
        <v>0</v>
      </c>
      <c r="T426" s="237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38" t="s">
        <v>148</v>
      </c>
      <c r="AT426" s="238" t="s">
        <v>144</v>
      </c>
      <c r="AU426" s="238" t="s">
        <v>90</v>
      </c>
      <c r="AY426" s="18" t="s">
        <v>141</v>
      </c>
      <c r="BE426" s="239">
        <f>IF(N426="základní",J426,0)</f>
        <v>0</v>
      </c>
      <c r="BF426" s="239">
        <f>IF(N426="snížená",J426,0)</f>
        <v>0</v>
      </c>
      <c r="BG426" s="239">
        <f>IF(N426="zákl. přenesená",J426,0)</f>
        <v>0</v>
      </c>
      <c r="BH426" s="239">
        <f>IF(N426="sníž. přenesená",J426,0)</f>
        <v>0</v>
      </c>
      <c r="BI426" s="239">
        <f>IF(N426="nulová",J426,0)</f>
        <v>0</v>
      </c>
      <c r="BJ426" s="18" t="s">
        <v>85</v>
      </c>
      <c r="BK426" s="239">
        <f>ROUND(I426*H426,2)</f>
        <v>0</v>
      </c>
      <c r="BL426" s="18" t="s">
        <v>148</v>
      </c>
      <c r="BM426" s="238" t="s">
        <v>569</v>
      </c>
    </row>
    <row r="427" s="2" customFormat="1">
      <c r="A427" s="39"/>
      <c r="B427" s="40"/>
      <c r="C427" s="41"/>
      <c r="D427" s="240" t="s">
        <v>150</v>
      </c>
      <c r="E427" s="41"/>
      <c r="F427" s="241" t="s">
        <v>568</v>
      </c>
      <c r="G427" s="41"/>
      <c r="H427" s="41"/>
      <c r="I427" s="242"/>
      <c r="J427" s="41"/>
      <c r="K427" s="41"/>
      <c r="L427" s="45"/>
      <c r="M427" s="243"/>
      <c r="N427" s="244"/>
      <c r="O427" s="92"/>
      <c r="P427" s="92"/>
      <c r="Q427" s="92"/>
      <c r="R427" s="92"/>
      <c r="S427" s="92"/>
      <c r="T427" s="93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T427" s="18" t="s">
        <v>150</v>
      </c>
      <c r="AU427" s="18" t="s">
        <v>90</v>
      </c>
    </row>
    <row r="428" s="14" customFormat="1">
      <c r="A428" s="14"/>
      <c r="B428" s="255"/>
      <c r="C428" s="256"/>
      <c r="D428" s="240" t="s">
        <v>151</v>
      </c>
      <c r="E428" s="257" t="s">
        <v>1</v>
      </c>
      <c r="F428" s="258" t="s">
        <v>570</v>
      </c>
      <c r="G428" s="256"/>
      <c r="H428" s="259">
        <v>2</v>
      </c>
      <c r="I428" s="260"/>
      <c r="J428" s="256"/>
      <c r="K428" s="256"/>
      <c r="L428" s="261"/>
      <c r="M428" s="262"/>
      <c r="N428" s="263"/>
      <c r="O428" s="263"/>
      <c r="P428" s="263"/>
      <c r="Q428" s="263"/>
      <c r="R428" s="263"/>
      <c r="S428" s="263"/>
      <c r="T428" s="26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65" t="s">
        <v>151</v>
      </c>
      <c r="AU428" s="265" t="s">
        <v>90</v>
      </c>
      <c r="AV428" s="14" t="s">
        <v>90</v>
      </c>
      <c r="AW428" s="14" t="s">
        <v>35</v>
      </c>
      <c r="AX428" s="14" t="s">
        <v>78</v>
      </c>
      <c r="AY428" s="265" t="s">
        <v>141</v>
      </c>
    </row>
    <row r="429" s="15" customFormat="1">
      <c r="A429" s="15"/>
      <c r="B429" s="266"/>
      <c r="C429" s="267"/>
      <c r="D429" s="240" t="s">
        <v>151</v>
      </c>
      <c r="E429" s="268" t="s">
        <v>1</v>
      </c>
      <c r="F429" s="269" t="s">
        <v>154</v>
      </c>
      <c r="G429" s="267"/>
      <c r="H429" s="270">
        <v>2</v>
      </c>
      <c r="I429" s="271"/>
      <c r="J429" s="267"/>
      <c r="K429" s="267"/>
      <c r="L429" s="272"/>
      <c r="M429" s="273"/>
      <c r="N429" s="274"/>
      <c r="O429" s="274"/>
      <c r="P429" s="274"/>
      <c r="Q429" s="274"/>
      <c r="R429" s="274"/>
      <c r="S429" s="274"/>
      <c r="T429" s="27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76" t="s">
        <v>151</v>
      </c>
      <c r="AU429" s="276" t="s">
        <v>90</v>
      </c>
      <c r="AV429" s="15" t="s">
        <v>148</v>
      </c>
      <c r="AW429" s="15" t="s">
        <v>35</v>
      </c>
      <c r="AX429" s="15" t="s">
        <v>85</v>
      </c>
      <c r="AY429" s="276" t="s">
        <v>141</v>
      </c>
    </row>
    <row r="430" s="2" customFormat="1" ht="55.5" customHeight="1">
      <c r="A430" s="39"/>
      <c r="B430" s="40"/>
      <c r="C430" s="227" t="s">
        <v>571</v>
      </c>
      <c r="D430" s="227" t="s">
        <v>144</v>
      </c>
      <c r="E430" s="228" t="s">
        <v>572</v>
      </c>
      <c r="F430" s="229" t="s">
        <v>573</v>
      </c>
      <c r="G430" s="230" t="s">
        <v>401</v>
      </c>
      <c r="H430" s="231">
        <v>1</v>
      </c>
      <c r="I430" s="232"/>
      <c r="J430" s="233">
        <f>ROUND(I430*H430,2)</f>
        <v>0</v>
      </c>
      <c r="K430" s="229" t="s">
        <v>1</v>
      </c>
      <c r="L430" s="45"/>
      <c r="M430" s="234" t="s">
        <v>1</v>
      </c>
      <c r="N430" s="235" t="s">
        <v>43</v>
      </c>
      <c r="O430" s="92"/>
      <c r="P430" s="236">
        <f>O430*H430</f>
        <v>0</v>
      </c>
      <c r="Q430" s="236">
        <v>0</v>
      </c>
      <c r="R430" s="236">
        <f>Q430*H430</f>
        <v>0</v>
      </c>
      <c r="S430" s="236">
        <v>0</v>
      </c>
      <c r="T430" s="237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38" t="s">
        <v>148</v>
      </c>
      <c r="AT430" s="238" t="s">
        <v>144</v>
      </c>
      <c r="AU430" s="238" t="s">
        <v>90</v>
      </c>
      <c r="AY430" s="18" t="s">
        <v>141</v>
      </c>
      <c r="BE430" s="239">
        <f>IF(N430="základní",J430,0)</f>
        <v>0</v>
      </c>
      <c r="BF430" s="239">
        <f>IF(N430="snížená",J430,0)</f>
        <v>0</v>
      </c>
      <c r="BG430" s="239">
        <f>IF(N430="zákl. přenesená",J430,0)</f>
        <v>0</v>
      </c>
      <c r="BH430" s="239">
        <f>IF(N430="sníž. přenesená",J430,0)</f>
        <v>0</v>
      </c>
      <c r="BI430" s="239">
        <f>IF(N430="nulová",J430,0)</f>
        <v>0</v>
      </c>
      <c r="BJ430" s="18" t="s">
        <v>85</v>
      </c>
      <c r="BK430" s="239">
        <f>ROUND(I430*H430,2)</f>
        <v>0</v>
      </c>
      <c r="BL430" s="18" t="s">
        <v>148</v>
      </c>
      <c r="BM430" s="238" t="s">
        <v>574</v>
      </c>
    </row>
    <row r="431" s="2" customFormat="1">
      <c r="A431" s="39"/>
      <c r="B431" s="40"/>
      <c r="C431" s="41"/>
      <c r="D431" s="240" t="s">
        <v>150</v>
      </c>
      <c r="E431" s="41"/>
      <c r="F431" s="241" t="s">
        <v>573</v>
      </c>
      <c r="G431" s="41"/>
      <c r="H431" s="41"/>
      <c r="I431" s="242"/>
      <c r="J431" s="41"/>
      <c r="K431" s="41"/>
      <c r="L431" s="45"/>
      <c r="M431" s="243"/>
      <c r="N431" s="244"/>
      <c r="O431" s="92"/>
      <c r="P431" s="92"/>
      <c r="Q431" s="92"/>
      <c r="R431" s="92"/>
      <c r="S431" s="92"/>
      <c r="T431" s="93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8" t="s">
        <v>150</v>
      </c>
      <c r="AU431" s="18" t="s">
        <v>90</v>
      </c>
    </row>
    <row r="432" s="14" customFormat="1">
      <c r="A432" s="14"/>
      <c r="B432" s="255"/>
      <c r="C432" s="256"/>
      <c r="D432" s="240" t="s">
        <v>151</v>
      </c>
      <c r="E432" s="257" t="s">
        <v>1</v>
      </c>
      <c r="F432" s="258" t="s">
        <v>85</v>
      </c>
      <c r="G432" s="256"/>
      <c r="H432" s="259">
        <v>1</v>
      </c>
      <c r="I432" s="260"/>
      <c r="J432" s="256"/>
      <c r="K432" s="256"/>
      <c r="L432" s="261"/>
      <c r="M432" s="262"/>
      <c r="N432" s="263"/>
      <c r="O432" s="263"/>
      <c r="P432" s="263"/>
      <c r="Q432" s="263"/>
      <c r="R432" s="263"/>
      <c r="S432" s="263"/>
      <c r="T432" s="26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65" t="s">
        <v>151</v>
      </c>
      <c r="AU432" s="265" t="s">
        <v>90</v>
      </c>
      <c r="AV432" s="14" t="s">
        <v>90</v>
      </c>
      <c r="AW432" s="14" t="s">
        <v>35</v>
      </c>
      <c r="AX432" s="14" t="s">
        <v>78</v>
      </c>
      <c r="AY432" s="265" t="s">
        <v>141</v>
      </c>
    </row>
    <row r="433" s="15" customFormat="1">
      <c r="A433" s="15"/>
      <c r="B433" s="266"/>
      <c r="C433" s="267"/>
      <c r="D433" s="240" t="s">
        <v>151</v>
      </c>
      <c r="E433" s="268" t="s">
        <v>1</v>
      </c>
      <c r="F433" s="269" t="s">
        <v>154</v>
      </c>
      <c r="G433" s="267"/>
      <c r="H433" s="270">
        <v>1</v>
      </c>
      <c r="I433" s="271"/>
      <c r="J433" s="267"/>
      <c r="K433" s="267"/>
      <c r="L433" s="272"/>
      <c r="M433" s="273"/>
      <c r="N433" s="274"/>
      <c r="O433" s="274"/>
      <c r="P433" s="274"/>
      <c r="Q433" s="274"/>
      <c r="R433" s="274"/>
      <c r="S433" s="274"/>
      <c r="T433" s="27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T433" s="276" t="s">
        <v>151</v>
      </c>
      <c r="AU433" s="276" t="s">
        <v>90</v>
      </c>
      <c r="AV433" s="15" t="s">
        <v>148</v>
      </c>
      <c r="AW433" s="15" t="s">
        <v>35</v>
      </c>
      <c r="AX433" s="15" t="s">
        <v>85</v>
      </c>
      <c r="AY433" s="276" t="s">
        <v>141</v>
      </c>
    </row>
    <row r="434" s="2" customFormat="1" ht="55.5" customHeight="1">
      <c r="A434" s="39"/>
      <c r="B434" s="40"/>
      <c r="C434" s="227" t="s">
        <v>575</v>
      </c>
      <c r="D434" s="227" t="s">
        <v>144</v>
      </c>
      <c r="E434" s="228" t="s">
        <v>576</v>
      </c>
      <c r="F434" s="229" t="s">
        <v>577</v>
      </c>
      <c r="G434" s="230" t="s">
        <v>401</v>
      </c>
      <c r="H434" s="231">
        <v>1</v>
      </c>
      <c r="I434" s="232"/>
      <c r="J434" s="233">
        <f>ROUND(I434*H434,2)</f>
        <v>0</v>
      </c>
      <c r="K434" s="229" t="s">
        <v>1</v>
      </c>
      <c r="L434" s="45"/>
      <c r="M434" s="234" t="s">
        <v>1</v>
      </c>
      <c r="N434" s="235" t="s">
        <v>43</v>
      </c>
      <c r="O434" s="92"/>
      <c r="P434" s="236">
        <f>O434*H434</f>
        <v>0</v>
      </c>
      <c r="Q434" s="236">
        <v>0</v>
      </c>
      <c r="R434" s="236">
        <f>Q434*H434</f>
        <v>0</v>
      </c>
      <c r="S434" s="236">
        <v>0</v>
      </c>
      <c r="T434" s="237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38" t="s">
        <v>148</v>
      </c>
      <c r="AT434" s="238" t="s">
        <v>144</v>
      </c>
      <c r="AU434" s="238" t="s">
        <v>90</v>
      </c>
      <c r="AY434" s="18" t="s">
        <v>141</v>
      </c>
      <c r="BE434" s="239">
        <f>IF(N434="základní",J434,0)</f>
        <v>0</v>
      </c>
      <c r="BF434" s="239">
        <f>IF(N434="snížená",J434,0)</f>
        <v>0</v>
      </c>
      <c r="BG434" s="239">
        <f>IF(N434="zákl. přenesená",J434,0)</f>
        <v>0</v>
      </c>
      <c r="BH434" s="239">
        <f>IF(N434="sníž. přenesená",J434,0)</f>
        <v>0</v>
      </c>
      <c r="BI434" s="239">
        <f>IF(N434="nulová",J434,0)</f>
        <v>0</v>
      </c>
      <c r="BJ434" s="18" t="s">
        <v>85</v>
      </c>
      <c r="BK434" s="239">
        <f>ROUND(I434*H434,2)</f>
        <v>0</v>
      </c>
      <c r="BL434" s="18" t="s">
        <v>148</v>
      </c>
      <c r="BM434" s="238" t="s">
        <v>578</v>
      </c>
    </row>
    <row r="435" s="2" customFormat="1">
      <c r="A435" s="39"/>
      <c r="B435" s="40"/>
      <c r="C435" s="41"/>
      <c r="D435" s="240" t="s">
        <v>150</v>
      </c>
      <c r="E435" s="41"/>
      <c r="F435" s="241" t="s">
        <v>577</v>
      </c>
      <c r="G435" s="41"/>
      <c r="H435" s="41"/>
      <c r="I435" s="242"/>
      <c r="J435" s="41"/>
      <c r="K435" s="41"/>
      <c r="L435" s="45"/>
      <c r="M435" s="243"/>
      <c r="N435" s="244"/>
      <c r="O435" s="92"/>
      <c r="P435" s="92"/>
      <c r="Q435" s="92"/>
      <c r="R435" s="92"/>
      <c r="S435" s="92"/>
      <c r="T435" s="93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T435" s="18" t="s">
        <v>150</v>
      </c>
      <c r="AU435" s="18" t="s">
        <v>90</v>
      </c>
    </row>
    <row r="436" s="14" customFormat="1">
      <c r="A436" s="14"/>
      <c r="B436" s="255"/>
      <c r="C436" s="256"/>
      <c r="D436" s="240" t="s">
        <v>151</v>
      </c>
      <c r="E436" s="257" t="s">
        <v>1</v>
      </c>
      <c r="F436" s="258" t="s">
        <v>85</v>
      </c>
      <c r="G436" s="256"/>
      <c r="H436" s="259">
        <v>1</v>
      </c>
      <c r="I436" s="260"/>
      <c r="J436" s="256"/>
      <c r="K436" s="256"/>
      <c r="L436" s="261"/>
      <c r="M436" s="262"/>
      <c r="N436" s="263"/>
      <c r="O436" s="263"/>
      <c r="P436" s="263"/>
      <c r="Q436" s="263"/>
      <c r="R436" s="263"/>
      <c r="S436" s="263"/>
      <c r="T436" s="26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65" t="s">
        <v>151</v>
      </c>
      <c r="AU436" s="265" t="s">
        <v>90</v>
      </c>
      <c r="AV436" s="14" t="s">
        <v>90</v>
      </c>
      <c r="AW436" s="14" t="s">
        <v>35</v>
      </c>
      <c r="AX436" s="14" t="s">
        <v>78</v>
      </c>
      <c r="AY436" s="265" t="s">
        <v>141</v>
      </c>
    </row>
    <row r="437" s="15" customFormat="1">
      <c r="A437" s="15"/>
      <c r="B437" s="266"/>
      <c r="C437" s="267"/>
      <c r="D437" s="240" t="s">
        <v>151</v>
      </c>
      <c r="E437" s="268" t="s">
        <v>1</v>
      </c>
      <c r="F437" s="269" t="s">
        <v>154</v>
      </c>
      <c r="G437" s="267"/>
      <c r="H437" s="270">
        <v>1</v>
      </c>
      <c r="I437" s="271"/>
      <c r="J437" s="267"/>
      <c r="K437" s="267"/>
      <c r="L437" s="272"/>
      <c r="M437" s="273"/>
      <c r="N437" s="274"/>
      <c r="O437" s="274"/>
      <c r="P437" s="274"/>
      <c r="Q437" s="274"/>
      <c r="R437" s="274"/>
      <c r="S437" s="274"/>
      <c r="T437" s="27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76" t="s">
        <v>151</v>
      </c>
      <c r="AU437" s="276" t="s">
        <v>90</v>
      </c>
      <c r="AV437" s="15" t="s">
        <v>148</v>
      </c>
      <c r="AW437" s="15" t="s">
        <v>35</v>
      </c>
      <c r="AX437" s="15" t="s">
        <v>85</v>
      </c>
      <c r="AY437" s="276" t="s">
        <v>141</v>
      </c>
    </row>
    <row r="438" s="2" customFormat="1" ht="37.8" customHeight="1">
      <c r="A438" s="39"/>
      <c r="B438" s="40"/>
      <c r="C438" s="227" t="s">
        <v>579</v>
      </c>
      <c r="D438" s="227" t="s">
        <v>144</v>
      </c>
      <c r="E438" s="228" t="s">
        <v>580</v>
      </c>
      <c r="F438" s="229" t="s">
        <v>581</v>
      </c>
      <c r="G438" s="230" t="s">
        <v>401</v>
      </c>
      <c r="H438" s="231">
        <v>1</v>
      </c>
      <c r="I438" s="232"/>
      <c r="J438" s="233">
        <f>ROUND(I438*H438,2)</f>
        <v>0</v>
      </c>
      <c r="K438" s="229" t="s">
        <v>1</v>
      </c>
      <c r="L438" s="45"/>
      <c r="M438" s="234" t="s">
        <v>1</v>
      </c>
      <c r="N438" s="235" t="s">
        <v>43</v>
      </c>
      <c r="O438" s="92"/>
      <c r="P438" s="236">
        <f>O438*H438</f>
        <v>0</v>
      </c>
      <c r="Q438" s="236">
        <v>0</v>
      </c>
      <c r="R438" s="236">
        <f>Q438*H438</f>
        <v>0</v>
      </c>
      <c r="S438" s="236">
        <v>0</v>
      </c>
      <c r="T438" s="237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38" t="s">
        <v>148</v>
      </c>
      <c r="AT438" s="238" t="s">
        <v>144</v>
      </c>
      <c r="AU438" s="238" t="s">
        <v>90</v>
      </c>
      <c r="AY438" s="18" t="s">
        <v>141</v>
      </c>
      <c r="BE438" s="239">
        <f>IF(N438="základní",J438,0)</f>
        <v>0</v>
      </c>
      <c r="BF438" s="239">
        <f>IF(N438="snížená",J438,0)</f>
        <v>0</v>
      </c>
      <c r="BG438" s="239">
        <f>IF(N438="zákl. přenesená",J438,0)</f>
        <v>0</v>
      </c>
      <c r="BH438" s="239">
        <f>IF(N438="sníž. přenesená",J438,0)</f>
        <v>0</v>
      </c>
      <c r="BI438" s="239">
        <f>IF(N438="nulová",J438,0)</f>
        <v>0</v>
      </c>
      <c r="BJ438" s="18" t="s">
        <v>85</v>
      </c>
      <c r="BK438" s="239">
        <f>ROUND(I438*H438,2)</f>
        <v>0</v>
      </c>
      <c r="BL438" s="18" t="s">
        <v>148</v>
      </c>
      <c r="BM438" s="238" t="s">
        <v>582</v>
      </c>
    </row>
    <row r="439" s="2" customFormat="1">
      <c r="A439" s="39"/>
      <c r="B439" s="40"/>
      <c r="C439" s="41"/>
      <c r="D439" s="240" t="s">
        <v>150</v>
      </c>
      <c r="E439" s="41"/>
      <c r="F439" s="241" t="s">
        <v>581</v>
      </c>
      <c r="G439" s="41"/>
      <c r="H439" s="41"/>
      <c r="I439" s="242"/>
      <c r="J439" s="41"/>
      <c r="K439" s="41"/>
      <c r="L439" s="45"/>
      <c r="M439" s="243"/>
      <c r="N439" s="244"/>
      <c r="O439" s="92"/>
      <c r="P439" s="92"/>
      <c r="Q439" s="92"/>
      <c r="R439" s="92"/>
      <c r="S439" s="92"/>
      <c r="T439" s="93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T439" s="18" t="s">
        <v>150</v>
      </c>
      <c r="AU439" s="18" t="s">
        <v>90</v>
      </c>
    </row>
    <row r="440" s="14" customFormat="1">
      <c r="A440" s="14"/>
      <c r="B440" s="255"/>
      <c r="C440" s="256"/>
      <c r="D440" s="240" t="s">
        <v>151</v>
      </c>
      <c r="E440" s="257" t="s">
        <v>1</v>
      </c>
      <c r="F440" s="258" t="s">
        <v>85</v>
      </c>
      <c r="G440" s="256"/>
      <c r="H440" s="259">
        <v>1</v>
      </c>
      <c r="I440" s="260"/>
      <c r="J440" s="256"/>
      <c r="K440" s="256"/>
      <c r="L440" s="261"/>
      <c r="M440" s="262"/>
      <c r="N440" s="263"/>
      <c r="O440" s="263"/>
      <c r="P440" s="263"/>
      <c r="Q440" s="263"/>
      <c r="R440" s="263"/>
      <c r="S440" s="263"/>
      <c r="T440" s="26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65" t="s">
        <v>151</v>
      </c>
      <c r="AU440" s="265" t="s">
        <v>90</v>
      </c>
      <c r="AV440" s="14" t="s">
        <v>90</v>
      </c>
      <c r="AW440" s="14" t="s">
        <v>35</v>
      </c>
      <c r="AX440" s="14" t="s">
        <v>78</v>
      </c>
      <c r="AY440" s="265" t="s">
        <v>141</v>
      </c>
    </row>
    <row r="441" s="15" customFormat="1">
      <c r="A441" s="15"/>
      <c r="B441" s="266"/>
      <c r="C441" s="267"/>
      <c r="D441" s="240" t="s">
        <v>151</v>
      </c>
      <c r="E441" s="268" t="s">
        <v>1</v>
      </c>
      <c r="F441" s="269" t="s">
        <v>154</v>
      </c>
      <c r="G441" s="267"/>
      <c r="H441" s="270">
        <v>1</v>
      </c>
      <c r="I441" s="271"/>
      <c r="J441" s="267"/>
      <c r="K441" s="267"/>
      <c r="L441" s="272"/>
      <c r="M441" s="273"/>
      <c r="N441" s="274"/>
      <c r="O441" s="274"/>
      <c r="P441" s="274"/>
      <c r="Q441" s="274"/>
      <c r="R441" s="274"/>
      <c r="S441" s="274"/>
      <c r="T441" s="27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T441" s="276" t="s">
        <v>151</v>
      </c>
      <c r="AU441" s="276" t="s">
        <v>90</v>
      </c>
      <c r="AV441" s="15" t="s">
        <v>148</v>
      </c>
      <c r="AW441" s="15" t="s">
        <v>35</v>
      </c>
      <c r="AX441" s="15" t="s">
        <v>85</v>
      </c>
      <c r="AY441" s="276" t="s">
        <v>141</v>
      </c>
    </row>
    <row r="442" s="2" customFormat="1" ht="37.8" customHeight="1">
      <c r="A442" s="39"/>
      <c r="B442" s="40"/>
      <c r="C442" s="227" t="s">
        <v>583</v>
      </c>
      <c r="D442" s="227" t="s">
        <v>144</v>
      </c>
      <c r="E442" s="228" t="s">
        <v>584</v>
      </c>
      <c r="F442" s="229" t="s">
        <v>585</v>
      </c>
      <c r="G442" s="230" t="s">
        <v>441</v>
      </c>
      <c r="H442" s="231">
        <v>250</v>
      </c>
      <c r="I442" s="232"/>
      <c r="J442" s="233">
        <f>ROUND(I442*H442,2)</f>
        <v>0</v>
      </c>
      <c r="K442" s="229" t="s">
        <v>1</v>
      </c>
      <c r="L442" s="45"/>
      <c r="M442" s="234" t="s">
        <v>1</v>
      </c>
      <c r="N442" s="235" t="s">
        <v>43</v>
      </c>
      <c r="O442" s="92"/>
      <c r="P442" s="236">
        <f>O442*H442</f>
        <v>0</v>
      </c>
      <c r="Q442" s="236">
        <v>0</v>
      </c>
      <c r="R442" s="236">
        <f>Q442*H442</f>
        <v>0</v>
      </c>
      <c r="S442" s="236">
        <v>0</v>
      </c>
      <c r="T442" s="237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38" t="s">
        <v>148</v>
      </c>
      <c r="AT442" s="238" t="s">
        <v>144</v>
      </c>
      <c r="AU442" s="238" t="s">
        <v>90</v>
      </c>
      <c r="AY442" s="18" t="s">
        <v>141</v>
      </c>
      <c r="BE442" s="239">
        <f>IF(N442="základní",J442,0)</f>
        <v>0</v>
      </c>
      <c r="BF442" s="239">
        <f>IF(N442="snížená",J442,0)</f>
        <v>0</v>
      </c>
      <c r="BG442" s="239">
        <f>IF(N442="zákl. přenesená",J442,0)</f>
        <v>0</v>
      </c>
      <c r="BH442" s="239">
        <f>IF(N442="sníž. přenesená",J442,0)</f>
        <v>0</v>
      </c>
      <c r="BI442" s="239">
        <f>IF(N442="nulová",J442,0)</f>
        <v>0</v>
      </c>
      <c r="BJ442" s="18" t="s">
        <v>85</v>
      </c>
      <c r="BK442" s="239">
        <f>ROUND(I442*H442,2)</f>
        <v>0</v>
      </c>
      <c r="BL442" s="18" t="s">
        <v>148</v>
      </c>
      <c r="BM442" s="238" t="s">
        <v>586</v>
      </c>
    </row>
    <row r="443" s="2" customFormat="1">
      <c r="A443" s="39"/>
      <c r="B443" s="40"/>
      <c r="C443" s="41"/>
      <c r="D443" s="240" t="s">
        <v>150</v>
      </c>
      <c r="E443" s="41"/>
      <c r="F443" s="241" t="s">
        <v>585</v>
      </c>
      <c r="G443" s="41"/>
      <c r="H443" s="41"/>
      <c r="I443" s="242"/>
      <c r="J443" s="41"/>
      <c r="K443" s="41"/>
      <c r="L443" s="45"/>
      <c r="M443" s="243"/>
      <c r="N443" s="244"/>
      <c r="O443" s="92"/>
      <c r="P443" s="92"/>
      <c r="Q443" s="92"/>
      <c r="R443" s="92"/>
      <c r="S443" s="92"/>
      <c r="T443" s="93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T443" s="18" t="s">
        <v>150</v>
      </c>
      <c r="AU443" s="18" t="s">
        <v>90</v>
      </c>
    </row>
    <row r="444" s="14" customFormat="1">
      <c r="A444" s="14"/>
      <c r="B444" s="255"/>
      <c r="C444" s="256"/>
      <c r="D444" s="240" t="s">
        <v>151</v>
      </c>
      <c r="E444" s="257" t="s">
        <v>1</v>
      </c>
      <c r="F444" s="258" t="s">
        <v>587</v>
      </c>
      <c r="G444" s="256"/>
      <c r="H444" s="259">
        <v>250</v>
      </c>
      <c r="I444" s="260"/>
      <c r="J444" s="256"/>
      <c r="K444" s="256"/>
      <c r="L444" s="261"/>
      <c r="M444" s="262"/>
      <c r="N444" s="263"/>
      <c r="O444" s="263"/>
      <c r="P444" s="263"/>
      <c r="Q444" s="263"/>
      <c r="R444" s="263"/>
      <c r="S444" s="263"/>
      <c r="T444" s="26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65" t="s">
        <v>151</v>
      </c>
      <c r="AU444" s="265" t="s">
        <v>90</v>
      </c>
      <c r="AV444" s="14" t="s">
        <v>90</v>
      </c>
      <c r="AW444" s="14" t="s">
        <v>35</v>
      </c>
      <c r="AX444" s="14" t="s">
        <v>78</v>
      </c>
      <c r="AY444" s="265" t="s">
        <v>141</v>
      </c>
    </row>
    <row r="445" s="15" customFormat="1">
      <c r="A445" s="15"/>
      <c r="B445" s="266"/>
      <c r="C445" s="267"/>
      <c r="D445" s="240" t="s">
        <v>151</v>
      </c>
      <c r="E445" s="268" t="s">
        <v>1</v>
      </c>
      <c r="F445" s="269" t="s">
        <v>154</v>
      </c>
      <c r="G445" s="267"/>
      <c r="H445" s="270">
        <v>250</v>
      </c>
      <c r="I445" s="271"/>
      <c r="J445" s="267"/>
      <c r="K445" s="267"/>
      <c r="L445" s="272"/>
      <c r="M445" s="273"/>
      <c r="N445" s="274"/>
      <c r="O445" s="274"/>
      <c r="P445" s="274"/>
      <c r="Q445" s="274"/>
      <c r="R445" s="274"/>
      <c r="S445" s="274"/>
      <c r="T445" s="27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T445" s="276" t="s">
        <v>151</v>
      </c>
      <c r="AU445" s="276" t="s">
        <v>90</v>
      </c>
      <c r="AV445" s="15" t="s">
        <v>148</v>
      </c>
      <c r="AW445" s="15" t="s">
        <v>35</v>
      </c>
      <c r="AX445" s="15" t="s">
        <v>85</v>
      </c>
      <c r="AY445" s="276" t="s">
        <v>141</v>
      </c>
    </row>
    <row r="446" s="12" customFormat="1" ht="22.8" customHeight="1">
      <c r="A446" s="12"/>
      <c r="B446" s="211"/>
      <c r="C446" s="212"/>
      <c r="D446" s="213" t="s">
        <v>77</v>
      </c>
      <c r="E446" s="225" t="s">
        <v>142</v>
      </c>
      <c r="F446" s="225" t="s">
        <v>143</v>
      </c>
      <c r="G446" s="212"/>
      <c r="H446" s="212"/>
      <c r="I446" s="215"/>
      <c r="J446" s="226">
        <f>BK446</f>
        <v>0</v>
      </c>
      <c r="K446" s="212"/>
      <c r="L446" s="217"/>
      <c r="M446" s="218"/>
      <c r="N446" s="219"/>
      <c r="O446" s="219"/>
      <c r="P446" s="220">
        <f>SUM(P447:P455)</f>
        <v>0</v>
      </c>
      <c r="Q446" s="219"/>
      <c r="R446" s="220">
        <f>SUM(R447:R455)</f>
        <v>0</v>
      </c>
      <c r="S446" s="219"/>
      <c r="T446" s="221">
        <f>SUM(T447:T455)</f>
        <v>0</v>
      </c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R446" s="222" t="s">
        <v>85</v>
      </c>
      <c r="AT446" s="223" t="s">
        <v>77</v>
      </c>
      <c r="AU446" s="223" t="s">
        <v>85</v>
      </c>
      <c r="AY446" s="222" t="s">
        <v>141</v>
      </c>
      <c r="BK446" s="224">
        <f>SUM(BK447:BK455)</f>
        <v>0</v>
      </c>
    </row>
    <row r="447" s="2" customFormat="1" ht="33" customHeight="1">
      <c r="A447" s="39"/>
      <c r="B447" s="40"/>
      <c r="C447" s="227" t="s">
        <v>588</v>
      </c>
      <c r="D447" s="227" t="s">
        <v>144</v>
      </c>
      <c r="E447" s="228" t="s">
        <v>589</v>
      </c>
      <c r="F447" s="229" t="s">
        <v>590</v>
      </c>
      <c r="G447" s="230" t="s">
        <v>147</v>
      </c>
      <c r="H447" s="231">
        <v>250</v>
      </c>
      <c r="I447" s="232"/>
      <c r="J447" s="233">
        <f>ROUND(I447*H447,2)</f>
        <v>0</v>
      </c>
      <c r="K447" s="229" t="s">
        <v>1</v>
      </c>
      <c r="L447" s="45"/>
      <c r="M447" s="234" t="s">
        <v>1</v>
      </c>
      <c r="N447" s="235" t="s">
        <v>43</v>
      </c>
      <c r="O447" s="92"/>
      <c r="P447" s="236">
        <f>O447*H447</f>
        <v>0</v>
      </c>
      <c r="Q447" s="236">
        <v>0</v>
      </c>
      <c r="R447" s="236">
        <f>Q447*H447</f>
        <v>0</v>
      </c>
      <c r="S447" s="236">
        <v>0</v>
      </c>
      <c r="T447" s="237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38" t="s">
        <v>148</v>
      </c>
      <c r="AT447" s="238" t="s">
        <v>144</v>
      </c>
      <c r="AU447" s="238" t="s">
        <v>90</v>
      </c>
      <c r="AY447" s="18" t="s">
        <v>141</v>
      </c>
      <c r="BE447" s="239">
        <f>IF(N447="základní",J447,0)</f>
        <v>0</v>
      </c>
      <c r="BF447" s="239">
        <f>IF(N447="snížená",J447,0)</f>
        <v>0</v>
      </c>
      <c r="BG447" s="239">
        <f>IF(N447="zákl. přenesená",J447,0)</f>
        <v>0</v>
      </c>
      <c r="BH447" s="239">
        <f>IF(N447="sníž. přenesená",J447,0)</f>
        <v>0</v>
      </c>
      <c r="BI447" s="239">
        <f>IF(N447="nulová",J447,0)</f>
        <v>0</v>
      </c>
      <c r="BJ447" s="18" t="s">
        <v>85</v>
      </c>
      <c r="BK447" s="239">
        <f>ROUND(I447*H447,2)</f>
        <v>0</v>
      </c>
      <c r="BL447" s="18" t="s">
        <v>148</v>
      </c>
      <c r="BM447" s="238" t="s">
        <v>591</v>
      </c>
    </row>
    <row r="448" s="2" customFormat="1">
      <c r="A448" s="39"/>
      <c r="B448" s="40"/>
      <c r="C448" s="41"/>
      <c r="D448" s="240" t="s">
        <v>150</v>
      </c>
      <c r="E448" s="41"/>
      <c r="F448" s="241" t="s">
        <v>590</v>
      </c>
      <c r="G448" s="41"/>
      <c r="H448" s="41"/>
      <c r="I448" s="242"/>
      <c r="J448" s="41"/>
      <c r="K448" s="41"/>
      <c r="L448" s="45"/>
      <c r="M448" s="243"/>
      <c r="N448" s="244"/>
      <c r="O448" s="92"/>
      <c r="P448" s="92"/>
      <c r="Q448" s="92"/>
      <c r="R448" s="92"/>
      <c r="S448" s="92"/>
      <c r="T448" s="93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T448" s="18" t="s">
        <v>150</v>
      </c>
      <c r="AU448" s="18" t="s">
        <v>90</v>
      </c>
    </row>
    <row r="449" s="14" customFormat="1">
      <c r="A449" s="14"/>
      <c r="B449" s="255"/>
      <c r="C449" s="256"/>
      <c r="D449" s="240" t="s">
        <v>151</v>
      </c>
      <c r="E449" s="257" t="s">
        <v>1</v>
      </c>
      <c r="F449" s="258" t="s">
        <v>587</v>
      </c>
      <c r="G449" s="256"/>
      <c r="H449" s="259">
        <v>250</v>
      </c>
      <c r="I449" s="260"/>
      <c r="J449" s="256"/>
      <c r="K449" s="256"/>
      <c r="L449" s="261"/>
      <c r="M449" s="262"/>
      <c r="N449" s="263"/>
      <c r="O449" s="263"/>
      <c r="P449" s="263"/>
      <c r="Q449" s="263"/>
      <c r="R449" s="263"/>
      <c r="S449" s="263"/>
      <c r="T449" s="26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65" t="s">
        <v>151</v>
      </c>
      <c r="AU449" s="265" t="s">
        <v>90</v>
      </c>
      <c r="AV449" s="14" t="s">
        <v>90</v>
      </c>
      <c r="AW449" s="14" t="s">
        <v>35</v>
      </c>
      <c r="AX449" s="14" t="s">
        <v>78</v>
      </c>
      <c r="AY449" s="265" t="s">
        <v>141</v>
      </c>
    </row>
    <row r="450" s="15" customFormat="1">
      <c r="A450" s="15"/>
      <c r="B450" s="266"/>
      <c r="C450" s="267"/>
      <c r="D450" s="240" t="s">
        <v>151</v>
      </c>
      <c r="E450" s="268" t="s">
        <v>1</v>
      </c>
      <c r="F450" s="269" t="s">
        <v>154</v>
      </c>
      <c r="G450" s="267"/>
      <c r="H450" s="270">
        <v>250</v>
      </c>
      <c r="I450" s="271"/>
      <c r="J450" s="267"/>
      <c r="K450" s="267"/>
      <c r="L450" s="272"/>
      <c r="M450" s="273"/>
      <c r="N450" s="274"/>
      <c r="O450" s="274"/>
      <c r="P450" s="274"/>
      <c r="Q450" s="274"/>
      <c r="R450" s="274"/>
      <c r="S450" s="274"/>
      <c r="T450" s="27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T450" s="276" t="s">
        <v>151</v>
      </c>
      <c r="AU450" s="276" t="s">
        <v>90</v>
      </c>
      <c r="AV450" s="15" t="s">
        <v>148</v>
      </c>
      <c r="AW450" s="15" t="s">
        <v>35</v>
      </c>
      <c r="AX450" s="15" t="s">
        <v>85</v>
      </c>
      <c r="AY450" s="276" t="s">
        <v>141</v>
      </c>
    </row>
    <row r="451" s="2" customFormat="1" ht="24.15" customHeight="1">
      <c r="A451" s="39"/>
      <c r="B451" s="40"/>
      <c r="C451" s="227" t="s">
        <v>592</v>
      </c>
      <c r="D451" s="227" t="s">
        <v>144</v>
      </c>
      <c r="E451" s="228" t="s">
        <v>593</v>
      </c>
      <c r="F451" s="229" t="s">
        <v>594</v>
      </c>
      <c r="G451" s="230" t="s">
        <v>147</v>
      </c>
      <c r="H451" s="231">
        <v>310</v>
      </c>
      <c r="I451" s="232"/>
      <c r="J451" s="233">
        <f>ROUND(I451*H451,2)</f>
        <v>0</v>
      </c>
      <c r="K451" s="229" t="s">
        <v>1</v>
      </c>
      <c r="L451" s="45"/>
      <c r="M451" s="234" t="s">
        <v>1</v>
      </c>
      <c r="N451" s="235" t="s">
        <v>43</v>
      </c>
      <c r="O451" s="92"/>
      <c r="P451" s="236">
        <f>O451*H451</f>
        <v>0</v>
      </c>
      <c r="Q451" s="236">
        <v>0</v>
      </c>
      <c r="R451" s="236">
        <f>Q451*H451</f>
        <v>0</v>
      </c>
      <c r="S451" s="236">
        <v>0</v>
      </c>
      <c r="T451" s="237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38" t="s">
        <v>148</v>
      </c>
      <c r="AT451" s="238" t="s">
        <v>144</v>
      </c>
      <c r="AU451" s="238" t="s">
        <v>90</v>
      </c>
      <c r="AY451" s="18" t="s">
        <v>141</v>
      </c>
      <c r="BE451" s="239">
        <f>IF(N451="základní",J451,0)</f>
        <v>0</v>
      </c>
      <c r="BF451" s="239">
        <f>IF(N451="snížená",J451,0)</f>
        <v>0</v>
      </c>
      <c r="BG451" s="239">
        <f>IF(N451="zákl. přenesená",J451,0)</f>
        <v>0</v>
      </c>
      <c r="BH451" s="239">
        <f>IF(N451="sníž. přenesená",J451,0)</f>
        <v>0</v>
      </c>
      <c r="BI451" s="239">
        <f>IF(N451="nulová",J451,0)</f>
        <v>0</v>
      </c>
      <c r="BJ451" s="18" t="s">
        <v>85</v>
      </c>
      <c r="BK451" s="239">
        <f>ROUND(I451*H451,2)</f>
        <v>0</v>
      </c>
      <c r="BL451" s="18" t="s">
        <v>148</v>
      </c>
      <c r="BM451" s="238" t="s">
        <v>595</v>
      </c>
    </row>
    <row r="452" s="2" customFormat="1">
      <c r="A452" s="39"/>
      <c r="B452" s="40"/>
      <c r="C452" s="41"/>
      <c r="D452" s="240" t="s">
        <v>150</v>
      </c>
      <c r="E452" s="41"/>
      <c r="F452" s="241" t="s">
        <v>594</v>
      </c>
      <c r="G452" s="41"/>
      <c r="H452" s="41"/>
      <c r="I452" s="242"/>
      <c r="J452" s="41"/>
      <c r="K452" s="41"/>
      <c r="L452" s="45"/>
      <c r="M452" s="243"/>
      <c r="N452" s="244"/>
      <c r="O452" s="92"/>
      <c r="P452" s="92"/>
      <c r="Q452" s="92"/>
      <c r="R452" s="92"/>
      <c r="S452" s="92"/>
      <c r="T452" s="93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T452" s="18" t="s">
        <v>150</v>
      </c>
      <c r="AU452" s="18" t="s">
        <v>90</v>
      </c>
    </row>
    <row r="453" s="13" customFormat="1">
      <c r="A453" s="13"/>
      <c r="B453" s="245"/>
      <c r="C453" s="246"/>
      <c r="D453" s="240" t="s">
        <v>151</v>
      </c>
      <c r="E453" s="247" t="s">
        <v>1</v>
      </c>
      <c r="F453" s="248" t="s">
        <v>596</v>
      </c>
      <c r="G453" s="246"/>
      <c r="H453" s="247" t="s">
        <v>1</v>
      </c>
      <c r="I453" s="249"/>
      <c r="J453" s="246"/>
      <c r="K453" s="246"/>
      <c r="L453" s="250"/>
      <c r="M453" s="251"/>
      <c r="N453" s="252"/>
      <c r="O453" s="252"/>
      <c r="P453" s="252"/>
      <c r="Q453" s="252"/>
      <c r="R453" s="252"/>
      <c r="S453" s="252"/>
      <c r="T453" s="25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54" t="s">
        <v>151</v>
      </c>
      <c r="AU453" s="254" t="s">
        <v>90</v>
      </c>
      <c r="AV453" s="13" t="s">
        <v>85</v>
      </c>
      <c r="AW453" s="13" t="s">
        <v>35</v>
      </c>
      <c r="AX453" s="13" t="s">
        <v>78</v>
      </c>
      <c r="AY453" s="254" t="s">
        <v>141</v>
      </c>
    </row>
    <row r="454" s="14" customFormat="1">
      <c r="A454" s="14"/>
      <c r="B454" s="255"/>
      <c r="C454" s="256"/>
      <c r="D454" s="240" t="s">
        <v>151</v>
      </c>
      <c r="E454" s="257" t="s">
        <v>1</v>
      </c>
      <c r="F454" s="258" t="s">
        <v>597</v>
      </c>
      <c r="G454" s="256"/>
      <c r="H454" s="259">
        <v>310</v>
      </c>
      <c r="I454" s="260"/>
      <c r="J454" s="256"/>
      <c r="K454" s="256"/>
      <c r="L454" s="261"/>
      <c r="M454" s="262"/>
      <c r="N454" s="263"/>
      <c r="O454" s="263"/>
      <c r="P454" s="263"/>
      <c r="Q454" s="263"/>
      <c r="R454" s="263"/>
      <c r="S454" s="263"/>
      <c r="T454" s="26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65" t="s">
        <v>151</v>
      </c>
      <c r="AU454" s="265" t="s">
        <v>90</v>
      </c>
      <c r="AV454" s="14" t="s">
        <v>90</v>
      </c>
      <c r="AW454" s="14" t="s">
        <v>35</v>
      </c>
      <c r="AX454" s="14" t="s">
        <v>78</v>
      </c>
      <c r="AY454" s="265" t="s">
        <v>141</v>
      </c>
    </row>
    <row r="455" s="15" customFormat="1">
      <c r="A455" s="15"/>
      <c r="B455" s="266"/>
      <c r="C455" s="267"/>
      <c r="D455" s="240" t="s">
        <v>151</v>
      </c>
      <c r="E455" s="268" t="s">
        <v>1</v>
      </c>
      <c r="F455" s="269" t="s">
        <v>154</v>
      </c>
      <c r="G455" s="267"/>
      <c r="H455" s="270">
        <v>310</v>
      </c>
      <c r="I455" s="271"/>
      <c r="J455" s="267"/>
      <c r="K455" s="267"/>
      <c r="L455" s="272"/>
      <c r="M455" s="273"/>
      <c r="N455" s="274"/>
      <c r="O455" s="274"/>
      <c r="P455" s="274"/>
      <c r="Q455" s="274"/>
      <c r="R455" s="274"/>
      <c r="S455" s="274"/>
      <c r="T455" s="27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T455" s="276" t="s">
        <v>151</v>
      </c>
      <c r="AU455" s="276" t="s">
        <v>90</v>
      </c>
      <c r="AV455" s="15" t="s">
        <v>148</v>
      </c>
      <c r="AW455" s="15" t="s">
        <v>35</v>
      </c>
      <c r="AX455" s="15" t="s">
        <v>85</v>
      </c>
      <c r="AY455" s="276" t="s">
        <v>141</v>
      </c>
    </row>
    <row r="456" s="12" customFormat="1" ht="22.8" customHeight="1">
      <c r="A456" s="12"/>
      <c r="B456" s="211"/>
      <c r="C456" s="212"/>
      <c r="D456" s="213" t="s">
        <v>77</v>
      </c>
      <c r="E456" s="225" t="s">
        <v>598</v>
      </c>
      <c r="F456" s="225" t="s">
        <v>599</v>
      </c>
      <c r="G456" s="212"/>
      <c r="H456" s="212"/>
      <c r="I456" s="215"/>
      <c r="J456" s="226">
        <f>BK456</f>
        <v>0</v>
      </c>
      <c r="K456" s="212"/>
      <c r="L456" s="217"/>
      <c r="M456" s="218"/>
      <c r="N456" s="219"/>
      <c r="O456" s="219"/>
      <c r="P456" s="220">
        <f>SUM(P457:P468)</f>
        <v>0</v>
      </c>
      <c r="Q456" s="219"/>
      <c r="R456" s="220">
        <f>SUM(R457:R468)</f>
        <v>0</v>
      </c>
      <c r="S456" s="219"/>
      <c r="T456" s="221">
        <f>SUM(T457:T468)</f>
        <v>0</v>
      </c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R456" s="222" t="s">
        <v>85</v>
      </c>
      <c r="AT456" s="223" t="s">
        <v>77</v>
      </c>
      <c r="AU456" s="223" t="s">
        <v>85</v>
      </c>
      <c r="AY456" s="222" t="s">
        <v>141</v>
      </c>
      <c r="BK456" s="224">
        <f>SUM(BK457:BK468)</f>
        <v>0</v>
      </c>
    </row>
    <row r="457" s="2" customFormat="1" ht="66.75" customHeight="1">
      <c r="A457" s="39"/>
      <c r="B457" s="40"/>
      <c r="C457" s="227" t="s">
        <v>304</v>
      </c>
      <c r="D457" s="227" t="s">
        <v>144</v>
      </c>
      <c r="E457" s="228" t="s">
        <v>600</v>
      </c>
      <c r="F457" s="229" t="s">
        <v>601</v>
      </c>
      <c r="G457" s="230" t="s">
        <v>221</v>
      </c>
      <c r="H457" s="231">
        <v>33.527000000000001</v>
      </c>
      <c r="I457" s="232"/>
      <c r="J457" s="233">
        <f>ROUND(I457*H457,2)</f>
        <v>0</v>
      </c>
      <c r="K457" s="229" t="s">
        <v>1</v>
      </c>
      <c r="L457" s="45"/>
      <c r="M457" s="234" t="s">
        <v>1</v>
      </c>
      <c r="N457" s="235" t="s">
        <v>43</v>
      </c>
      <c r="O457" s="92"/>
      <c r="P457" s="236">
        <f>O457*H457</f>
        <v>0</v>
      </c>
      <c r="Q457" s="236">
        <v>0</v>
      </c>
      <c r="R457" s="236">
        <f>Q457*H457</f>
        <v>0</v>
      </c>
      <c r="S457" s="236">
        <v>0</v>
      </c>
      <c r="T457" s="237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38" t="s">
        <v>148</v>
      </c>
      <c r="AT457" s="238" t="s">
        <v>144</v>
      </c>
      <c r="AU457" s="238" t="s">
        <v>90</v>
      </c>
      <c r="AY457" s="18" t="s">
        <v>141</v>
      </c>
      <c r="BE457" s="239">
        <f>IF(N457="základní",J457,0)</f>
        <v>0</v>
      </c>
      <c r="BF457" s="239">
        <f>IF(N457="snížená",J457,0)</f>
        <v>0</v>
      </c>
      <c r="BG457" s="239">
        <f>IF(N457="zákl. přenesená",J457,0)</f>
        <v>0</v>
      </c>
      <c r="BH457" s="239">
        <f>IF(N457="sníž. přenesená",J457,0)</f>
        <v>0</v>
      </c>
      <c r="BI457" s="239">
        <f>IF(N457="nulová",J457,0)</f>
        <v>0</v>
      </c>
      <c r="BJ457" s="18" t="s">
        <v>85</v>
      </c>
      <c r="BK457" s="239">
        <f>ROUND(I457*H457,2)</f>
        <v>0</v>
      </c>
      <c r="BL457" s="18" t="s">
        <v>148</v>
      </c>
      <c r="BM457" s="238" t="s">
        <v>602</v>
      </c>
    </row>
    <row r="458" s="2" customFormat="1">
      <c r="A458" s="39"/>
      <c r="B458" s="40"/>
      <c r="C458" s="41"/>
      <c r="D458" s="240" t="s">
        <v>150</v>
      </c>
      <c r="E458" s="41"/>
      <c r="F458" s="241" t="s">
        <v>601</v>
      </c>
      <c r="G458" s="41"/>
      <c r="H458" s="41"/>
      <c r="I458" s="242"/>
      <c r="J458" s="41"/>
      <c r="K458" s="41"/>
      <c r="L458" s="45"/>
      <c r="M458" s="243"/>
      <c r="N458" s="244"/>
      <c r="O458" s="92"/>
      <c r="P458" s="92"/>
      <c r="Q458" s="92"/>
      <c r="R458" s="92"/>
      <c r="S458" s="92"/>
      <c r="T458" s="93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T458" s="18" t="s">
        <v>150</v>
      </c>
      <c r="AU458" s="18" t="s">
        <v>90</v>
      </c>
    </row>
    <row r="459" s="14" customFormat="1">
      <c r="A459" s="14"/>
      <c r="B459" s="255"/>
      <c r="C459" s="256"/>
      <c r="D459" s="240" t="s">
        <v>151</v>
      </c>
      <c r="E459" s="257" t="s">
        <v>1</v>
      </c>
      <c r="F459" s="258" t="s">
        <v>603</v>
      </c>
      <c r="G459" s="256"/>
      <c r="H459" s="259">
        <v>33.527000000000001</v>
      </c>
      <c r="I459" s="260"/>
      <c r="J459" s="256"/>
      <c r="K459" s="256"/>
      <c r="L459" s="261"/>
      <c r="M459" s="262"/>
      <c r="N459" s="263"/>
      <c r="O459" s="263"/>
      <c r="P459" s="263"/>
      <c r="Q459" s="263"/>
      <c r="R459" s="263"/>
      <c r="S459" s="263"/>
      <c r="T459" s="26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65" t="s">
        <v>151</v>
      </c>
      <c r="AU459" s="265" t="s">
        <v>90</v>
      </c>
      <c r="AV459" s="14" t="s">
        <v>90</v>
      </c>
      <c r="AW459" s="14" t="s">
        <v>35</v>
      </c>
      <c r="AX459" s="14" t="s">
        <v>78</v>
      </c>
      <c r="AY459" s="265" t="s">
        <v>141</v>
      </c>
    </row>
    <row r="460" s="15" customFormat="1">
      <c r="A460" s="15"/>
      <c r="B460" s="266"/>
      <c r="C460" s="267"/>
      <c r="D460" s="240" t="s">
        <v>151</v>
      </c>
      <c r="E460" s="268" t="s">
        <v>1</v>
      </c>
      <c r="F460" s="269" t="s">
        <v>154</v>
      </c>
      <c r="G460" s="267"/>
      <c r="H460" s="270">
        <v>33.527000000000001</v>
      </c>
      <c r="I460" s="271"/>
      <c r="J460" s="267"/>
      <c r="K460" s="267"/>
      <c r="L460" s="272"/>
      <c r="M460" s="273"/>
      <c r="N460" s="274"/>
      <c r="O460" s="274"/>
      <c r="P460" s="274"/>
      <c r="Q460" s="274"/>
      <c r="R460" s="274"/>
      <c r="S460" s="274"/>
      <c r="T460" s="27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T460" s="276" t="s">
        <v>151</v>
      </c>
      <c r="AU460" s="276" t="s">
        <v>90</v>
      </c>
      <c r="AV460" s="15" t="s">
        <v>148</v>
      </c>
      <c r="AW460" s="15" t="s">
        <v>35</v>
      </c>
      <c r="AX460" s="15" t="s">
        <v>85</v>
      </c>
      <c r="AY460" s="276" t="s">
        <v>141</v>
      </c>
    </row>
    <row r="461" s="2" customFormat="1" ht="66.75" customHeight="1">
      <c r="A461" s="39"/>
      <c r="B461" s="40"/>
      <c r="C461" s="227" t="s">
        <v>604</v>
      </c>
      <c r="D461" s="227" t="s">
        <v>144</v>
      </c>
      <c r="E461" s="228" t="s">
        <v>605</v>
      </c>
      <c r="F461" s="229" t="s">
        <v>606</v>
      </c>
      <c r="G461" s="230" t="s">
        <v>221</v>
      </c>
      <c r="H461" s="231">
        <v>100.581</v>
      </c>
      <c r="I461" s="232"/>
      <c r="J461" s="233">
        <f>ROUND(I461*H461,2)</f>
        <v>0</v>
      </c>
      <c r="K461" s="229" t="s">
        <v>1</v>
      </c>
      <c r="L461" s="45"/>
      <c r="M461" s="234" t="s">
        <v>1</v>
      </c>
      <c r="N461" s="235" t="s">
        <v>43</v>
      </c>
      <c r="O461" s="92"/>
      <c r="P461" s="236">
        <f>O461*H461</f>
        <v>0</v>
      </c>
      <c r="Q461" s="236">
        <v>0</v>
      </c>
      <c r="R461" s="236">
        <f>Q461*H461</f>
        <v>0</v>
      </c>
      <c r="S461" s="236">
        <v>0</v>
      </c>
      <c r="T461" s="237">
        <f>S461*H461</f>
        <v>0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R461" s="238" t="s">
        <v>148</v>
      </c>
      <c r="AT461" s="238" t="s">
        <v>144</v>
      </c>
      <c r="AU461" s="238" t="s">
        <v>90</v>
      </c>
      <c r="AY461" s="18" t="s">
        <v>141</v>
      </c>
      <c r="BE461" s="239">
        <f>IF(N461="základní",J461,0)</f>
        <v>0</v>
      </c>
      <c r="BF461" s="239">
        <f>IF(N461="snížená",J461,0)</f>
        <v>0</v>
      </c>
      <c r="BG461" s="239">
        <f>IF(N461="zákl. přenesená",J461,0)</f>
        <v>0</v>
      </c>
      <c r="BH461" s="239">
        <f>IF(N461="sníž. přenesená",J461,0)</f>
        <v>0</v>
      </c>
      <c r="BI461" s="239">
        <f>IF(N461="nulová",J461,0)</f>
        <v>0</v>
      </c>
      <c r="BJ461" s="18" t="s">
        <v>85</v>
      </c>
      <c r="BK461" s="239">
        <f>ROUND(I461*H461,2)</f>
        <v>0</v>
      </c>
      <c r="BL461" s="18" t="s">
        <v>148</v>
      </c>
      <c r="BM461" s="238" t="s">
        <v>607</v>
      </c>
    </row>
    <row r="462" s="2" customFormat="1">
      <c r="A462" s="39"/>
      <c r="B462" s="40"/>
      <c r="C462" s="41"/>
      <c r="D462" s="240" t="s">
        <v>150</v>
      </c>
      <c r="E462" s="41"/>
      <c r="F462" s="241" t="s">
        <v>606</v>
      </c>
      <c r="G462" s="41"/>
      <c r="H462" s="41"/>
      <c r="I462" s="242"/>
      <c r="J462" s="41"/>
      <c r="K462" s="41"/>
      <c r="L462" s="45"/>
      <c r="M462" s="243"/>
      <c r="N462" s="244"/>
      <c r="O462" s="92"/>
      <c r="P462" s="92"/>
      <c r="Q462" s="92"/>
      <c r="R462" s="92"/>
      <c r="S462" s="92"/>
      <c r="T462" s="93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T462" s="18" t="s">
        <v>150</v>
      </c>
      <c r="AU462" s="18" t="s">
        <v>90</v>
      </c>
    </row>
    <row r="463" s="14" customFormat="1">
      <c r="A463" s="14"/>
      <c r="B463" s="255"/>
      <c r="C463" s="256"/>
      <c r="D463" s="240" t="s">
        <v>151</v>
      </c>
      <c r="E463" s="257" t="s">
        <v>1</v>
      </c>
      <c r="F463" s="258" t="s">
        <v>608</v>
      </c>
      <c r="G463" s="256"/>
      <c r="H463" s="259">
        <v>100.581</v>
      </c>
      <c r="I463" s="260"/>
      <c r="J463" s="256"/>
      <c r="K463" s="256"/>
      <c r="L463" s="261"/>
      <c r="M463" s="262"/>
      <c r="N463" s="263"/>
      <c r="O463" s="263"/>
      <c r="P463" s="263"/>
      <c r="Q463" s="263"/>
      <c r="R463" s="263"/>
      <c r="S463" s="263"/>
      <c r="T463" s="26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65" t="s">
        <v>151</v>
      </c>
      <c r="AU463" s="265" t="s">
        <v>90</v>
      </c>
      <c r="AV463" s="14" t="s">
        <v>90</v>
      </c>
      <c r="AW463" s="14" t="s">
        <v>35</v>
      </c>
      <c r="AX463" s="14" t="s">
        <v>78</v>
      </c>
      <c r="AY463" s="265" t="s">
        <v>141</v>
      </c>
    </row>
    <row r="464" s="15" customFormat="1">
      <c r="A464" s="15"/>
      <c r="B464" s="266"/>
      <c r="C464" s="267"/>
      <c r="D464" s="240" t="s">
        <v>151</v>
      </c>
      <c r="E464" s="268" t="s">
        <v>1</v>
      </c>
      <c r="F464" s="269" t="s">
        <v>154</v>
      </c>
      <c r="G464" s="267"/>
      <c r="H464" s="270">
        <v>100.581</v>
      </c>
      <c r="I464" s="271"/>
      <c r="J464" s="267"/>
      <c r="K464" s="267"/>
      <c r="L464" s="272"/>
      <c r="M464" s="273"/>
      <c r="N464" s="274"/>
      <c r="O464" s="274"/>
      <c r="P464" s="274"/>
      <c r="Q464" s="274"/>
      <c r="R464" s="274"/>
      <c r="S464" s="274"/>
      <c r="T464" s="27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T464" s="276" t="s">
        <v>151</v>
      </c>
      <c r="AU464" s="276" t="s">
        <v>90</v>
      </c>
      <c r="AV464" s="15" t="s">
        <v>148</v>
      </c>
      <c r="AW464" s="15" t="s">
        <v>35</v>
      </c>
      <c r="AX464" s="15" t="s">
        <v>85</v>
      </c>
      <c r="AY464" s="276" t="s">
        <v>141</v>
      </c>
    </row>
    <row r="465" s="2" customFormat="1" ht="55.5" customHeight="1">
      <c r="A465" s="39"/>
      <c r="B465" s="40"/>
      <c r="C465" s="227" t="s">
        <v>609</v>
      </c>
      <c r="D465" s="227" t="s">
        <v>144</v>
      </c>
      <c r="E465" s="228" t="s">
        <v>610</v>
      </c>
      <c r="F465" s="229" t="s">
        <v>611</v>
      </c>
      <c r="G465" s="230" t="s">
        <v>221</v>
      </c>
      <c r="H465" s="231">
        <v>33.527000000000001</v>
      </c>
      <c r="I465" s="232"/>
      <c r="J465" s="233">
        <f>ROUND(I465*H465,2)</f>
        <v>0</v>
      </c>
      <c r="K465" s="229" t="s">
        <v>1</v>
      </c>
      <c r="L465" s="45"/>
      <c r="M465" s="234" t="s">
        <v>1</v>
      </c>
      <c r="N465" s="235" t="s">
        <v>43</v>
      </c>
      <c r="O465" s="92"/>
      <c r="P465" s="236">
        <f>O465*H465</f>
        <v>0</v>
      </c>
      <c r="Q465" s="236">
        <v>0</v>
      </c>
      <c r="R465" s="236">
        <f>Q465*H465</f>
        <v>0</v>
      </c>
      <c r="S465" s="236">
        <v>0</v>
      </c>
      <c r="T465" s="237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38" t="s">
        <v>148</v>
      </c>
      <c r="AT465" s="238" t="s">
        <v>144</v>
      </c>
      <c r="AU465" s="238" t="s">
        <v>90</v>
      </c>
      <c r="AY465" s="18" t="s">
        <v>141</v>
      </c>
      <c r="BE465" s="239">
        <f>IF(N465="základní",J465,0)</f>
        <v>0</v>
      </c>
      <c r="BF465" s="239">
        <f>IF(N465="snížená",J465,0)</f>
        <v>0</v>
      </c>
      <c r="BG465" s="239">
        <f>IF(N465="zákl. přenesená",J465,0)</f>
        <v>0</v>
      </c>
      <c r="BH465" s="239">
        <f>IF(N465="sníž. přenesená",J465,0)</f>
        <v>0</v>
      </c>
      <c r="BI465" s="239">
        <f>IF(N465="nulová",J465,0)</f>
        <v>0</v>
      </c>
      <c r="BJ465" s="18" t="s">
        <v>85</v>
      </c>
      <c r="BK465" s="239">
        <f>ROUND(I465*H465,2)</f>
        <v>0</v>
      </c>
      <c r="BL465" s="18" t="s">
        <v>148</v>
      </c>
      <c r="BM465" s="238" t="s">
        <v>612</v>
      </c>
    </row>
    <row r="466" s="2" customFormat="1">
      <c r="A466" s="39"/>
      <c r="B466" s="40"/>
      <c r="C466" s="41"/>
      <c r="D466" s="240" t="s">
        <v>150</v>
      </c>
      <c r="E466" s="41"/>
      <c r="F466" s="241" t="s">
        <v>611</v>
      </c>
      <c r="G466" s="41"/>
      <c r="H466" s="41"/>
      <c r="I466" s="242"/>
      <c r="J466" s="41"/>
      <c r="K466" s="41"/>
      <c r="L466" s="45"/>
      <c r="M466" s="243"/>
      <c r="N466" s="244"/>
      <c r="O466" s="92"/>
      <c r="P466" s="92"/>
      <c r="Q466" s="92"/>
      <c r="R466" s="92"/>
      <c r="S466" s="92"/>
      <c r="T466" s="93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T466" s="18" t="s">
        <v>150</v>
      </c>
      <c r="AU466" s="18" t="s">
        <v>90</v>
      </c>
    </row>
    <row r="467" s="14" customFormat="1">
      <c r="A467" s="14"/>
      <c r="B467" s="255"/>
      <c r="C467" s="256"/>
      <c r="D467" s="240" t="s">
        <v>151</v>
      </c>
      <c r="E467" s="257" t="s">
        <v>1</v>
      </c>
      <c r="F467" s="258" t="s">
        <v>603</v>
      </c>
      <c r="G467" s="256"/>
      <c r="H467" s="259">
        <v>33.527000000000001</v>
      </c>
      <c r="I467" s="260"/>
      <c r="J467" s="256"/>
      <c r="K467" s="256"/>
      <c r="L467" s="261"/>
      <c r="M467" s="262"/>
      <c r="N467" s="263"/>
      <c r="O467" s="263"/>
      <c r="P467" s="263"/>
      <c r="Q467" s="263"/>
      <c r="R467" s="263"/>
      <c r="S467" s="263"/>
      <c r="T467" s="26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65" t="s">
        <v>151</v>
      </c>
      <c r="AU467" s="265" t="s">
        <v>90</v>
      </c>
      <c r="AV467" s="14" t="s">
        <v>90</v>
      </c>
      <c r="AW467" s="14" t="s">
        <v>35</v>
      </c>
      <c r="AX467" s="14" t="s">
        <v>78</v>
      </c>
      <c r="AY467" s="265" t="s">
        <v>141</v>
      </c>
    </row>
    <row r="468" s="15" customFormat="1">
      <c r="A468" s="15"/>
      <c r="B468" s="266"/>
      <c r="C468" s="267"/>
      <c r="D468" s="240" t="s">
        <v>151</v>
      </c>
      <c r="E468" s="268" t="s">
        <v>1</v>
      </c>
      <c r="F468" s="269" t="s">
        <v>154</v>
      </c>
      <c r="G468" s="267"/>
      <c r="H468" s="270">
        <v>33.527000000000001</v>
      </c>
      <c r="I468" s="271"/>
      <c r="J468" s="267"/>
      <c r="K468" s="267"/>
      <c r="L468" s="272"/>
      <c r="M468" s="273"/>
      <c r="N468" s="274"/>
      <c r="O468" s="274"/>
      <c r="P468" s="274"/>
      <c r="Q468" s="274"/>
      <c r="R468" s="274"/>
      <c r="S468" s="274"/>
      <c r="T468" s="27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T468" s="276" t="s">
        <v>151</v>
      </c>
      <c r="AU468" s="276" t="s">
        <v>90</v>
      </c>
      <c r="AV468" s="15" t="s">
        <v>148</v>
      </c>
      <c r="AW468" s="15" t="s">
        <v>35</v>
      </c>
      <c r="AX468" s="15" t="s">
        <v>85</v>
      </c>
      <c r="AY468" s="276" t="s">
        <v>141</v>
      </c>
    </row>
    <row r="469" s="12" customFormat="1" ht="25.92" customHeight="1">
      <c r="A469" s="12"/>
      <c r="B469" s="211"/>
      <c r="C469" s="212"/>
      <c r="D469" s="213" t="s">
        <v>77</v>
      </c>
      <c r="E469" s="214" t="s">
        <v>613</v>
      </c>
      <c r="F469" s="214" t="s">
        <v>614</v>
      </c>
      <c r="G469" s="212"/>
      <c r="H469" s="212"/>
      <c r="I469" s="215"/>
      <c r="J469" s="216">
        <f>BK469</f>
        <v>0</v>
      </c>
      <c r="K469" s="212"/>
      <c r="L469" s="217"/>
      <c r="M469" s="218"/>
      <c r="N469" s="219"/>
      <c r="O469" s="219"/>
      <c r="P469" s="220">
        <f>P470+P492+P524+P545+P550+P623+P667</f>
        <v>0</v>
      </c>
      <c r="Q469" s="219"/>
      <c r="R469" s="220">
        <f>R470+R492+R524+R545+R550+R623+R667</f>
        <v>0.22836030000000002</v>
      </c>
      <c r="S469" s="219"/>
      <c r="T469" s="221">
        <f>T470+T492+T524+T545+T550+T623+T667</f>
        <v>0</v>
      </c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R469" s="222" t="s">
        <v>90</v>
      </c>
      <c r="AT469" s="223" t="s">
        <v>77</v>
      </c>
      <c r="AU469" s="223" t="s">
        <v>78</v>
      </c>
      <c r="AY469" s="222" t="s">
        <v>141</v>
      </c>
      <c r="BK469" s="224">
        <f>BK470+BK492+BK524+BK545+BK550+BK623+BK667</f>
        <v>0</v>
      </c>
    </row>
    <row r="470" s="12" customFormat="1" ht="22.8" customHeight="1">
      <c r="A470" s="12"/>
      <c r="B470" s="211"/>
      <c r="C470" s="212"/>
      <c r="D470" s="213" t="s">
        <v>77</v>
      </c>
      <c r="E470" s="225" t="s">
        <v>615</v>
      </c>
      <c r="F470" s="225" t="s">
        <v>616</v>
      </c>
      <c r="G470" s="212"/>
      <c r="H470" s="212"/>
      <c r="I470" s="215"/>
      <c r="J470" s="226">
        <f>BK470</f>
        <v>0</v>
      </c>
      <c r="K470" s="212"/>
      <c r="L470" s="217"/>
      <c r="M470" s="218"/>
      <c r="N470" s="219"/>
      <c r="O470" s="219"/>
      <c r="P470" s="220">
        <f>SUM(P471:P491)</f>
        <v>0</v>
      </c>
      <c r="Q470" s="219"/>
      <c r="R470" s="220">
        <f>SUM(R471:R491)</f>
        <v>0.21110880000000001</v>
      </c>
      <c r="S470" s="219"/>
      <c r="T470" s="221">
        <f>SUM(T471:T491)</f>
        <v>0</v>
      </c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R470" s="222" t="s">
        <v>90</v>
      </c>
      <c r="AT470" s="223" t="s">
        <v>77</v>
      </c>
      <c r="AU470" s="223" t="s">
        <v>85</v>
      </c>
      <c r="AY470" s="222" t="s">
        <v>141</v>
      </c>
      <c r="BK470" s="224">
        <f>SUM(BK471:BK491)</f>
        <v>0</v>
      </c>
    </row>
    <row r="471" s="2" customFormat="1" ht="24.15" customHeight="1">
      <c r="A471" s="39"/>
      <c r="B471" s="40"/>
      <c r="C471" s="227" t="s">
        <v>617</v>
      </c>
      <c r="D471" s="227" t="s">
        <v>144</v>
      </c>
      <c r="E471" s="228" t="s">
        <v>618</v>
      </c>
      <c r="F471" s="229" t="s">
        <v>619</v>
      </c>
      <c r="G471" s="230" t="s">
        <v>147</v>
      </c>
      <c r="H471" s="231">
        <v>18.436</v>
      </c>
      <c r="I471" s="232"/>
      <c r="J471" s="233">
        <f>ROUND(I471*H471,2)</f>
        <v>0</v>
      </c>
      <c r="K471" s="229" t="s">
        <v>1</v>
      </c>
      <c r="L471" s="45"/>
      <c r="M471" s="234" t="s">
        <v>1</v>
      </c>
      <c r="N471" s="235" t="s">
        <v>43</v>
      </c>
      <c r="O471" s="92"/>
      <c r="P471" s="236">
        <f>O471*H471</f>
        <v>0</v>
      </c>
      <c r="Q471" s="236">
        <v>0</v>
      </c>
      <c r="R471" s="236">
        <f>Q471*H471</f>
        <v>0</v>
      </c>
      <c r="S471" s="236">
        <v>0</v>
      </c>
      <c r="T471" s="237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38" t="s">
        <v>262</v>
      </c>
      <c r="AT471" s="238" t="s">
        <v>144</v>
      </c>
      <c r="AU471" s="238" t="s">
        <v>90</v>
      </c>
      <c r="AY471" s="18" t="s">
        <v>141</v>
      </c>
      <c r="BE471" s="239">
        <f>IF(N471="základní",J471,0)</f>
        <v>0</v>
      </c>
      <c r="BF471" s="239">
        <f>IF(N471="snížená",J471,0)</f>
        <v>0</v>
      </c>
      <c r="BG471" s="239">
        <f>IF(N471="zákl. přenesená",J471,0)</f>
        <v>0</v>
      </c>
      <c r="BH471" s="239">
        <f>IF(N471="sníž. přenesená",J471,0)</f>
        <v>0</v>
      </c>
      <c r="BI471" s="239">
        <f>IF(N471="nulová",J471,0)</f>
        <v>0</v>
      </c>
      <c r="BJ471" s="18" t="s">
        <v>85</v>
      </c>
      <c r="BK471" s="239">
        <f>ROUND(I471*H471,2)</f>
        <v>0</v>
      </c>
      <c r="BL471" s="18" t="s">
        <v>262</v>
      </c>
      <c r="BM471" s="238" t="s">
        <v>620</v>
      </c>
    </row>
    <row r="472" s="2" customFormat="1">
      <c r="A472" s="39"/>
      <c r="B472" s="40"/>
      <c r="C472" s="41"/>
      <c r="D472" s="240" t="s">
        <v>150</v>
      </c>
      <c r="E472" s="41"/>
      <c r="F472" s="241" t="s">
        <v>619</v>
      </c>
      <c r="G472" s="41"/>
      <c r="H472" s="41"/>
      <c r="I472" s="242"/>
      <c r="J472" s="41"/>
      <c r="K472" s="41"/>
      <c r="L472" s="45"/>
      <c r="M472" s="243"/>
      <c r="N472" s="244"/>
      <c r="O472" s="92"/>
      <c r="P472" s="92"/>
      <c r="Q472" s="92"/>
      <c r="R472" s="92"/>
      <c r="S472" s="92"/>
      <c r="T472" s="93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T472" s="18" t="s">
        <v>150</v>
      </c>
      <c r="AU472" s="18" t="s">
        <v>90</v>
      </c>
    </row>
    <row r="473" s="13" customFormat="1">
      <c r="A473" s="13"/>
      <c r="B473" s="245"/>
      <c r="C473" s="246"/>
      <c r="D473" s="240" t="s">
        <v>151</v>
      </c>
      <c r="E473" s="247" t="s">
        <v>1</v>
      </c>
      <c r="F473" s="248" t="s">
        <v>351</v>
      </c>
      <c r="G473" s="246"/>
      <c r="H473" s="247" t="s">
        <v>1</v>
      </c>
      <c r="I473" s="249"/>
      <c r="J473" s="246"/>
      <c r="K473" s="246"/>
      <c r="L473" s="250"/>
      <c r="M473" s="251"/>
      <c r="N473" s="252"/>
      <c r="O473" s="252"/>
      <c r="P473" s="252"/>
      <c r="Q473" s="252"/>
      <c r="R473" s="252"/>
      <c r="S473" s="252"/>
      <c r="T473" s="25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54" t="s">
        <v>151</v>
      </c>
      <c r="AU473" s="254" t="s">
        <v>90</v>
      </c>
      <c r="AV473" s="13" t="s">
        <v>85</v>
      </c>
      <c r="AW473" s="13" t="s">
        <v>35</v>
      </c>
      <c r="AX473" s="13" t="s">
        <v>78</v>
      </c>
      <c r="AY473" s="254" t="s">
        <v>141</v>
      </c>
    </row>
    <row r="474" s="14" customFormat="1">
      <c r="A474" s="14"/>
      <c r="B474" s="255"/>
      <c r="C474" s="256"/>
      <c r="D474" s="240" t="s">
        <v>151</v>
      </c>
      <c r="E474" s="257" t="s">
        <v>1</v>
      </c>
      <c r="F474" s="258" t="s">
        <v>621</v>
      </c>
      <c r="G474" s="256"/>
      <c r="H474" s="259">
        <v>18.436</v>
      </c>
      <c r="I474" s="260"/>
      <c r="J474" s="256"/>
      <c r="K474" s="256"/>
      <c r="L474" s="261"/>
      <c r="M474" s="262"/>
      <c r="N474" s="263"/>
      <c r="O474" s="263"/>
      <c r="P474" s="263"/>
      <c r="Q474" s="263"/>
      <c r="R474" s="263"/>
      <c r="S474" s="263"/>
      <c r="T474" s="26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65" t="s">
        <v>151</v>
      </c>
      <c r="AU474" s="265" t="s">
        <v>90</v>
      </c>
      <c r="AV474" s="14" t="s">
        <v>90</v>
      </c>
      <c r="AW474" s="14" t="s">
        <v>35</v>
      </c>
      <c r="AX474" s="14" t="s">
        <v>78</v>
      </c>
      <c r="AY474" s="265" t="s">
        <v>141</v>
      </c>
    </row>
    <row r="475" s="15" customFormat="1">
      <c r="A475" s="15"/>
      <c r="B475" s="266"/>
      <c r="C475" s="267"/>
      <c r="D475" s="240" t="s">
        <v>151</v>
      </c>
      <c r="E475" s="268" t="s">
        <v>1</v>
      </c>
      <c r="F475" s="269" t="s">
        <v>154</v>
      </c>
      <c r="G475" s="267"/>
      <c r="H475" s="270">
        <v>18.436</v>
      </c>
      <c r="I475" s="271"/>
      <c r="J475" s="267"/>
      <c r="K475" s="267"/>
      <c r="L475" s="272"/>
      <c r="M475" s="273"/>
      <c r="N475" s="274"/>
      <c r="O475" s="274"/>
      <c r="P475" s="274"/>
      <c r="Q475" s="274"/>
      <c r="R475" s="274"/>
      <c r="S475" s="274"/>
      <c r="T475" s="27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76" t="s">
        <v>151</v>
      </c>
      <c r="AU475" s="276" t="s">
        <v>90</v>
      </c>
      <c r="AV475" s="15" t="s">
        <v>148</v>
      </c>
      <c r="AW475" s="15" t="s">
        <v>35</v>
      </c>
      <c r="AX475" s="15" t="s">
        <v>85</v>
      </c>
      <c r="AY475" s="276" t="s">
        <v>141</v>
      </c>
    </row>
    <row r="476" s="2" customFormat="1" ht="16.5" customHeight="1">
      <c r="A476" s="39"/>
      <c r="B476" s="40"/>
      <c r="C476" s="291" t="s">
        <v>622</v>
      </c>
      <c r="D476" s="291" t="s">
        <v>443</v>
      </c>
      <c r="E476" s="292" t="s">
        <v>623</v>
      </c>
      <c r="F476" s="293" t="s">
        <v>624</v>
      </c>
      <c r="G476" s="294" t="s">
        <v>625</v>
      </c>
      <c r="H476" s="295">
        <v>12</v>
      </c>
      <c r="I476" s="296"/>
      <c r="J476" s="297">
        <f>ROUND(I476*H476,2)</f>
        <v>0</v>
      </c>
      <c r="K476" s="293" t="s">
        <v>626</v>
      </c>
      <c r="L476" s="298"/>
      <c r="M476" s="299" t="s">
        <v>1</v>
      </c>
      <c r="N476" s="300" t="s">
        <v>43</v>
      </c>
      <c r="O476" s="92"/>
      <c r="P476" s="236">
        <f>O476*H476</f>
        <v>0</v>
      </c>
      <c r="Q476" s="236">
        <v>0.001</v>
      </c>
      <c r="R476" s="236">
        <f>Q476*H476</f>
        <v>0.012</v>
      </c>
      <c r="S476" s="236">
        <v>0</v>
      </c>
      <c r="T476" s="237">
        <f>S476*H476</f>
        <v>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R476" s="238" t="s">
        <v>511</v>
      </c>
      <c r="AT476" s="238" t="s">
        <v>443</v>
      </c>
      <c r="AU476" s="238" t="s">
        <v>90</v>
      </c>
      <c r="AY476" s="18" t="s">
        <v>141</v>
      </c>
      <c r="BE476" s="239">
        <f>IF(N476="základní",J476,0)</f>
        <v>0</v>
      </c>
      <c r="BF476" s="239">
        <f>IF(N476="snížená",J476,0)</f>
        <v>0</v>
      </c>
      <c r="BG476" s="239">
        <f>IF(N476="zákl. přenesená",J476,0)</f>
        <v>0</v>
      </c>
      <c r="BH476" s="239">
        <f>IF(N476="sníž. přenesená",J476,0)</f>
        <v>0</v>
      </c>
      <c r="BI476" s="239">
        <f>IF(N476="nulová",J476,0)</f>
        <v>0</v>
      </c>
      <c r="BJ476" s="18" t="s">
        <v>85</v>
      </c>
      <c r="BK476" s="239">
        <f>ROUND(I476*H476,2)</f>
        <v>0</v>
      </c>
      <c r="BL476" s="18" t="s">
        <v>262</v>
      </c>
      <c r="BM476" s="238" t="s">
        <v>627</v>
      </c>
    </row>
    <row r="477" s="2" customFormat="1">
      <c r="A477" s="39"/>
      <c r="B477" s="40"/>
      <c r="C477" s="41"/>
      <c r="D477" s="240" t="s">
        <v>150</v>
      </c>
      <c r="E477" s="41"/>
      <c r="F477" s="241" t="s">
        <v>624</v>
      </c>
      <c r="G477" s="41"/>
      <c r="H477" s="41"/>
      <c r="I477" s="242"/>
      <c r="J477" s="41"/>
      <c r="K477" s="41"/>
      <c r="L477" s="45"/>
      <c r="M477" s="243"/>
      <c r="N477" s="244"/>
      <c r="O477" s="92"/>
      <c r="P477" s="92"/>
      <c r="Q477" s="92"/>
      <c r="R477" s="92"/>
      <c r="S477" s="92"/>
      <c r="T477" s="93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T477" s="18" t="s">
        <v>150</v>
      </c>
      <c r="AU477" s="18" t="s">
        <v>90</v>
      </c>
    </row>
    <row r="478" s="2" customFormat="1" ht="24.15" customHeight="1">
      <c r="A478" s="39"/>
      <c r="B478" s="40"/>
      <c r="C478" s="227" t="s">
        <v>628</v>
      </c>
      <c r="D478" s="227" t="s">
        <v>144</v>
      </c>
      <c r="E478" s="228" t="s">
        <v>629</v>
      </c>
      <c r="F478" s="229" t="s">
        <v>630</v>
      </c>
      <c r="G478" s="230" t="s">
        <v>147</v>
      </c>
      <c r="H478" s="231">
        <v>36.872</v>
      </c>
      <c r="I478" s="232"/>
      <c r="J478" s="233">
        <f>ROUND(I478*H478,2)</f>
        <v>0</v>
      </c>
      <c r="K478" s="229" t="s">
        <v>1</v>
      </c>
      <c r="L478" s="45"/>
      <c r="M478" s="234" t="s">
        <v>1</v>
      </c>
      <c r="N478" s="235" t="s">
        <v>43</v>
      </c>
      <c r="O478" s="92"/>
      <c r="P478" s="236">
        <f>O478*H478</f>
        <v>0</v>
      </c>
      <c r="Q478" s="236">
        <v>0</v>
      </c>
      <c r="R478" s="236">
        <f>Q478*H478</f>
        <v>0</v>
      </c>
      <c r="S478" s="236">
        <v>0</v>
      </c>
      <c r="T478" s="237">
        <f>S478*H478</f>
        <v>0</v>
      </c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R478" s="238" t="s">
        <v>262</v>
      </c>
      <c r="AT478" s="238" t="s">
        <v>144</v>
      </c>
      <c r="AU478" s="238" t="s">
        <v>90</v>
      </c>
      <c r="AY478" s="18" t="s">
        <v>141</v>
      </c>
      <c r="BE478" s="239">
        <f>IF(N478="základní",J478,0)</f>
        <v>0</v>
      </c>
      <c r="BF478" s="239">
        <f>IF(N478="snížená",J478,0)</f>
        <v>0</v>
      </c>
      <c r="BG478" s="239">
        <f>IF(N478="zákl. přenesená",J478,0)</f>
        <v>0</v>
      </c>
      <c r="BH478" s="239">
        <f>IF(N478="sníž. přenesená",J478,0)</f>
        <v>0</v>
      </c>
      <c r="BI478" s="239">
        <f>IF(N478="nulová",J478,0)</f>
        <v>0</v>
      </c>
      <c r="BJ478" s="18" t="s">
        <v>85</v>
      </c>
      <c r="BK478" s="239">
        <f>ROUND(I478*H478,2)</f>
        <v>0</v>
      </c>
      <c r="BL478" s="18" t="s">
        <v>262</v>
      </c>
      <c r="BM478" s="238" t="s">
        <v>631</v>
      </c>
    </row>
    <row r="479" s="2" customFormat="1">
      <c r="A479" s="39"/>
      <c r="B479" s="40"/>
      <c r="C479" s="41"/>
      <c r="D479" s="240" t="s">
        <v>150</v>
      </c>
      <c r="E479" s="41"/>
      <c r="F479" s="241" t="s">
        <v>630</v>
      </c>
      <c r="G479" s="41"/>
      <c r="H479" s="41"/>
      <c r="I479" s="242"/>
      <c r="J479" s="41"/>
      <c r="K479" s="41"/>
      <c r="L479" s="45"/>
      <c r="M479" s="243"/>
      <c r="N479" s="244"/>
      <c r="O479" s="92"/>
      <c r="P479" s="92"/>
      <c r="Q479" s="92"/>
      <c r="R479" s="92"/>
      <c r="S479" s="92"/>
      <c r="T479" s="93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T479" s="18" t="s">
        <v>150</v>
      </c>
      <c r="AU479" s="18" t="s">
        <v>90</v>
      </c>
    </row>
    <row r="480" s="13" customFormat="1">
      <c r="A480" s="13"/>
      <c r="B480" s="245"/>
      <c r="C480" s="246"/>
      <c r="D480" s="240" t="s">
        <v>151</v>
      </c>
      <c r="E480" s="247" t="s">
        <v>1</v>
      </c>
      <c r="F480" s="248" t="s">
        <v>351</v>
      </c>
      <c r="G480" s="246"/>
      <c r="H480" s="247" t="s">
        <v>1</v>
      </c>
      <c r="I480" s="249"/>
      <c r="J480" s="246"/>
      <c r="K480" s="246"/>
      <c r="L480" s="250"/>
      <c r="M480" s="251"/>
      <c r="N480" s="252"/>
      <c r="O480" s="252"/>
      <c r="P480" s="252"/>
      <c r="Q480" s="252"/>
      <c r="R480" s="252"/>
      <c r="S480" s="252"/>
      <c r="T480" s="25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54" t="s">
        <v>151</v>
      </c>
      <c r="AU480" s="254" t="s">
        <v>90</v>
      </c>
      <c r="AV480" s="13" t="s">
        <v>85</v>
      </c>
      <c r="AW480" s="13" t="s">
        <v>35</v>
      </c>
      <c r="AX480" s="13" t="s">
        <v>78</v>
      </c>
      <c r="AY480" s="254" t="s">
        <v>141</v>
      </c>
    </row>
    <row r="481" s="14" customFormat="1">
      <c r="A481" s="14"/>
      <c r="B481" s="255"/>
      <c r="C481" s="256"/>
      <c r="D481" s="240" t="s">
        <v>151</v>
      </c>
      <c r="E481" s="257" t="s">
        <v>1</v>
      </c>
      <c r="F481" s="258" t="s">
        <v>632</v>
      </c>
      <c r="G481" s="256"/>
      <c r="H481" s="259">
        <v>36.872</v>
      </c>
      <c r="I481" s="260"/>
      <c r="J481" s="256"/>
      <c r="K481" s="256"/>
      <c r="L481" s="261"/>
      <c r="M481" s="262"/>
      <c r="N481" s="263"/>
      <c r="O481" s="263"/>
      <c r="P481" s="263"/>
      <c r="Q481" s="263"/>
      <c r="R481" s="263"/>
      <c r="S481" s="263"/>
      <c r="T481" s="26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65" t="s">
        <v>151</v>
      </c>
      <c r="AU481" s="265" t="s">
        <v>90</v>
      </c>
      <c r="AV481" s="14" t="s">
        <v>90</v>
      </c>
      <c r="AW481" s="14" t="s">
        <v>35</v>
      </c>
      <c r="AX481" s="14" t="s">
        <v>78</v>
      </c>
      <c r="AY481" s="265" t="s">
        <v>141</v>
      </c>
    </row>
    <row r="482" s="15" customFormat="1">
      <c r="A482" s="15"/>
      <c r="B482" s="266"/>
      <c r="C482" s="267"/>
      <c r="D482" s="240" t="s">
        <v>151</v>
      </c>
      <c r="E482" s="268" t="s">
        <v>1</v>
      </c>
      <c r="F482" s="269" t="s">
        <v>154</v>
      </c>
      <c r="G482" s="267"/>
      <c r="H482" s="270">
        <v>36.872</v>
      </c>
      <c r="I482" s="271"/>
      <c r="J482" s="267"/>
      <c r="K482" s="267"/>
      <c r="L482" s="272"/>
      <c r="M482" s="273"/>
      <c r="N482" s="274"/>
      <c r="O482" s="274"/>
      <c r="P482" s="274"/>
      <c r="Q482" s="274"/>
      <c r="R482" s="274"/>
      <c r="S482" s="274"/>
      <c r="T482" s="27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T482" s="276" t="s">
        <v>151</v>
      </c>
      <c r="AU482" s="276" t="s">
        <v>90</v>
      </c>
      <c r="AV482" s="15" t="s">
        <v>148</v>
      </c>
      <c r="AW482" s="15" t="s">
        <v>35</v>
      </c>
      <c r="AX482" s="15" t="s">
        <v>85</v>
      </c>
      <c r="AY482" s="276" t="s">
        <v>141</v>
      </c>
    </row>
    <row r="483" s="2" customFormat="1" ht="49.05" customHeight="1">
      <c r="A483" s="39"/>
      <c r="B483" s="40"/>
      <c r="C483" s="291" t="s">
        <v>633</v>
      </c>
      <c r="D483" s="291" t="s">
        <v>443</v>
      </c>
      <c r="E483" s="292" t="s">
        <v>634</v>
      </c>
      <c r="F483" s="293" t="s">
        <v>635</v>
      </c>
      <c r="G483" s="294" t="s">
        <v>147</v>
      </c>
      <c r="H483" s="295">
        <v>36.872</v>
      </c>
      <c r="I483" s="296"/>
      <c r="J483" s="297">
        <f>ROUND(I483*H483,2)</f>
        <v>0</v>
      </c>
      <c r="K483" s="293" t="s">
        <v>626</v>
      </c>
      <c r="L483" s="298"/>
      <c r="M483" s="299" t="s">
        <v>1</v>
      </c>
      <c r="N483" s="300" t="s">
        <v>43</v>
      </c>
      <c r="O483" s="92"/>
      <c r="P483" s="236">
        <f>O483*H483</f>
        <v>0</v>
      </c>
      <c r="Q483" s="236">
        <v>0.0054000000000000003</v>
      </c>
      <c r="R483" s="236">
        <f>Q483*H483</f>
        <v>0.1991088</v>
      </c>
      <c r="S483" s="236">
        <v>0</v>
      </c>
      <c r="T483" s="237">
        <f>S483*H483</f>
        <v>0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R483" s="238" t="s">
        <v>511</v>
      </c>
      <c r="AT483" s="238" t="s">
        <v>443</v>
      </c>
      <c r="AU483" s="238" t="s">
        <v>90</v>
      </c>
      <c r="AY483" s="18" t="s">
        <v>141</v>
      </c>
      <c r="BE483" s="239">
        <f>IF(N483="základní",J483,0)</f>
        <v>0</v>
      </c>
      <c r="BF483" s="239">
        <f>IF(N483="snížená",J483,0)</f>
        <v>0</v>
      </c>
      <c r="BG483" s="239">
        <f>IF(N483="zákl. přenesená",J483,0)</f>
        <v>0</v>
      </c>
      <c r="BH483" s="239">
        <f>IF(N483="sníž. přenesená",J483,0)</f>
        <v>0</v>
      </c>
      <c r="BI483" s="239">
        <f>IF(N483="nulová",J483,0)</f>
        <v>0</v>
      </c>
      <c r="BJ483" s="18" t="s">
        <v>85</v>
      </c>
      <c r="BK483" s="239">
        <f>ROUND(I483*H483,2)</f>
        <v>0</v>
      </c>
      <c r="BL483" s="18" t="s">
        <v>262</v>
      </c>
      <c r="BM483" s="238" t="s">
        <v>636</v>
      </c>
    </row>
    <row r="484" s="2" customFormat="1">
      <c r="A484" s="39"/>
      <c r="B484" s="40"/>
      <c r="C484" s="41"/>
      <c r="D484" s="240" t="s">
        <v>150</v>
      </c>
      <c r="E484" s="41"/>
      <c r="F484" s="241" t="s">
        <v>635</v>
      </c>
      <c r="G484" s="41"/>
      <c r="H484" s="41"/>
      <c r="I484" s="242"/>
      <c r="J484" s="41"/>
      <c r="K484" s="41"/>
      <c r="L484" s="45"/>
      <c r="M484" s="243"/>
      <c r="N484" s="244"/>
      <c r="O484" s="92"/>
      <c r="P484" s="92"/>
      <c r="Q484" s="92"/>
      <c r="R484" s="92"/>
      <c r="S484" s="92"/>
      <c r="T484" s="93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T484" s="18" t="s">
        <v>150</v>
      </c>
      <c r="AU484" s="18" t="s">
        <v>90</v>
      </c>
    </row>
    <row r="485" s="13" customFormat="1">
      <c r="A485" s="13"/>
      <c r="B485" s="245"/>
      <c r="C485" s="246"/>
      <c r="D485" s="240" t="s">
        <v>151</v>
      </c>
      <c r="E485" s="247" t="s">
        <v>1</v>
      </c>
      <c r="F485" s="248" t="s">
        <v>351</v>
      </c>
      <c r="G485" s="246"/>
      <c r="H485" s="247" t="s">
        <v>1</v>
      </c>
      <c r="I485" s="249"/>
      <c r="J485" s="246"/>
      <c r="K485" s="246"/>
      <c r="L485" s="250"/>
      <c r="M485" s="251"/>
      <c r="N485" s="252"/>
      <c r="O485" s="252"/>
      <c r="P485" s="252"/>
      <c r="Q485" s="252"/>
      <c r="R485" s="252"/>
      <c r="S485" s="252"/>
      <c r="T485" s="25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54" t="s">
        <v>151</v>
      </c>
      <c r="AU485" s="254" t="s">
        <v>90</v>
      </c>
      <c r="AV485" s="13" t="s">
        <v>85</v>
      </c>
      <c r="AW485" s="13" t="s">
        <v>35</v>
      </c>
      <c r="AX485" s="13" t="s">
        <v>78</v>
      </c>
      <c r="AY485" s="254" t="s">
        <v>141</v>
      </c>
    </row>
    <row r="486" s="14" customFormat="1">
      <c r="A486" s="14"/>
      <c r="B486" s="255"/>
      <c r="C486" s="256"/>
      <c r="D486" s="240" t="s">
        <v>151</v>
      </c>
      <c r="E486" s="257" t="s">
        <v>1</v>
      </c>
      <c r="F486" s="258" t="s">
        <v>632</v>
      </c>
      <c r="G486" s="256"/>
      <c r="H486" s="259">
        <v>36.872</v>
      </c>
      <c r="I486" s="260"/>
      <c r="J486" s="256"/>
      <c r="K486" s="256"/>
      <c r="L486" s="261"/>
      <c r="M486" s="262"/>
      <c r="N486" s="263"/>
      <c r="O486" s="263"/>
      <c r="P486" s="263"/>
      <c r="Q486" s="263"/>
      <c r="R486" s="263"/>
      <c r="S486" s="263"/>
      <c r="T486" s="26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65" t="s">
        <v>151</v>
      </c>
      <c r="AU486" s="265" t="s">
        <v>90</v>
      </c>
      <c r="AV486" s="14" t="s">
        <v>90</v>
      </c>
      <c r="AW486" s="14" t="s">
        <v>35</v>
      </c>
      <c r="AX486" s="14" t="s">
        <v>78</v>
      </c>
      <c r="AY486" s="265" t="s">
        <v>141</v>
      </c>
    </row>
    <row r="487" s="15" customFormat="1">
      <c r="A487" s="15"/>
      <c r="B487" s="266"/>
      <c r="C487" s="267"/>
      <c r="D487" s="240" t="s">
        <v>151</v>
      </c>
      <c r="E487" s="268" t="s">
        <v>1</v>
      </c>
      <c r="F487" s="269" t="s">
        <v>154</v>
      </c>
      <c r="G487" s="267"/>
      <c r="H487" s="270">
        <v>36.872</v>
      </c>
      <c r="I487" s="271"/>
      <c r="J487" s="267"/>
      <c r="K487" s="267"/>
      <c r="L487" s="272"/>
      <c r="M487" s="273"/>
      <c r="N487" s="274"/>
      <c r="O487" s="274"/>
      <c r="P487" s="274"/>
      <c r="Q487" s="274"/>
      <c r="R487" s="274"/>
      <c r="S487" s="274"/>
      <c r="T487" s="27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T487" s="276" t="s">
        <v>151</v>
      </c>
      <c r="AU487" s="276" t="s">
        <v>90</v>
      </c>
      <c r="AV487" s="15" t="s">
        <v>148</v>
      </c>
      <c r="AW487" s="15" t="s">
        <v>35</v>
      </c>
      <c r="AX487" s="15" t="s">
        <v>85</v>
      </c>
      <c r="AY487" s="276" t="s">
        <v>141</v>
      </c>
    </row>
    <row r="488" s="2" customFormat="1" ht="24.15" customHeight="1">
      <c r="A488" s="39"/>
      <c r="B488" s="40"/>
      <c r="C488" s="227" t="s">
        <v>637</v>
      </c>
      <c r="D488" s="227" t="s">
        <v>144</v>
      </c>
      <c r="E488" s="228" t="s">
        <v>638</v>
      </c>
      <c r="F488" s="229" t="s">
        <v>639</v>
      </c>
      <c r="G488" s="230" t="s">
        <v>221</v>
      </c>
      <c r="H488" s="231">
        <v>0.19400000000000001</v>
      </c>
      <c r="I488" s="232"/>
      <c r="J488" s="233">
        <f>ROUND(I488*H488,2)</f>
        <v>0</v>
      </c>
      <c r="K488" s="229" t="s">
        <v>1</v>
      </c>
      <c r="L488" s="45"/>
      <c r="M488" s="234" t="s">
        <v>1</v>
      </c>
      <c r="N488" s="235" t="s">
        <v>43</v>
      </c>
      <c r="O488" s="92"/>
      <c r="P488" s="236">
        <f>O488*H488</f>
        <v>0</v>
      </c>
      <c r="Q488" s="236">
        <v>0</v>
      </c>
      <c r="R488" s="236">
        <f>Q488*H488</f>
        <v>0</v>
      </c>
      <c r="S488" s="236">
        <v>0</v>
      </c>
      <c r="T488" s="237">
        <f>S488*H488</f>
        <v>0</v>
      </c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R488" s="238" t="s">
        <v>262</v>
      </c>
      <c r="AT488" s="238" t="s">
        <v>144</v>
      </c>
      <c r="AU488" s="238" t="s">
        <v>90</v>
      </c>
      <c r="AY488" s="18" t="s">
        <v>141</v>
      </c>
      <c r="BE488" s="239">
        <f>IF(N488="základní",J488,0)</f>
        <v>0</v>
      </c>
      <c r="BF488" s="239">
        <f>IF(N488="snížená",J488,0)</f>
        <v>0</v>
      </c>
      <c r="BG488" s="239">
        <f>IF(N488="zákl. přenesená",J488,0)</f>
        <v>0</v>
      </c>
      <c r="BH488" s="239">
        <f>IF(N488="sníž. přenesená",J488,0)</f>
        <v>0</v>
      </c>
      <c r="BI488" s="239">
        <f>IF(N488="nulová",J488,0)</f>
        <v>0</v>
      </c>
      <c r="BJ488" s="18" t="s">
        <v>85</v>
      </c>
      <c r="BK488" s="239">
        <f>ROUND(I488*H488,2)</f>
        <v>0</v>
      </c>
      <c r="BL488" s="18" t="s">
        <v>262</v>
      </c>
      <c r="BM488" s="238" t="s">
        <v>640</v>
      </c>
    </row>
    <row r="489" s="2" customFormat="1">
      <c r="A489" s="39"/>
      <c r="B489" s="40"/>
      <c r="C489" s="41"/>
      <c r="D489" s="240" t="s">
        <v>150</v>
      </c>
      <c r="E489" s="41"/>
      <c r="F489" s="241" t="s">
        <v>639</v>
      </c>
      <c r="G489" s="41"/>
      <c r="H489" s="41"/>
      <c r="I489" s="242"/>
      <c r="J489" s="41"/>
      <c r="K489" s="41"/>
      <c r="L489" s="45"/>
      <c r="M489" s="243"/>
      <c r="N489" s="244"/>
      <c r="O489" s="92"/>
      <c r="P489" s="92"/>
      <c r="Q489" s="92"/>
      <c r="R489" s="92"/>
      <c r="S489" s="92"/>
      <c r="T489" s="93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T489" s="18" t="s">
        <v>150</v>
      </c>
      <c r="AU489" s="18" t="s">
        <v>90</v>
      </c>
    </row>
    <row r="490" s="14" customFormat="1">
      <c r="A490" s="14"/>
      <c r="B490" s="255"/>
      <c r="C490" s="256"/>
      <c r="D490" s="240" t="s">
        <v>151</v>
      </c>
      <c r="E490" s="257" t="s">
        <v>1</v>
      </c>
      <c r="F490" s="258" t="s">
        <v>641</v>
      </c>
      <c r="G490" s="256"/>
      <c r="H490" s="259">
        <v>0.19400000000000001</v>
      </c>
      <c r="I490" s="260"/>
      <c r="J490" s="256"/>
      <c r="K490" s="256"/>
      <c r="L490" s="261"/>
      <c r="M490" s="262"/>
      <c r="N490" s="263"/>
      <c r="O490" s="263"/>
      <c r="P490" s="263"/>
      <c r="Q490" s="263"/>
      <c r="R490" s="263"/>
      <c r="S490" s="263"/>
      <c r="T490" s="26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65" t="s">
        <v>151</v>
      </c>
      <c r="AU490" s="265" t="s">
        <v>90</v>
      </c>
      <c r="AV490" s="14" t="s">
        <v>90</v>
      </c>
      <c r="AW490" s="14" t="s">
        <v>35</v>
      </c>
      <c r="AX490" s="14" t="s">
        <v>78</v>
      </c>
      <c r="AY490" s="265" t="s">
        <v>141</v>
      </c>
    </row>
    <row r="491" s="15" customFormat="1">
      <c r="A491" s="15"/>
      <c r="B491" s="266"/>
      <c r="C491" s="267"/>
      <c r="D491" s="240" t="s">
        <v>151</v>
      </c>
      <c r="E491" s="268" t="s">
        <v>1</v>
      </c>
      <c r="F491" s="269" t="s">
        <v>154</v>
      </c>
      <c r="G491" s="267"/>
      <c r="H491" s="270">
        <v>0.19400000000000001</v>
      </c>
      <c r="I491" s="271"/>
      <c r="J491" s="267"/>
      <c r="K491" s="267"/>
      <c r="L491" s="272"/>
      <c r="M491" s="273"/>
      <c r="N491" s="274"/>
      <c r="O491" s="274"/>
      <c r="P491" s="274"/>
      <c r="Q491" s="274"/>
      <c r="R491" s="274"/>
      <c r="S491" s="274"/>
      <c r="T491" s="27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T491" s="276" t="s">
        <v>151</v>
      </c>
      <c r="AU491" s="276" t="s">
        <v>90</v>
      </c>
      <c r="AV491" s="15" t="s">
        <v>148</v>
      </c>
      <c r="AW491" s="15" t="s">
        <v>35</v>
      </c>
      <c r="AX491" s="15" t="s">
        <v>85</v>
      </c>
      <c r="AY491" s="276" t="s">
        <v>141</v>
      </c>
    </row>
    <row r="492" s="12" customFormat="1" ht="22.8" customHeight="1">
      <c r="A492" s="12"/>
      <c r="B492" s="211"/>
      <c r="C492" s="212"/>
      <c r="D492" s="213" t="s">
        <v>77</v>
      </c>
      <c r="E492" s="225" t="s">
        <v>642</v>
      </c>
      <c r="F492" s="225" t="s">
        <v>643</v>
      </c>
      <c r="G492" s="212"/>
      <c r="H492" s="212"/>
      <c r="I492" s="215"/>
      <c r="J492" s="226">
        <f>BK492</f>
        <v>0</v>
      </c>
      <c r="K492" s="212"/>
      <c r="L492" s="217"/>
      <c r="M492" s="218"/>
      <c r="N492" s="219"/>
      <c r="O492" s="219"/>
      <c r="P492" s="220">
        <f>SUM(P493:P523)</f>
        <v>0</v>
      </c>
      <c r="Q492" s="219"/>
      <c r="R492" s="220">
        <f>SUM(R493:R523)</f>
        <v>0</v>
      </c>
      <c r="S492" s="219"/>
      <c r="T492" s="221">
        <f>SUM(T493:T523)</f>
        <v>0</v>
      </c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R492" s="222" t="s">
        <v>90</v>
      </c>
      <c r="AT492" s="223" t="s">
        <v>77</v>
      </c>
      <c r="AU492" s="223" t="s">
        <v>85</v>
      </c>
      <c r="AY492" s="222" t="s">
        <v>141</v>
      </c>
      <c r="BK492" s="224">
        <f>SUM(BK493:BK523)</f>
        <v>0</v>
      </c>
    </row>
    <row r="493" s="2" customFormat="1" ht="62.7" customHeight="1">
      <c r="A493" s="39"/>
      <c r="B493" s="40"/>
      <c r="C493" s="227" t="s">
        <v>644</v>
      </c>
      <c r="D493" s="227" t="s">
        <v>144</v>
      </c>
      <c r="E493" s="228" t="s">
        <v>645</v>
      </c>
      <c r="F493" s="229" t="s">
        <v>646</v>
      </c>
      <c r="G493" s="230" t="s">
        <v>147</v>
      </c>
      <c r="H493" s="231">
        <v>82.840000000000003</v>
      </c>
      <c r="I493" s="232"/>
      <c r="J493" s="233">
        <f>ROUND(I493*H493,2)</f>
        <v>0</v>
      </c>
      <c r="K493" s="229" t="s">
        <v>1</v>
      </c>
      <c r="L493" s="45"/>
      <c r="M493" s="234" t="s">
        <v>1</v>
      </c>
      <c r="N493" s="235" t="s">
        <v>43</v>
      </c>
      <c r="O493" s="92"/>
      <c r="P493" s="236">
        <f>O493*H493</f>
        <v>0</v>
      </c>
      <c r="Q493" s="236">
        <v>0</v>
      </c>
      <c r="R493" s="236">
        <f>Q493*H493</f>
        <v>0</v>
      </c>
      <c r="S493" s="236">
        <v>0</v>
      </c>
      <c r="T493" s="237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38" t="s">
        <v>262</v>
      </c>
      <c r="AT493" s="238" t="s">
        <v>144</v>
      </c>
      <c r="AU493" s="238" t="s">
        <v>90</v>
      </c>
      <c r="AY493" s="18" t="s">
        <v>141</v>
      </c>
      <c r="BE493" s="239">
        <f>IF(N493="základní",J493,0)</f>
        <v>0</v>
      </c>
      <c r="BF493" s="239">
        <f>IF(N493="snížená",J493,0)</f>
        <v>0</v>
      </c>
      <c r="BG493" s="239">
        <f>IF(N493="zákl. přenesená",J493,0)</f>
        <v>0</v>
      </c>
      <c r="BH493" s="239">
        <f>IF(N493="sníž. přenesená",J493,0)</f>
        <v>0</v>
      </c>
      <c r="BI493" s="239">
        <f>IF(N493="nulová",J493,0)</f>
        <v>0</v>
      </c>
      <c r="BJ493" s="18" t="s">
        <v>85</v>
      </c>
      <c r="BK493" s="239">
        <f>ROUND(I493*H493,2)</f>
        <v>0</v>
      </c>
      <c r="BL493" s="18" t="s">
        <v>262</v>
      </c>
      <c r="BM493" s="238" t="s">
        <v>647</v>
      </c>
    </row>
    <row r="494" s="2" customFormat="1">
      <c r="A494" s="39"/>
      <c r="B494" s="40"/>
      <c r="C494" s="41"/>
      <c r="D494" s="240" t="s">
        <v>150</v>
      </c>
      <c r="E494" s="41"/>
      <c r="F494" s="241" t="s">
        <v>646</v>
      </c>
      <c r="G494" s="41"/>
      <c r="H494" s="41"/>
      <c r="I494" s="242"/>
      <c r="J494" s="41"/>
      <c r="K494" s="41"/>
      <c r="L494" s="45"/>
      <c r="M494" s="243"/>
      <c r="N494" s="244"/>
      <c r="O494" s="92"/>
      <c r="P494" s="92"/>
      <c r="Q494" s="92"/>
      <c r="R494" s="92"/>
      <c r="S494" s="92"/>
      <c r="T494" s="93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T494" s="18" t="s">
        <v>150</v>
      </c>
      <c r="AU494" s="18" t="s">
        <v>90</v>
      </c>
    </row>
    <row r="495" s="13" customFormat="1">
      <c r="A495" s="13"/>
      <c r="B495" s="245"/>
      <c r="C495" s="246"/>
      <c r="D495" s="240" t="s">
        <v>151</v>
      </c>
      <c r="E495" s="247" t="s">
        <v>1</v>
      </c>
      <c r="F495" s="248" t="s">
        <v>648</v>
      </c>
      <c r="G495" s="246"/>
      <c r="H495" s="247" t="s">
        <v>1</v>
      </c>
      <c r="I495" s="249"/>
      <c r="J495" s="246"/>
      <c r="K495" s="246"/>
      <c r="L495" s="250"/>
      <c r="M495" s="251"/>
      <c r="N495" s="252"/>
      <c r="O495" s="252"/>
      <c r="P495" s="252"/>
      <c r="Q495" s="252"/>
      <c r="R495" s="252"/>
      <c r="S495" s="252"/>
      <c r="T495" s="25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54" t="s">
        <v>151</v>
      </c>
      <c r="AU495" s="254" t="s">
        <v>90</v>
      </c>
      <c r="AV495" s="13" t="s">
        <v>85</v>
      </c>
      <c r="AW495" s="13" t="s">
        <v>35</v>
      </c>
      <c r="AX495" s="13" t="s">
        <v>78</v>
      </c>
      <c r="AY495" s="254" t="s">
        <v>141</v>
      </c>
    </row>
    <row r="496" s="14" customFormat="1">
      <c r="A496" s="14"/>
      <c r="B496" s="255"/>
      <c r="C496" s="256"/>
      <c r="D496" s="240" t="s">
        <v>151</v>
      </c>
      <c r="E496" s="257" t="s">
        <v>1</v>
      </c>
      <c r="F496" s="258" t="s">
        <v>649</v>
      </c>
      <c r="G496" s="256"/>
      <c r="H496" s="259">
        <v>94.462999999999994</v>
      </c>
      <c r="I496" s="260"/>
      <c r="J496" s="256"/>
      <c r="K496" s="256"/>
      <c r="L496" s="261"/>
      <c r="M496" s="262"/>
      <c r="N496" s="263"/>
      <c r="O496" s="263"/>
      <c r="P496" s="263"/>
      <c r="Q496" s="263"/>
      <c r="R496" s="263"/>
      <c r="S496" s="263"/>
      <c r="T496" s="26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65" t="s">
        <v>151</v>
      </c>
      <c r="AU496" s="265" t="s">
        <v>90</v>
      </c>
      <c r="AV496" s="14" t="s">
        <v>90</v>
      </c>
      <c r="AW496" s="14" t="s">
        <v>35</v>
      </c>
      <c r="AX496" s="14" t="s">
        <v>78</v>
      </c>
      <c r="AY496" s="265" t="s">
        <v>141</v>
      </c>
    </row>
    <row r="497" s="13" customFormat="1">
      <c r="A497" s="13"/>
      <c r="B497" s="245"/>
      <c r="C497" s="246"/>
      <c r="D497" s="240" t="s">
        <v>151</v>
      </c>
      <c r="E497" s="247" t="s">
        <v>1</v>
      </c>
      <c r="F497" s="248" t="s">
        <v>650</v>
      </c>
      <c r="G497" s="246"/>
      <c r="H497" s="247" t="s">
        <v>1</v>
      </c>
      <c r="I497" s="249"/>
      <c r="J497" s="246"/>
      <c r="K497" s="246"/>
      <c r="L497" s="250"/>
      <c r="M497" s="251"/>
      <c r="N497" s="252"/>
      <c r="O497" s="252"/>
      <c r="P497" s="252"/>
      <c r="Q497" s="252"/>
      <c r="R497" s="252"/>
      <c r="S497" s="252"/>
      <c r="T497" s="25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54" t="s">
        <v>151</v>
      </c>
      <c r="AU497" s="254" t="s">
        <v>90</v>
      </c>
      <c r="AV497" s="13" t="s">
        <v>85</v>
      </c>
      <c r="AW497" s="13" t="s">
        <v>35</v>
      </c>
      <c r="AX497" s="13" t="s">
        <v>78</v>
      </c>
      <c r="AY497" s="254" t="s">
        <v>141</v>
      </c>
    </row>
    <row r="498" s="14" customFormat="1">
      <c r="A498" s="14"/>
      <c r="B498" s="255"/>
      <c r="C498" s="256"/>
      <c r="D498" s="240" t="s">
        <v>151</v>
      </c>
      <c r="E498" s="257" t="s">
        <v>1</v>
      </c>
      <c r="F498" s="258" t="s">
        <v>651</v>
      </c>
      <c r="G498" s="256"/>
      <c r="H498" s="259">
        <v>-5.9100000000000001</v>
      </c>
      <c r="I498" s="260"/>
      <c r="J498" s="256"/>
      <c r="K498" s="256"/>
      <c r="L498" s="261"/>
      <c r="M498" s="262"/>
      <c r="N498" s="263"/>
      <c r="O498" s="263"/>
      <c r="P498" s="263"/>
      <c r="Q498" s="263"/>
      <c r="R498" s="263"/>
      <c r="S498" s="263"/>
      <c r="T498" s="26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65" t="s">
        <v>151</v>
      </c>
      <c r="AU498" s="265" t="s">
        <v>90</v>
      </c>
      <c r="AV498" s="14" t="s">
        <v>90</v>
      </c>
      <c r="AW498" s="14" t="s">
        <v>35</v>
      </c>
      <c r="AX498" s="14" t="s">
        <v>78</v>
      </c>
      <c r="AY498" s="265" t="s">
        <v>141</v>
      </c>
    </row>
    <row r="499" s="14" customFormat="1">
      <c r="A499" s="14"/>
      <c r="B499" s="255"/>
      <c r="C499" s="256"/>
      <c r="D499" s="240" t="s">
        <v>151</v>
      </c>
      <c r="E499" s="257" t="s">
        <v>1</v>
      </c>
      <c r="F499" s="258" t="s">
        <v>652</v>
      </c>
      <c r="G499" s="256"/>
      <c r="H499" s="259">
        <v>-4.1369999999999996</v>
      </c>
      <c r="I499" s="260"/>
      <c r="J499" s="256"/>
      <c r="K499" s="256"/>
      <c r="L499" s="261"/>
      <c r="M499" s="262"/>
      <c r="N499" s="263"/>
      <c r="O499" s="263"/>
      <c r="P499" s="263"/>
      <c r="Q499" s="263"/>
      <c r="R499" s="263"/>
      <c r="S499" s="263"/>
      <c r="T499" s="26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65" t="s">
        <v>151</v>
      </c>
      <c r="AU499" s="265" t="s">
        <v>90</v>
      </c>
      <c r="AV499" s="14" t="s">
        <v>90</v>
      </c>
      <c r="AW499" s="14" t="s">
        <v>35</v>
      </c>
      <c r="AX499" s="14" t="s">
        <v>78</v>
      </c>
      <c r="AY499" s="265" t="s">
        <v>141</v>
      </c>
    </row>
    <row r="500" s="14" customFormat="1">
      <c r="A500" s="14"/>
      <c r="B500" s="255"/>
      <c r="C500" s="256"/>
      <c r="D500" s="240" t="s">
        <v>151</v>
      </c>
      <c r="E500" s="257" t="s">
        <v>1</v>
      </c>
      <c r="F500" s="258" t="s">
        <v>653</v>
      </c>
      <c r="G500" s="256"/>
      <c r="H500" s="259">
        <v>-1.5760000000000001</v>
      </c>
      <c r="I500" s="260"/>
      <c r="J500" s="256"/>
      <c r="K500" s="256"/>
      <c r="L500" s="261"/>
      <c r="M500" s="262"/>
      <c r="N500" s="263"/>
      <c r="O500" s="263"/>
      <c r="P500" s="263"/>
      <c r="Q500" s="263"/>
      <c r="R500" s="263"/>
      <c r="S500" s="263"/>
      <c r="T500" s="26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65" t="s">
        <v>151</v>
      </c>
      <c r="AU500" s="265" t="s">
        <v>90</v>
      </c>
      <c r="AV500" s="14" t="s">
        <v>90</v>
      </c>
      <c r="AW500" s="14" t="s">
        <v>35</v>
      </c>
      <c r="AX500" s="14" t="s">
        <v>78</v>
      </c>
      <c r="AY500" s="265" t="s">
        <v>141</v>
      </c>
    </row>
    <row r="501" s="15" customFormat="1">
      <c r="A501" s="15"/>
      <c r="B501" s="266"/>
      <c r="C501" s="267"/>
      <c r="D501" s="240" t="s">
        <v>151</v>
      </c>
      <c r="E501" s="268" t="s">
        <v>1</v>
      </c>
      <c r="F501" s="269" t="s">
        <v>154</v>
      </c>
      <c r="G501" s="267"/>
      <c r="H501" s="270">
        <v>82.840000000000003</v>
      </c>
      <c r="I501" s="271"/>
      <c r="J501" s="267"/>
      <c r="K501" s="267"/>
      <c r="L501" s="272"/>
      <c r="M501" s="273"/>
      <c r="N501" s="274"/>
      <c r="O501" s="274"/>
      <c r="P501" s="274"/>
      <c r="Q501" s="274"/>
      <c r="R501" s="274"/>
      <c r="S501" s="274"/>
      <c r="T501" s="27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T501" s="276" t="s">
        <v>151</v>
      </c>
      <c r="AU501" s="276" t="s">
        <v>90</v>
      </c>
      <c r="AV501" s="15" t="s">
        <v>148</v>
      </c>
      <c r="AW501" s="15" t="s">
        <v>35</v>
      </c>
      <c r="AX501" s="15" t="s">
        <v>85</v>
      </c>
      <c r="AY501" s="276" t="s">
        <v>141</v>
      </c>
    </row>
    <row r="502" s="2" customFormat="1" ht="55.5" customHeight="1">
      <c r="A502" s="39"/>
      <c r="B502" s="40"/>
      <c r="C502" s="227" t="s">
        <v>654</v>
      </c>
      <c r="D502" s="227" t="s">
        <v>144</v>
      </c>
      <c r="E502" s="228" t="s">
        <v>655</v>
      </c>
      <c r="F502" s="229" t="s">
        <v>656</v>
      </c>
      <c r="G502" s="230" t="s">
        <v>147</v>
      </c>
      <c r="H502" s="231">
        <v>10.17</v>
      </c>
      <c r="I502" s="232"/>
      <c r="J502" s="233">
        <f>ROUND(I502*H502,2)</f>
        <v>0</v>
      </c>
      <c r="K502" s="229" t="s">
        <v>1</v>
      </c>
      <c r="L502" s="45"/>
      <c r="M502" s="234" t="s">
        <v>1</v>
      </c>
      <c r="N502" s="235" t="s">
        <v>43</v>
      </c>
      <c r="O502" s="92"/>
      <c r="P502" s="236">
        <f>O502*H502</f>
        <v>0</v>
      </c>
      <c r="Q502" s="236">
        <v>0</v>
      </c>
      <c r="R502" s="236">
        <f>Q502*H502</f>
        <v>0</v>
      </c>
      <c r="S502" s="236">
        <v>0</v>
      </c>
      <c r="T502" s="237">
        <f>S502*H502</f>
        <v>0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R502" s="238" t="s">
        <v>262</v>
      </c>
      <c r="AT502" s="238" t="s">
        <v>144</v>
      </c>
      <c r="AU502" s="238" t="s">
        <v>90</v>
      </c>
      <c r="AY502" s="18" t="s">
        <v>141</v>
      </c>
      <c r="BE502" s="239">
        <f>IF(N502="základní",J502,0)</f>
        <v>0</v>
      </c>
      <c r="BF502" s="239">
        <f>IF(N502="snížená",J502,0)</f>
        <v>0</v>
      </c>
      <c r="BG502" s="239">
        <f>IF(N502="zákl. přenesená",J502,0)</f>
        <v>0</v>
      </c>
      <c r="BH502" s="239">
        <f>IF(N502="sníž. přenesená",J502,0)</f>
        <v>0</v>
      </c>
      <c r="BI502" s="239">
        <f>IF(N502="nulová",J502,0)</f>
        <v>0</v>
      </c>
      <c r="BJ502" s="18" t="s">
        <v>85</v>
      </c>
      <c r="BK502" s="239">
        <f>ROUND(I502*H502,2)</f>
        <v>0</v>
      </c>
      <c r="BL502" s="18" t="s">
        <v>262</v>
      </c>
      <c r="BM502" s="238" t="s">
        <v>657</v>
      </c>
    </row>
    <row r="503" s="2" customFormat="1">
      <c r="A503" s="39"/>
      <c r="B503" s="40"/>
      <c r="C503" s="41"/>
      <c r="D503" s="240" t="s">
        <v>150</v>
      </c>
      <c r="E503" s="41"/>
      <c r="F503" s="241" t="s">
        <v>656</v>
      </c>
      <c r="G503" s="41"/>
      <c r="H503" s="41"/>
      <c r="I503" s="242"/>
      <c r="J503" s="41"/>
      <c r="K503" s="41"/>
      <c r="L503" s="45"/>
      <c r="M503" s="243"/>
      <c r="N503" s="244"/>
      <c r="O503" s="92"/>
      <c r="P503" s="92"/>
      <c r="Q503" s="92"/>
      <c r="R503" s="92"/>
      <c r="S503" s="92"/>
      <c r="T503" s="93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T503" s="18" t="s">
        <v>150</v>
      </c>
      <c r="AU503" s="18" t="s">
        <v>90</v>
      </c>
    </row>
    <row r="504" s="13" customFormat="1">
      <c r="A504" s="13"/>
      <c r="B504" s="245"/>
      <c r="C504" s="246"/>
      <c r="D504" s="240" t="s">
        <v>151</v>
      </c>
      <c r="E504" s="247" t="s">
        <v>1</v>
      </c>
      <c r="F504" s="248" t="s">
        <v>658</v>
      </c>
      <c r="G504" s="246"/>
      <c r="H504" s="247" t="s">
        <v>1</v>
      </c>
      <c r="I504" s="249"/>
      <c r="J504" s="246"/>
      <c r="K504" s="246"/>
      <c r="L504" s="250"/>
      <c r="M504" s="251"/>
      <c r="N504" s="252"/>
      <c r="O504" s="252"/>
      <c r="P504" s="252"/>
      <c r="Q504" s="252"/>
      <c r="R504" s="252"/>
      <c r="S504" s="252"/>
      <c r="T504" s="25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54" t="s">
        <v>151</v>
      </c>
      <c r="AU504" s="254" t="s">
        <v>90</v>
      </c>
      <c r="AV504" s="13" t="s">
        <v>85</v>
      </c>
      <c r="AW504" s="13" t="s">
        <v>35</v>
      </c>
      <c r="AX504" s="13" t="s">
        <v>78</v>
      </c>
      <c r="AY504" s="254" t="s">
        <v>141</v>
      </c>
    </row>
    <row r="505" s="14" customFormat="1">
      <c r="A505" s="14"/>
      <c r="B505" s="255"/>
      <c r="C505" s="256"/>
      <c r="D505" s="240" t="s">
        <v>151</v>
      </c>
      <c r="E505" s="257" t="s">
        <v>1</v>
      </c>
      <c r="F505" s="258" t="s">
        <v>659</v>
      </c>
      <c r="G505" s="256"/>
      <c r="H505" s="259">
        <v>10.17</v>
      </c>
      <c r="I505" s="260"/>
      <c r="J505" s="256"/>
      <c r="K505" s="256"/>
      <c r="L505" s="261"/>
      <c r="M505" s="262"/>
      <c r="N505" s="263"/>
      <c r="O505" s="263"/>
      <c r="P505" s="263"/>
      <c r="Q505" s="263"/>
      <c r="R505" s="263"/>
      <c r="S505" s="263"/>
      <c r="T505" s="26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65" t="s">
        <v>151</v>
      </c>
      <c r="AU505" s="265" t="s">
        <v>90</v>
      </c>
      <c r="AV505" s="14" t="s">
        <v>90</v>
      </c>
      <c r="AW505" s="14" t="s">
        <v>35</v>
      </c>
      <c r="AX505" s="14" t="s">
        <v>78</v>
      </c>
      <c r="AY505" s="265" t="s">
        <v>141</v>
      </c>
    </row>
    <row r="506" s="15" customFormat="1">
      <c r="A506" s="15"/>
      <c r="B506" s="266"/>
      <c r="C506" s="267"/>
      <c r="D506" s="240" t="s">
        <v>151</v>
      </c>
      <c r="E506" s="268" t="s">
        <v>1</v>
      </c>
      <c r="F506" s="269" t="s">
        <v>154</v>
      </c>
      <c r="G506" s="267"/>
      <c r="H506" s="270">
        <v>10.17</v>
      </c>
      <c r="I506" s="271"/>
      <c r="J506" s="267"/>
      <c r="K506" s="267"/>
      <c r="L506" s="272"/>
      <c r="M506" s="273"/>
      <c r="N506" s="274"/>
      <c r="O506" s="274"/>
      <c r="P506" s="274"/>
      <c r="Q506" s="274"/>
      <c r="R506" s="274"/>
      <c r="S506" s="274"/>
      <c r="T506" s="27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T506" s="276" t="s">
        <v>151</v>
      </c>
      <c r="AU506" s="276" t="s">
        <v>90</v>
      </c>
      <c r="AV506" s="15" t="s">
        <v>148</v>
      </c>
      <c r="AW506" s="15" t="s">
        <v>35</v>
      </c>
      <c r="AX506" s="15" t="s">
        <v>85</v>
      </c>
      <c r="AY506" s="276" t="s">
        <v>141</v>
      </c>
    </row>
    <row r="507" s="2" customFormat="1" ht="55.5" customHeight="1">
      <c r="A507" s="39"/>
      <c r="B507" s="40"/>
      <c r="C507" s="227" t="s">
        <v>660</v>
      </c>
      <c r="D507" s="227" t="s">
        <v>144</v>
      </c>
      <c r="E507" s="228" t="s">
        <v>661</v>
      </c>
      <c r="F507" s="229" t="s">
        <v>662</v>
      </c>
      <c r="G507" s="230" t="s">
        <v>147</v>
      </c>
      <c r="H507" s="231">
        <v>29.068999999999999</v>
      </c>
      <c r="I507" s="232"/>
      <c r="J507" s="233">
        <f>ROUND(I507*H507,2)</f>
        <v>0</v>
      </c>
      <c r="K507" s="229" t="s">
        <v>1</v>
      </c>
      <c r="L507" s="45"/>
      <c r="M507" s="234" t="s">
        <v>1</v>
      </c>
      <c r="N507" s="235" t="s">
        <v>43</v>
      </c>
      <c r="O507" s="92"/>
      <c r="P507" s="236">
        <f>O507*H507</f>
        <v>0</v>
      </c>
      <c r="Q507" s="236">
        <v>0</v>
      </c>
      <c r="R507" s="236">
        <f>Q507*H507</f>
        <v>0</v>
      </c>
      <c r="S507" s="236">
        <v>0</v>
      </c>
      <c r="T507" s="237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38" t="s">
        <v>262</v>
      </c>
      <c r="AT507" s="238" t="s">
        <v>144</v>
      </c>
      <c r="AU507" s="238" t="s">
        <v>90</v>
      </c>
      <c r="AY507" s="18" t="s">
        <v>141</v>
      </c>
      <c r="BE507" s="239">
        <f>IF(N507="základní",J507,0)</f>
        <v>0</v>
      </c>
      <c r="BF507" s="239">
        <f>IF(N507="snížená",J507,0)</f>
        <v>0</v>
      </c>
      <c r="BG507" s="239">
        <f>IF(N507="zákl. přenesená",J507,0)</f>
        <v>0</v>
      </c>
      <c r="BH507" s="239">
        <f>IF(N507="sníž. přenesená",J507,0)</f>
        <v>0</v>
      </c>
      <c r="BI507" s="239">
        <f>IF(N507="nulová",J507,0)</f>
        <v>0</v>
      </c>
      <c r="BJ507" s="18" t="s">
        <v>85</v>
      </c>
      <c r="BK507" s="239">
        <f>ROUND(I507*H507,2)</f>
        <v>0</v>
      </c>
      <c r="BL507" s="18" t="s">
        <v>262</v>
      </c>
      <c r="BM507" s="238" t="s">
        <v>663</v>
      </c>
    </row>
    <row r="508" s="2" customFormat="1">
      <c r="A508" s="39"/>
      <c r="B508" s="40"/>
      <c r="C508" s="41"/>
      <c r="D508" s="240" t="s">
        <v>150</v>
      </c>
      <c r="E508" s="41"/>
      <c r="F508" s="241" t="s">
        <v>662</v>
      </c>
      <c r="G508" s="41"/>
      <c r="H508" s="41"/>
      <c r="I508" s="242"/>
      <c r="J508" s="41"/>
      <c r="K508" s="41"/>
      <c r="L508" s="45"/>
      <c r="M508" s="243"/>
      <c r="N508" s="244"/>
      <c r="O508" s="92"/>
      <c r="P508" s="92"/>
      <c r="Q508" s="92"/>
      <c r="R508" s="92"/>
      <c r="S508" s="92"/>
      <c r="T508" s="93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T508" s="18" t="s">
        <v>150</v>
      </c>
      <c r="AU508" s="18" t="s">
        <v>90</v>
      </c>
    </row>
    <row r="509" s="13" customFormat="1">
      <c r="A509" s="13"/>
      <c r="B509" s="245"/>
      <c r="C509" s="246"/>
      <c r="D509" s="240" t="s">
        <v>151</v>
      </c>
      <c r="E509" s="247" t="s">
        <v>1</v>
      </c>
      <c r="F509" s="248" t="s">
        <v>664</v>
      </c>
      <c r="G509" s="246"/>
      <c r="H509" s="247" t="s">
        <v>1</v>
      </c>
      <c r="I509" s="249"/>
      <c r="J509" s="246"/>
      <c r="K509" s="246"/>
      <c r="L509" s="250"/>
      <c r="M509" s="251"/>
      <c r="N509" s="252"/>
      <c r="O509" s="252"/>
      <c r="P509" s="252"/>
      <c r="Q509" s="252"/>
      <c r="R509" s="252"/>
      <c r="S509" s="252"/>
      <c r="T509" s="25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54" t="s">
        <v>151</v>
      </c>
      <c r="AU509" s="254" t="s">
        <v>90</v>
      </c>
      <c r="AV509" s="13" t="s">
        <v>85</v>
      </c>
      <c r="AW509" s="13" t="s">
        <v>35</v>
      </c>
      <c r="AX509" s="13" t="s">
        <v>78</v>
      </c>
      <c r="AY509" s="254" t="s">
        <v>141</v>
      </c>
    </row>
    <row r="510" s="14" customFormat="1">
      <c r="A510" s="14"/>
      <c r="B510" s="255"/>
      <c r="C510" s="256"/>
      <c r="D510" s="240" t="s">
        <v>151</v>
      </c>
      <c r="E510" s="257" t="s">
        <v>1</v>
      </c>
      <c r="F510" s="258" t="s">
        <v>665</v>
      </c>
      <c r="G510" s="256"/>
      <c r="H510" s="259">
        <v>24.210000000000001</v>
      </c>
      <c r="I510" s="260"/>
      <c r="J510" s="256"/>
      <c r="K510" s="256"/>
      <c r="L510" s="261"/>
      <c r="M510" s="262"/>
      <c r="N510" s="263"/>
      <c r="O510" s="263"/>
      <c r="P510" s="263"/>
      <c r="Q510" s="263"/>
      <c r="R510" s="263"/>
      <c r="S510" s="263"/>
      <c r="T510" s="26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65" t="s">
        <v>151</v>
      </c>
      <c r="AU510" s="265" t="s">
        <v>90</v>
      </c>
      <c r="AV510" s="14" t="s">
        <v>90</v>
      </c>
      <c r="AW510" s="14" t="s">
        <v>35</v>
      </c>
      <c r="AX510" s="14" t="s">
        <v>78</v>
      </c>
      <c r="AY510" s="265" t="s">
        <v>141</v>
      </c>
    </row>
    <row r="511" s="14" customFormat="1">
      <c r="A511" s="14"/>
      <c r="B511" s="255"/>
      <c r="C511" s="256"/>
      <c r="D511" s="240" t="s">
        <v>151</v>
      </c>
      <c r="E511" s="257" t="s">
        <v>1</v>
      </c>
      <c r="F511" s="258" t="s">
        <v>666</v>
      </c>
      <c r="G511" s="256"/>
      <c r="H511" s="259">
        <v>4.859</v>
      </c>
      <c r="I511" s="260"/>
      <c r="J511" s="256"/>
      <c r="K511" s="256"/>
      <c r="L511" s="261"/>
      <c r="M511" s="262"/>
      <c r="N511" s="263"/>
      <c r="O511" s="263"/>
      <c r="P511" s="263"/>
      <c r="Q511" s="263"/>
      <c r="R511" s="263"/>
      <c r="S511" s="263"/>
      <c r="T511" s="26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65" t="s">
        <v>151</v>
      </c>
      <c r="AU511" s="265" t="s">
        <v>90</v>
      </c>
      <c r="AV511" s="14" t="s">
        <v>90</v>
      </c>
      <c r="AW511" s="14" t="s">
        <v>35</v>
      </c>
      <c r="AX511" s="14" t="s">
        <v>78</v>
      </c>
      <c r="AY511" s="265" t="s">
        <v>141</v>
      </c>
    </row>
    <row r="512" s="15" customFormat="1">
      <c r="A512" s="15"/>
      <c r="B512" s="266"/>
      <c r="C512" s="267"/>
      <c r="D512" s="240" t="s">
        <v>151</v>
      </c>
      <c r="E512" s="268" t="s">
        <v>1</v>
      </c>
      <c r="F512" s="269" t="s">
        <v>154</v>
      </c>
      <c r="G512" s="267"/>
      <c r="H512" s="270">
        <v>29.069000000000003</v>
      </c>
      <c r="I512" s="271"/>
      <c r="J512" s="267"/>
      <c r="K512" s="267"/>
      <c r="L512" s="272"/>
      <c r="M512" s="273"/>
      <c r="N512" s="274"/>
      <c r="O512" s="274"/>
      <c r="P512" s="274"/>
      <c r="Q512" s="274"/>
      <c r="R512" s="274"/>
      <c r="S512" s="274"/>
      <c r="T512" s="27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T512" s="276" t="s">
        <v>151</v>
      </c>
      <c r="AU512" s="276" t="s">
        <v>90</v>
      </c>
      <c r="AV512" s="15" t="s">
        <v>148</v>
      </c>
      <c r="AW512" s="15" t="s">
        <v>35</v>
      </c>
      <c r="AX512" s="15" t="s">
        <v>85</v>
      </c>
      <c r="AY512" s="276" t="s">
        <v>141</v>
      </c>
    </row>
    <row r="513" s="2" customFormat="1" ht="49.05" customHeight="1">
      <c r="A513" s="39"/>
      <c r="B513" s="40"/>
      <c r="C513" s="227" t="s">
        <v>667</v>
      </c>
      <c r="D513" s="227" t="s">
        <v>144</v>
      </c>
      <c r="E513" s="228" t="s">
        <v>668</v>
      </c>
      <c r="F513" s="229" t="s">
        <v>669</v>
      </c>
      <c r="G513" s="230" t="s">
        <v>147</v>
      </c>
      <c r="H513" s="231">
        <v>9.8900000000000006</v>
      </c>
      <c r="I513" s="232"/>
      <c r="J513" s="233">
        <f>ROUND(I513*H513,2)</f>
        <v>0</v>
      </c>
      <c r="K513" s="229" t="s">
        <v>1</v>
      </c>
      <c r="L513" s="45"/>
      <c r="M513" s="234" t="s">
        <v>1</v>
      </c>
      <c r="N513" s="235" t="s">
        <v>43</v>
      </c>
      <c r="O513" s="92"/>
      <c r="P513" s="236">
        <f>O513*H513</f>
        <v>0</v>
      </c>
      <c r="Q513" s="236">
        <v>0</v>
      </c>
      <c r="R513" s="236">
        <f>Q513*H513</f>
        <v>0</v>
      </c>
      <c r="S513" s="236">
        <v>0</v>
      </c>
      <c r="T513" s="237">
        <f>S513*H513</f>
        <v>0</v>
      </c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R513" s="238" t="s">
        <v>262</v>
      </c>
      <c r="AT513" s="238" t="s">
        <v>144</v>
      </c>
      <c r="AU513" s="238" t="s">
        <v>90</v>
      </c>
      <c r="AY513" s="18" t="s">
        <v>141</v>
      </c>
      <c r="BE513" s="239">
        <f>IF(N513="základní",J513,0)</f>
        <v>0</v>
      </c>
      <c r="BF513" s="239">
        <f>IF(N513="snížená",J513,0)</f>
        <v>0</v>
      </c>
      <c r="BG513" s="239">
        <f>IF(N513="zákl. přenesená",J513,0)</f>
        <v>0</v>
      </c>
      <c r="BH513" s="239">
        <f>IF(N513="sníž. přenesená",J513,0)</f>
        <v>0</v>
      </c>
      <c r="BI513" s="239">
        <f>IF(N513="nulová",J513,0)</f>
        <v>0</v>
      </c>
      <c r="BJ513" s="18" t="s">
        <v>85</v>
      </c>
      <c r="BK513" s="239">
        <f>ROUND(I513*H513,2)</f>
        <v>0</v>
      </c>
      <c r="BL513" s="18" t="s">
        <v>262</v>
      </c>
      <c r="BM513" s="238" t="s">
        <v>670</v>
      </c>
    </row>
    <row r="514" s="2" customFormat="1">
      <c r="A514" s="39"/>
      <c r="B514" s="40"/>
      <c r="C514" s="41"/>
      <c r="D514" s="240" t="s">
        <v>150</v>
      </c>
      <c r="E514" s="41"/>
      <c r="F514" s="241" t="s">
        <v>669</v>
      </c>
      <c r="G514" s="41"/>
      <c r="H514" s="41"/>
      <c r="I514" s="242"/>
      <c r="J514" s="41"/>
      <c r="K514" s="41"/>
      <c r="L514" s="45"/>
      <c r="M514" s="243"/>
      <c r="N514" s="244"/>
      <c r="O514" s="92"/>
      <c r="P514" s="92"/>
      <c r="Q514" s="92"/>
      <c r="R514" s="92"/>
      <c r="S514" s="92"/>
      <c r="T514" s="93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T514" s="18" t="s">
        <v>150</v>
      </c>
      <c r="AU514" s="18" t="s">
        <v>90</v>
      </c>
    </row>
    <row r="515" s="13" customFormat="1">
      <c r="A515" s="13"/>
      <c r="B515" s="245"/>
      <c r="C515" s="246"/>
      <c r="D515" s="240" t="s">
        <v>151</v>
      </c>
      <c r="E515" s="247" t="s">
        <v>1</v>
      </c>
      <c r="F515" s="248" t="s">
        <v>216</v>
      </c>
      <c r="G515" s="246"/>
      <c r="H515" s="247" t="s">
        <v>1</v>
      </c>
      <c r="I515" s="249"/>
      <c r="J515" s="246"/>
      <c r="K515" s="246"/>
      <c r="L515" s="250"/>
      <c r="M515" s="251"/>
      <c r="N515" s="252"/>
      <c r="O515" s="252"/>
      <c r="P515" s="252"/>
      <c r="Q515" s="252"/>
      <c r="R515" s="252"/>
      <c r="S515" s="252"/>
      <c r="T515" s="25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54" t="s">
        <v>151</v>
      </c>
      <c r="AU515" s="254" t="s">
        <v>90</v>
      </c>
      <c r="AV515" s="13" t="s">
        <v>85</v>
      </c>
      <c r="AW515" s="13" t="s">
        <v>35</v>
      </c>
      <c r="AX515" s="13" t="s">
        <v>78</v>
      </c>
      <c r="AY515" s="254" t="s">
        <v>141</v>
      </c>
    </row>
    <row r="516" s="14" customFormat="1">
      <c r="A516" s="14"/>
      <c r="B516" s="255"/>
      <c r="C516" s="256"/>
      <c r="D516" s="240" t="s">
        <v>151</v>
      </c>
      <c r="E516" s="257" t="s">
        <v>1</v>
      </c>
      <c r="F516" s="258" t="s">
        <v>671</v>
      </c>
      <c r="G516" s="256"/>
      <c r="H516" s="259">
        <v>7.3899999999999997</v>
      </c>
      <c r="I516" s="260"/>
      <c r="J516" s="256"/>
      <c r="K516" s="256"/>
      <c r="L516" s="261"/>
      <c r="M516" s="262"/>
      <c r="N516" s="263"/>
      <c r="O516" s="263"/>
      <c r="P516" s="263"/>
      <c r="Q516" s="263"/>
      <c r="R516" s="263"/>
      <c r="S516" s="263"/>
      <c r="T516" s="26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T516" s="265" t="s">
        <v>151</v>
      </c>
      <c r="AU516" s="265" t="s">
        <v>90</v>
      </c>
      <c r="AV516" s="14" t="s">
        <v>90</v>
      </c>
      <c r="AW516" s="14" t="s">
        <v>35</v>
      </c>
      <c r="AX516" s="14" t="s">
        <v>78</v>
      </c>
      <c r="AY516" s="265" t="s">
        <v>141</v>
      </c>
    </row>
    <row r="517" s="13" customFormat="1">
      <c r="A517" s="13"/>
      <c r="B517" s="245"/>
      <c r="C517" s="246"/>
      <c r="D517" s="240" t="s">
        <v>151</v>
      </c>
      <c r="E517" s="247" t="s">
        <v>1</v>
      </c>
      <c r="F517" s="248" t="s">
        <v>672</v>
      </c>
      <c r="G517" s="246"/>
      <c r="H517" s="247" t="s">
        <v>1</v>
      </c>
      <c r="I517" s="249"/>
      <c r="J517" s="246"/>
      <c r="K517" s="246"/>
      <c r="L517" s="250"/>
      <c r="M517" s="251"/>
      <c r="N517" s="252"/>
      <c r="O517" s="252"/>
      <c r="P517" s="252"/>
      <c r="Q517" s="252"/>
      <c r="R517" s="252"/>
      <c r="S517" s="252"/>
      <c r="T517" s="25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54" t="s">
        <v>151</v>
      </c>
      <c r="AU517" s="254" t="s">
        <v>90</v>
      </c>
      <c r="AV517" s="13" t="s">
        <v>85</v>
      </c>
      <c r="AW517" s="13" t="s">
        <v>35</v>
      </c>
      <c r="AX517" s="13" t="s">
        <v>78</v>
      </c>
      <c r="AY517" s="254" t="s">
        <v>141</v>
      </c>
    </row>
    <row r="518" s="14" customFormat="1">
      <c r="A518" s="14"/>
      <c r="B518" s="255"/>
      <c r="C518" s="256"/>
      <c r="D518" s="240" t="s">
        <v>151</v>
      </c>
      <c r="E518" s="257" t="s">
        <v>1</v>
      </c>
      <c r="F518" s="258" t="s">
        <v>673</v>
      </c>
      <c r="G518" s="256"/>
      <c r="H518" s="259">
        <v>2.5</v>
      </c>
      <c r="I518" s="260"/>
      <c r="J518" s="256"/>
      <c r="K518" s="256"/>
      <c r="L518" s="261"/>
      <c r="M518" s="262"/>
      <c r="N518" s="263"/>
      <c r="O518" s="263"/>
      <c r="P518" s="263"/>
      <c r="Q518" s="263"/>
      <c r="R518" s="263"/>
      <c r="S518" s="263"/>
      <c r="T518" s="26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65" t="s">
        <v>151</v>
      </c>
      <c r="AU518" s="265" t="s">
        <v>90</v>
      </c>
      <c r="AV518" s="14" t="s">
        <v>90</v>
      </c>
      <c r="AW518" s="14" t="s">
        <v>35</v>
      </c>
      <c r="AX518" s="14" t="s">
        <v>78</v>
      </c>
      <c r="AY518" s="265" t="s">
        <v>141</v>
      </c>
    </row>
    <row r="519" s="15" customFormat="1">
      <c r="A519" s="15"/>
      <c r="B519" s="266"/>
      <c r="C519" s="267"/>
      <c r="D519" s="240" t="s">
        <v>151</v>
      </c>
      <c r="E519" s="268" t="s">
        <v>1</v>
      </c>
      <c r="F519" s="269" t="s">
        <v>154</v>
      </c>
      <c r="G519" s="267"/>
      <c r="H519" s="270">
        <v>9.8900000000000006</v>
      </c>
      <c r="I519" s="271"/>
      <c r="J519" s="267"/>
      <c r="K519" s="267"/>
      <c r="L519" s="272"/>
      <c r="M519" s="273"/>
      <c r="N519" s="274"/>
      <c r="O519" s="274"/>
      <c r="P519" s="274"/>
      <c r="Q519" s="274"/>
      <c r="R519" s="274"/>
      <c r="S519" s="274"/>
      <c r="T519" s="27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T519" s="276" t="s">
        <v>151</v>
      </c>
      <c r="AU519" s="276" t="s">
        <v>90</v>
      </c>
      <c r="AV519" s="15" t="s">
        <v>148</v>
      </c>
      <c r="AW519" s="15" t="s">
        <v>35</v>
      </c>
      <c r="AX519" s="15" t="s">
        <v>85</v>
      </c>
      <c r="AY519" s="276" t="s">
        <v>141</v>
      </c>
    </row>
    <row r="520" s="2" customFormat="1" ht="24.15" customHeight="1">
      <c r="A520" s="39"/>
      <c r="B520" s="40"/>
      <c r="C520" s="227" t="s">
        <v>674</v>
      </c>
      <c r="D520" s="227" t="s">
        <v>144</v>
      </c>
      <c r="E520" s="228" t="s">
        <v>675</v>
      </c>
      <c r="F520" s="229" t="s">
        <v>676</v>
      </c>
      <c r="G520" s="230" t="s">
        <v>221</v>
      </c>
      <c r="H520" s="231">
        <v>2.8540000000000001</v>
      </c>
      <c r="I520" s="232"/>
      <c r="J520" s="233">
        <f>ROUND(I520*H520,2)</f>
        <v>0</v>
      </c>
      <c r="K520" s="229" t="s">
        <v>1</v>
      </c>
      <c r="L520" s="45"/>
      <c r="M520" s="234" t="s">
        <v>1</v>
      </c>
      <c r="N520" s="235" t="s">
        <v>43</v>
      </c>
      <c r="O520" s="92"/>
      <c r="P520" s="236">
        <f>O520*H520</f>
        <v>0</v>
      </c>
      <c r="Q520" s="236">
        <v>0</v>
      </c>
      <c r="R520" s="236">
        <f>Q520*H520</f>
        <v>0</v>
      </c>
      <c r="S520" s="236">
        <v>0</v>
      </c>
      <c r="T520" s="237">
        <f>S520*H520</f>
        <v>0</v>
      </c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R520" s="238" t="s">
        <v>262</v>
      </c>
      <c r="AT520" s="238" t="s">
        <v>144</v>
      </c>
      <c r="AU520" s="238" t="s">
        <v>90</v>
      </c>
      <c r="AY520" s="18" t="s">
        <v>141</v>
      </c>
      <c r="BE520" s="239">
        <f>IF(N520="základní",J520,0)</f>
        <v>0</v>
      </c>
      <c r="BF520" s="239">
        <f>IF(N520="snížená",J520,0)</f>
        <v>0</v>
      </c>
      <c r="BG520" s="239">
        <f>IF(N520="zákl. přenesená",J520,0)</f>
        <v>0</v>
      </c>
      <c r="BH520" s="239">
        <f>IF(N520="sníž. přenesená",J520,0)</f>
        <v>0</v>
      </c>
      <c r="BI520" s="239">
        <f>IF(N520="nulová",J520,0)</f>
        <v>0</v>
      </c>
      <c r="BJ520" s="18" t="s">
        <v>85</v>
      </c>
      <c r="BK520" s="239">
        <f>ROUND(I520*H520,2)</f>
        <v>0</v>
      </c>
      <c r="BL520" s="18" t="s">
        <v>262</v>
      </c>
      <c r="BM520" s="238" t="s">
        <v>677</v>
      </c>
    </row>
    <row r="521" s="2" customFormat="1">
      <c r="A521" s="39"/>
      <c r="B521" s="40"/>
      <c r="C521" s="41"/>
      <c r="D521" s="240" t="s">
        <v>150</v>
      </c>
      <c r="E521" s="41"/>
      <c r="F521" s="241" t="s">
        <v>676</v>
      </c>
      <c r="G521" s="41"/>
      <c r="H521" s="41"/>
      <c r="I521" s="242"/>
      <c r="J521" s="41"/>
      <c r="K521" s="41"/>
      <c r="L521" s="45"/>
      <c r="M521" s="243"/>
      <c r="N521" s="244"/>
      <c r="O521" s="92"/>
      <c r="P521" s="92"/>
      <c r="Q521" s="92"/>
      <c r="R521" s="92"/>
      <c r="S521" s="92"/>
      <c r="T521" s="93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T521" s="18" t="s">
        <v>150</v>
      </c>
      <c r="AU521" s="18" t="s">
        <v>90</v>
      </c>
    </row>
    <row r="522" s="14" customFormat="1">
      <c r="A522" s="14"/>
      <c r="B522" s="255"/>
      <c r="C522" s="256"/>
      <c r="D522" s="240" t="s">
        <v>151</v>
      </c>
      <c r="E522" s="257" t="s">
        <v>1</v>
      </c>
      <c r="F522" s="258" t="s">
        <v>678</v>
      </c>
      <c r="G522" s="256"/>
      <c r="H522" s="259">
        <v>2.8540000000000001</v>
      </c>
      <c r="I522" s="260"/>
      <c r="J522" s="256"/>
      <c r="K522" s="256"/>
      <c r="L522" s="261"/>
      <c r="M522" s="262"/>
      <c r="N522" s="263"/>
      <c r="O522" s="263"/>
      <c r="P522" s="263"/>
      <c r="Q522" s="263"/>
      <c r="R522" s="263"/>
      <c r="S522" s="263"/>
      <c r="T522" s="26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65" t="s">
        <v>151</v>
      </c>
      <c r="AU522" s="265" t="s">
        <v>90</v>
      </c>
      <c r="AV522" s="14" t="s">
        <v>90</v>
      </c>
      <c r="AW522" s="14" t="s">
        <v>35</v>
      </c>
      <c r="AX522" s="14" t="s">
        <v>78</v>
      </c>
      <c r="AY522" s="265" t="s">
        <v>141</v>
      </c>
    </row>
    <row r="523" s="15" customFormat="1">
      <c r="A523" s="15"/>
      <c r="B523" s="266"/>
      <c r="C523" s="267"/>
      <c r="D523" s="240" t="s">
        <v>151</v>
      </c>
      <c r="E523" s="268" t="s">
        <v>1</v>
      </c>
      <c r="F523" s="269" t="s">
        <v>154</v>
      </c>
      <c r="G523" s="267"/>
      <c r="H523" s="270">
        <v>2.8540000000000001</v>
      </c>
      <c r="I523" s="271"/>
      <c r="J523" s="267"/>
      <c r="K523" s="267"/>
      <c r="L523" s="272"/>
      <c r="M523" s="273"/>
      <c r="N523" s="274"/>
      <c r="O523" s="274"/>
      <c r="P523" s="274"/>
      <c r="Q523" s="274"/>
      <c r="R523" s="274"/>
      <c r="S523" s="274"/>
      <c r="T523" s="27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T523" s="276" t="s">
        <v>151</v>
      </c>
      <c r="AU523" s="276" t="s">
        <v>90</v>
      </c>
      <c r="AV523" s="15" t="s">
        <v>148</v>
      </c>
      <c r="AW523" s="15" t="s">
        <v>35</v>
      </c>
      <c r="AX523" s="15" t="s">
        <v>85</v>
      </c>
      <c r="AY523" s="276" t="s">
        <v>141</v>
      </c>
    </row>
    <row r="524" s="12" customFormat="1" ht="22.8" customHeight="1">
      <c r="A524" s="12"/>
      <c r="B524" s="211"/>
      <c r="C524" s="212"/>
      <c r="D524" s="213" t="s">
        <v>77</v>
      </c>
      <c r="E524" s="225" t="s">
        <v>679</v>
      </c>
      <c r="F524" s="225" t="s">
        <v>680</v>
      </c>
      <c r="G524" s="212"/>
      <c r="H524" s="212"/>
      <c r="I524" s="215"/>
      <c r="J524" s="226">
        <f>BK524</f>
        <v>0</v>
      </c>
      <c r="K524" s="212"/>
      <c r="L524" s="217"/>
      <c r="M524" s="218"/>
      <c r="N524" s="219"/>
      <c r="O524" s="219"/>
      <c r="P524" s="220">
        <f>SUM(P525:P544)</f>
        <v>0</v>
      </c>
      <c r="Q524" s="219"/>
      <c r="R524" s="220">
        <f>SUM(R525:R544)</f>
        <v>0.017251499999999999</v>
      </c>
      <c r="S524" s="219"/>
      <c r="T524" s="221">
        <f>SUM(T525:T544)</f>
        <v>0</v>
      </c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R524" s="222" t="s">
        <v>90</v>
      </c>
      <c r="AT524" s="223" t="s">
        <v>77</v>
      </c>
      <c r="AU524" s="223" t="s">
        <v>85</v>
      </c>
      <c r="AY524" s="222" t="s">
        <v>141</v>
      </c>
      <c r="BK524" s="224">
        <f>SUM(BK525:BK544)</f>
        <v>0</v>
      </c>
    </row>
    <row r="525" s="2" customFormat="1" ht="21.75" customHeight="1">
      <c r="A525" s="39"/>
      <c r="B525" s="40"/>
      <c r="C525" s="227" t="s">
        <v>393</v>
      </c>
      <c r="D525" s="227" t="s">
        <v>144</v>
      </c>
      <c r="E525" s="228" t="s">
        <v>681</v>
      </c>
      <c r="F525" s="229" t="s">
        <v>682</v>
      </c>
      <c r="G525" s="230" t="s">
        <v>441</v>
      </c>
      <c r="H525" s="231">
        <v>7.9500000000000002</v>
      </c>
      <c r="I525" s="232"/>
      <c r="J525" s="233">
        <f>ROUND(I525*H525,2)</f>
        <v>0</v>
      </c>
      <c r="K525" s="229" t="s">
        <v>1</v>
      </c>
      <c r="L525" s="45"/>
      <c r="M525" s="234" t="s">
        <v>1</v>
      </c>
      <c r="N525" s="235" t="s">
        <v>43</v>
      </c>
      <c r="O525" s="92"/>
      <c r="P525" s="236">
        <f>O525*H525</f>
        <v>0</v>
      </c>
      <c r="Q525" s="236">
        <v>6.9999999999999994E-05</v>
      </c>
      <c r="R525" s="236">
        <f>Q525*H525</f>
        <v>0.00055649999999999992</v>
      </c>
      <c r="S525" s="236">
        <v>0</v>
      </c>
      <c r="T525" s="237">
        <f>S525*H525</f>
        <v>0</v>
      </c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R525" s="238" t="s">
        <v>262</v>
      </c>
      <c r="AT525" s="238" t="s">
        <v>144</v>
      </c>
      <c r="AU525" s="238" t="s">
        <v>90</v>
      </c>
      <c r="AY525" s="18" t="s">
        <v>141</v>
      </c>
      <c r="BE525" s="239">
        <f>IF(N525="základní",J525,0)</f>
        <v>0</v>
      </c>
      <c r="BF525" s="239">
        <f>IF(N525="snížená",J525,0)</f>
        <v>0</v>
      </c>
      <c r="BG525" s="239">
        <f>IF(N525="zákl. přenesená",J525,0)</f>
        <v>0</v>
      </c>
      <c r="BH525" s="239">
        <f>IF(N525="sníž. přenesená",J525,0)</f>
        <v>0</v>
      </c>
      <c r="BI525" s="239">
        <f>IF(N525="nulová",J525,0)</f>
        <v>0</v>
      </c>
      <c r="BJ525" s="18" t="s">
        <v>85</v>
      </c>
      <c r="BK525" s="239">
        <f>ROUND(I525*H525,2)</f>
        <v>0</v>
      </c>
      <c r="BL525" s="18" t="s">
        <v>262</v>
      </c>
      <c r="BM525" s="238" t="s">
        <v>683</v>
      </c>
    </row>
    <row r="526" s="2" customFormat="1">
      <c r="A526" s="39"/>
      <c r="B526" s="40"/>
      <c r="C526" s="41"/>
      <c r="D526" s="240" t="s">
        <v>150</v>
      </c>
      <c r="E526" s="41"/>
      <c r="F526" s="241" t="s">
        <v>682</v>
      </c>
      <c r="G526" s="41"/>
      <c r="H526" s="41"/>
      <c r="I526" s="242"/>
      <c r="J526" s="41"/>
      <c r="K526" s="41"/>
      <c r="L526" s="45"/>
      <c r="M526" s="243"/>
      <c r="N526" s="244"/>
      <c r="O526" s="92"/>
      <c r="P526" s="92"/>
      <c r="Q526" s="92"/>
      <c r="R526" s="92"/>
      <c r="S526" s="92"/>
      <c r="T526" s="93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T526" s="18" t="s">
        <v>150</v>
      </c>
      <c r="AU526" s="18" t="s">
        <v>90</v>
      </c>
    </row>
    <row r="527" s="14" customFormat="1">
      <c r="A527" s="14"/>
      <c r="B527" s="255"/>
      <c r="C527" s="256"/>
      <c r="D527" s="240" t="s">
        <v>151</v>
      </c>
      <c r="E527" s="257" t="s">
        <v>1</v>
      </c>
      <c r="F527" s="258" t="s">
        <v>684</v>
      </c>
      <c r="G527" s="256"/>
      <c r="H527" s="259">
        <v>7.9500000000000002</v>
      </c>
      <c r="I527" s="260"/>
      <c r="J527" s="256"/>
      <c r="K527" s="256"/>
      <c r="L527" s="261"/>
      <c r="M527" s="262"/>
      <c r="N527" s="263"/>
      <c r="O527" s="263"/>
      <c r="P527" s="263"/>
      <c r="Q527" s="263"/>
      <c r="R527" s="263"/>
      <c r="S527" s="263"/>
      <c r="T527" s="26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65" t="s">
        <v>151</v>
      </c>
      <c r="AU527" s="265" t="s">
        <v>90</v>
      </c>
      <c r="AV527" s="14" t="s">
        <v>90</v>
      </c>
      <c r="AW527" s="14" t="s">
        <v>35</v>
      </c>
      <c r="AX527" s="14" t="s">
        <v>78</v>
      </c>
      <c r="AY527" s="265" t="s">
        <v>141</v>
      </c>
    </row>
    <row r="528" s="15" customFormat="1">
      <c r="A528" s="15"/>
      <c r="B528" s="266"/>
      <c r="C528" s="267"/>
      <c r="D528" s="240" t="s">
        <v>151</v>
      </c>
      <c r="E528" s="268" t="s">
        <v>1</v>
      </c>
      <c r="F528" s="269" t="s">
        <v>154</v>
      </c>
      <c r="G528" s="267"/>
      <c r="H528" s="270">
        <v>7.9500000000000002</v>
      </c>
      <c r="I528" s="271"/>
      <c r="J528" s="267"/>
      <c r="K528" s="267"/>
      <c r="L528" s="272"/>
      <c r="M528" s="273"/>
      <c r="N528" s="274"/>
      <c r="O528" s="274"/>
      <c r="P528" s="274"/>
      <c r="Q528" s="274"/>
      <c r="R528" s="274"/>
      <c r="S528" s="274"/>
      <c r="T528" s="27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T528" s="276" t="s">
        <v>151</v>
      </c>
      <c r="AU528" s="276" t="s">
        <v>90</v>
      </c>
      <c r="AV528" s="15" t="s">
        <v>148</v>
      </c>
      <c r="AW528" s="15" t="s">
        <v>35</v>
      </c>
      <c r="AX528" s="15" t="s">
        <v>85</v>
      </c>
      <c r="AY528" s="276" t="s">
        <v>141</v>
      </c>
    </row>
    <row r="529" s="2" customFormat="1" ht="24.15" customHeight="1">
      <c r="A529" s="39"/>
      <c r="B529" s="40"/>
      <c r="C529" s="227" t="s">
        <v>685</v>
      </c>
      <c r="D529" s="227" t="s">
        <v>144</v>
      </c>
      <c r="E529" s="228" t="s">
        <v>686</v>
      </c>
      <c r="F529" s="229" t="s">
        <v>687</v>
      </c>
      <c r="G529" s="230" t="s">
        <v>441</v>
      </c>
      <c r="H529" s="231">
        <v>7.9500000000000002</v>
      </c>
      <c r="I529" s="232"/>
      <c r="J529" s="233">
        <f>ROUND(I529*H529,2)</f>
        <v>0</v>
      </c>
      <c r="K529" s="229" t="s">
        <v>1</v>
      </c>
      <c r="L529" s="45"/>
      <c r="M529" s="234" t="s">
        <v>1</v>
      </c>
      <c r="N529" s="235" t="s">
        <v>43</v>
      </c>
      <c r="O529" s="92"/>
      <c r="P529" s="236">
        <f>O529*H529</f>
        <v>0</v>
      </c>
      <c r="Q529" s="236">
        <v>0.0020999999999999999</v>
      </c>
      <c r="R529" s="236">
        <f>Q529*H529</f>
        <v>0.016694999999999998</v>
      </c>
      <c r="S529" s="236">
        <v>0</v>
      </c>
      <c r="T529" s="237">
        <f>S529*H529</f>
        <v>0</v>
      </c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R529" s="238" t="s">
        <v>262</v>
      </c>
      <c r="AT529" s="238" t="s">
        <v>144</v>
      </c>
      <c r="AU529" s="238" t="s">
        <v>90</v>
      </c>
      <c r="AY529" s="18" t="s">
        <v>141</v>
      </c>
      <c r="BE529" s="239">
        <f>IF(N529="základní",J529,0)</f>
        <v>0</v>
      </c>
      <c r="BF529" s="239">
        <f>IF(N529="snížená",J529,0)</f>
        <v>0</v>
      </c>
      <c r="BG529" s="239">
        <f>IF(N529="zákl. přenesená",J529,0)</f>
        <v>0</v>
      </c>
      <c r="BH529" s="239">
        <f>IF(N529="sníž. přenesená",J529,0)</f>
        <v>0</v>
      </c>
      <c r="BI529" s="239">
        <f>IF(N529="nulová",J529,0)</f>
        <v>0</v>
      </c>
      <c r="BJ529" s="18" t="s">
        <v>85</v>
      </c>
      <c r="BK529" s="239">
        <f>ROUND(I529*H529,2)</f>
        <v>0</v>
      </c>
      <c r="BL529" s="18" t="s">
        <v>262</v>
      </c>
      <c r="BM529" s="238" t="s">
        <v>688</v>
      </c>
    </row>
    <row r="530" s="2" customFormat="1">
      <c r="A530" s="39"/>
      <c r="B530" s="40"/>
      <c r="C530" s="41"/>
      <c r="D530" s="240" t="s">
        <v>150</v>
      </c>
      <c r="E530" s="41"/>
      <c r="F530" s="241" t="s">
        <v>687</v>
      </c>
      <c r="G530" s="41"/>
      <c r="H530" s="41"/>
      <c r="I530" s="242"/>
      <c r="J530" s="41"/>
      <c r="K530" s="41"/>
      <c r="L530" s="45"/>
      <c r="M530" s="243"/>
      <c r="N530" s="244"/>
      <c r="O530" s="92"/>
      <c r="P530" s="92"/>
      <c r="Q530" s="92"/>
      <c r="R530" s="92"/>
      <c r="S530" s="92"/>
      <c r="T530" s="93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T530" s="18" t="s">
        <v>150</v>
      </c>
      <c r="AU530" s="18" t="s">
        <v>90</v>
      </c>
    </row>
    <row r="531" s="2" customFormat="1" ht="24.15" customHeight="1">
      <c r="A531" s="39"/>
      <c r="B531" s="40"/>
      <c r="C531" s="227" t="s">
        <v>689</v>
      </c>
      <c r="D531" s="227" t="s">
        <v>144</v>
      </c>
      <c r="E531" s="228" t="s">
        <v>690</v>
      </c>
      <c r="F531" s="229" t="s">
        <v>691</v>
      </c>
      <c r="G531" s="230" t="s">
        <v>401</v>
      </c>
      <c r="H531" s="231">
        <v>11.44</v>
      </c>
      <c r="I531" s="232"/>
      <c r="J531" s="233">
        <f>ROUND(I531*H531,2)</f>
        <v>0</v>
      </c>
      <c r="K531" s="229" t="s">
        <v>1</v>
      </c>
      <c r="L531" s="45"/>
      <c r="M531" s="234" t="s">
        <v>1</v>
      </c>
      <c r="N531" s="235" t="s">
        <v>43</v>
      </c>
      <c r="O531" s="92"/>
      <c r="P531" s="236">
        <f>O531*H531</f>
        <v>0</v>
      </c>
      <c r="Q531" s="236">
        <v>0</v>
      </c>
      <c r="R531" s="236">
        <f>Q531*H531</f>
        <v>0</v>
      </c>
      <c r="S531" s="236">
        <v>0</v>
      </c>
      <c r="T531" s="237">
        <f>S531*H531</f>
        <v>0</v>
      </c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R531" s="238" t="s">
        <v>262</v>
      </c>
      <c r="AT531" s="238" t="s">
        <v>144</v>
      </c>
      <c r="AU531" s="238" t="s">
        <v>90</v>
      </c>
      <c r="AY531" s="18" t="s">
        <v>141</v>
      </c>
      <c r="BE531" s="239">
        <f>IF(N531="základní",J531,0)</f>
        <v>0</v>
      </c>
      <c r="BF531" s="239">
        <f>IF(N531="snížená",J531,0)</f>
        <v>0</v>
      </c>
      <c r="BG531" s="239">
        <f>IF(N531="zákl. přenesená",J531,0)</f>
        <v>0</v>
      </c>
      <c r="BH531" s="239">
        <f>IF(N531="sníž. přenesená",J531,0)</f>
        <v>0</v>
      </c>
      <c r="BI531" s="239">
        <f>IF(N531="nulová",J531,0)</f>
        <v>0</v>
      </c>
      <c r="BJ531" s="18" t="s">
        <v>85</v>
      </c>
      <c r="BK531" s="239">
        <f>ROUND(I531*H531,2)</f>
        <v>0</v>
      </c>
      <c r="BL531" s="18" t="s">
        <v>262</v>
      </c>
      <c r="BM531" s="238" t="s">
        <v>692</v>
      </c>
    </row>
    <row r="532" s="2" customFormat="1">
      <c r="A532" s="39"/>
      <c r="B532" s="40"/>
      <c r="C532" s="41"/>
      <c r="D532" s="240" t="s">
        <v>150</v>
      </c>
      <c r="E532" s="41"/>
      <c r="F532" s="241" t="s">
        <v>691</v>
      </c>
      <c r="G532" s="41"/>
      <c r="H532" s="41"/>
      <c r="I532" s="242"/>
      <c r="J532" s="41"/>
      <c r="K532" s="41"/>
      <c r="L532" s="45"/>
      <c r="M532" s="243"/>
      <c r="N532" s="244"/>
      <c r="O532" s="92"/>
      <c r="P532" s="92"/>
      <c r="Q532" s="92"/>
      <c r="R532" s="92"/>
      <c r="S532" s="92"/>
      <c r="T532" s="93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T532" s="18" t="s">
        <v>150</v>
      </c>
      <c r="AU532" s="18" t="s">
        <v>90</v>
      </c>
    </row>
    <row r="533" s="14" customFormat="1">
      <c r="A533" s="14"/>
      <c r="B533" s="255"/>
      <c r="C533" s="256"/>
      <c r="D533" s="240" t="s">
        <v>151</v>
      </c>
      <c r="E533" s="257" t="s">
        <v>1</v>
      </c>
      <c r="F533" s="258" t="s">
        <v>693</v>
      </c>
      <c r="G533" s="256"/>
      <c r="H533" s="259">
        <v>9.5399999999999991</v>
      </c>
      <c r="I533" s="260"/>
      <c r="J533" s="256"/>
      <c r="K533" s="256"/>
      <c r="L533" s="261"/>
      <c r="M533" s="262"/>
      <c r="N533" s="263"/>
      <c r="O533" s="263"/>
      <c r="P533" s="263"/>
      <c r="Q533" s="263"/>
      <c r="R533" s="263"/>
      <c r="S533" s="263"/>
      <c r="T533" s="26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65" t="s">
        <v>151</v>
      </c>
      <c r="AU533" s="265" t="s">
        <v>90</v>
      </c>
      <c r="AV533" s="14" t="s">
        <v>90</v>
      </c>
      <c r="AW533" s="14" t="s">
        <v>35</v>
      </c>
      <c r="AX533" s="14" t="s">
        <v>78</v>
      </c>
      <c r="AY533" s="265" t="s">
        <v>141</v>
      </c>
    </row>
    <row r="534" s="14" customFormat="1">
      <c r="A534" s="14"/>
      <c r="B534" s="255"/>
      <c r="C534" s="256"/>
      <c r="D534" s="240" t="s">
        <v>151</v>
      </c>
      <c r="E534" s="257" t="s">
        <v>1</v>
      </c>
      <c r="F534" s="258" t="s">
        <v>694</v>
      </c>
      <c r="G534" s="256"/>
      <c r="H534" s="259">
        <v>1.8999999999999999</v>
      </c>
      <c r="I534" s="260"/>
      <c r="J534" s="256"/>
      <c r="K534" s="256"/>
      <c r="L534" s="261"/>
      <c r="M534" s="262"/>
      <c r="N534" s="263"/>
      <c r="O534" s="263"/>
      <c r="P534" s="263"/>
      <c r="Q534" s="263"/>
      <c r="R534" s="263"/>
      <c r="S534" s="263"/>
      <c r="T534" s="26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65" t="s">
        <v>151</v>
      </c>
      <c r="AU534" s="265" t="s">
        <v>90</v>
      </c>
      <c r="AV534" s="14" t="s">
        <v>90</v>
      </c>
      <c r="AW534" s="14" t="s">
        <v>35</v>
      </c>
      <c r="AX534" s="14" t="s">
        <v>78</v>
      </c>
      <c r="AY534" s="265" t="s">
        <v>141</v>
      </c>
    </row>
    <row r="535" s="15" customFormat="1">
      <c r="A535" s="15"/>
      <c r="B535" s="266"/>
      <c r="C535" s="267"/>
      <c r="D535" s="240" t="s">
        <v>151</v>
      </c>
      <c r="E535" s="268" t="s">
        <v>1</v>
      </c>
      <c r="F535" s="269" t="s">
        <v>154</v>
      </c>
      <c r="G535" s="267"/>
      <c r="H535" s="270">
        <v>11.44</v>
      </c>
      <c r="I535" s="271"/>
      <c r="J535" s="267"/>
      <c r="K535" s="267"/>
      <c r="L535" s="272"/>
      <c r="M535" s="273"/>
      <c r="N535" s="274"/>
      <c r="O535" s="274"/>
      <c r="P535" s="274"/>
      <c r="Q535" s="274"/>
      <c r="R535" s="274"/>
      <c r="S535" s="274"/>
      <c r="T535" s="27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T535" s="276" t="s">
        <v>151</v>
      </c>
      <c r="AU535" s="276" t="s">
        <v>90</v>
      </c>
      <c r="AV535" s="15" t="s">
        <v>148</v>
      </c>
      <c r="AW535" s="15" t="s">
        <v>35</v>
      </c>
      <c r="AX535" s="15" t="s">
        <v>85</v>
      </c>
      <c r="AY535" s="276" t="s">
        <v>141</v>
      </c>
    </row>
    <row r="536" s="2" customFormat="1" ht="16.5" customHeight="1">
      <c r="A536" s="39"/>
      <c r="B536" s="40"/>
      <c r="C536" s="291" t="s">
        <v>695</v>
      </c>
      <c r="D536" s="291" t="s">
        <v>443</v>
      </c>
      <c r="E536" s="292" t="s">
        <v>696</v>
      </c>
      <c r="F536" s="293" t="s">
        <v>697</v>
      </c>
      <c r="G536" s="294" t="s">
        <v>441</v>
      </c>
      <c r="H536" s="295">
        <v>11.44</v>
      </c>
      <c r="I536" s="296"/>
      <c r="J536" s="297">
        <f>ROUND(I536*H536,2)</f>
        <v>0</v>
      </c>
      <c r="K536" s="293" t="s">
        <v>1</v>
      </c>
      <c r="L536" s="298"/>
      <c r="M536" s="299" t="s">
        <v>1</v>
      </c>
      <c r="N536" s="300" t="s">
        <v>43</v>
      </c>
      <c r="O536" s="92"/>
      <c r="P536" s="236">
        <f>O536*H536</f>
        <v>0</v>
      </c>
      <c r="Q536" s="236">
        <v>0</v>
      </c>
      <c r="R536" s="236">
        <f>Q536*H536</f>
        <v>0</v>
      </c>
      <c r="S536" s="236">
        <v>0</v>
      </c>
      <c r="T536" s="237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238" t="s">
        <v>511</v>
      </c>
      <c r="AT536" s="238" t="s">
        <v>443</v>
      </c>
      <c r="AU536" s="238" t="s">
        <v>90</v>
      </c>
      <c r="AY536" s="18" t="s">
        <v>141</v>
      </c>
      <c r="BE536" s="239">
        <f>IF(N536="základní",J536,0)</f>
        <v>0</v>
      </c>
      <c r="BF536" s="239">
        <f>IF(N536="snížená",J536,0)</f>
        <v>0</v>
      </c>
      <c r="BG536" s="239">
        <f>IF(N536="zákl. přenesená",J536,0)</f>
        <v>0</v>
      </c>
      <c r="BH536" s="239">
        <f>IF(N536="sníž. přenesená",J536,0)</f>
        <v>0</v>
      </c>
      <c r="BI536" s="239">
        <f>IF(N536="nulová",J536,0)</f>
        <v>0</v>
      </c>
      <c r="BJ536" s="18" t="s">
        <v>85</v>
      </c>
      <c r="BK536" s="239">
        <f>ROUND(I536*H536,2)</f>
        <v>0</v>
      </c>
      <c r="BL536" s="18" t="s">
        <v>262</v>
      </c>
      <c r="BM536" s="238" t="s">
        <v>698</v>
      </c>
    </row>
    <row r="537" s="2" customFormat="1">
      <c r="A537" s="39"/>
      <c r="B537" s="40"/>
      <c r="C537" s="41"/>
      <c r="D537" s="240" t="s">
        <v>150</v>
      </c>
      <c r="E537" s="41"/>
      <c r="F537" s="241" t="s">
        <v>697</v>
      </c>
      <c r="G537" s="41"/>
      <c r="H537" s="41"/>
      <c r="I537" s="242"/>
      <c r="J537" s="41"/>
      <c r="K537" s="41"/>
      <c r="L537" s="45"/>
      <c r="M537" s="243"/>
      <c r="N537" s="244"/>
      <c r="O537" s="92"/>
      <c r="P537" s="92"/>
      <c r="Q537" s="92"/>
      <c r="R537" s="92"/>
      <c r="S537" s="92"/>
      <c r="T537" s="93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T537" s="18" t="s">
        <v>150</v>
      </c>
      <c r="AU537" s="18" t="s">
        <v>90</v>
      </c>
    </row>
    <row r="538" s="14" customFormat="1">
      <c r="A538" s="14"/>
      <c r="B538" s="255"/>
      <c r="C538" s="256"/>
      <c r="D538" s="240" t="s">
        <v>151</v>
      </c>
      <c r="E538" s="257" t="s">
        <v>1</v>
      </c>
      <c r="F538" s="258" t="s">
        <v>693</v>
      </c>
      <c r="G538" s="256"/>
      <c r="H538" s="259">
        <v>9.5399999999999991</v>
      </c>
      <c r="I538" s="260"/>
      <c r="J538" s="256"/>
      <c r="K538" s="256"/>
      <c r="L538" s="261"/>
      <c r="M538" s="262"/>
      <c r="N538" s="263"/>
      <c r="O538" s="263"/>
      <c r="P538" s="263"/>
      <c r="Q538" s="263"/>
      <c r="R538" s="263"/>
      <c r="S538" s="263"/>
      <c r="T538" s="26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65" t="s">
        <v>151</v>
      </c>
      <c r="AU538" s="265" t="s">
        <v>90</v>
      </c>
      <c r="AV538" s="14" t="s">
        <v>90</v>
      </c>
      <c r="AW538" s="14" t="s">
        <v>35</v>
      </c>
      <c r="AX538" s="14" t="s">
        <v>78</v>
      </c>
      <c r="AY538" s="265" t="s">
        <v>141</v>
      </c>
    </row>
    <row r="539" s="14" customFormat="1">
      <c r="A539" s="14"/>
      <c r="B539" s="255"/>
      <c r="C539" s="256"/>
      <c r="D539" s="240" t="s">
        <v>151</v>
      </c>
      <c r="E539" s="257" t="s">
        <v>1</v>
      </c>
      <c r="F539" s="258" t="s">
        <v>694</v>
      </c>
      <c r="G539" s="256"/>
      <c r="H539" s="259">
        <v>1.8999999999999999</v>
      </c>
      <c r="I539" s="260"/>
      <c r="J539" s="256"/>
      <c r="K539" s="256"/>
      <c r="L539" s="261"/>
      <c r="M539" s="262"/>
      <c r="N539" s="263"/>
      <c r="O539" s="263"/>
      <c r="P539" s="263"/>
      <c r="Q539" s="263"/>
      <c r="R539" s="263"/>
      <c r="S539" s="263"/>
      <c r="T539" s="26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65" t="s">
        <v>151</v>
      </c>
      <c r="AU539" s="265" t="s">
        <v>90</v>
      </c>
      <c r="AV539" s="14" t="s">
        <v>90</v>
      </c>
      <c r="AW539" s="14" t="s">
        <v>35</v>
      </c>
      <c r="AX539" s="14" t="s">
        <v>78</v>
      </c>
      <c r="AY539" s="265" t="s">
        <v>141</v>
      </c>
    </row>
    <row r="540" s="15" customFormat="1">
      <c r="A540" s="15"/>
      <c r="B540" s="266"/>
      <c r="C540" s="267"/>
      <c r="D540" s="240" t="s">
        <v>151</v>
      </c>
      <c r="E540" s="268" t="s">
        <v>1</v>
      </c>
      <c r="F540" s="269" t="s">
        <v>154</v>
      </c>
      <c r="G540" s="267"/>
      <c r="H540" s="270">
        <v>11.44</v>
      </c>
      <c r="I540" s="271"/>
      <c r="J540" s="267"/>
      <c r="K540" s="267"/>
      <c r="L540" s="272"/>
      <c r="M540" s="273"/>
      <c r="N540" s="274"/>
      <c r="O540" s="274"/>
      <c r="P540" s="274"/>
      <c r="Q540" s="274"/>
      <c r="R540" s="274"/>
      <c r="S540" s="274"/>
      <c r="T540" s="27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T540" s="276" t="s">
        <v>151</v>
      </c>
      <c r="AU540" s="276" t="s">
        <v>90</v>
      </c>
      <c r="AV540" s="15" t="s">
        <v>148</v>
      </c>
      <c r="AW540" s="15" t="s">
        <v>35</v>
      </c>
      <c r="AX540" s="15" t="s">
        <v>85</v>
      </c>
      <c r="AY540" s="276" t="s">
        <v>141</v>
      </c>
    </row>
    <row r="541" s="2" customFormat="1" ht="24.15" customHeight="1">
      <c r="A541" s="39"/>
      <c r="B541" s="40"/>
      <c r="C541" s="227" t="s">
        <v>699</v>
      </c>
      <c r="D541" s="227" t="s">
        <v>144</v>
      </c>
      <c r="E541" s="228" t="s">
        <v>700</v>
      </c>
      <c r="F541" s="229" t="s">
        <v>701</v>
      </c>
      <c r="G541" s="230" t="s">
        <v>221</v>
      </c>
      <c r="H541" s="231">
        <v>0.040000000000000001</v>
      </c>
      <c r="I541" s="232"/>
      <c r="J541" s="233">
        <f>ROUND(I541*H541,2)</f>
        <v>0</v>
      </c>
      <c r="K541" s="229" t="s">
        <v>1</v>
      </c>
      <c r="L541" s="45"/>
      <c r="M541" s="234" t="s">
        <v>1</v>
      </c>
      <c r="N541" s="235" t="s">
        <v>43</v>
      </c>
      <c r="O541" s="92"/>
      <c r="P541" s="236">
        <f>O541*H541</f>
        <v>0</v>
      </c>
      <c r="Q541" s="236">
        <v>0</v>
      </c>
      <c r="R541" s="236">
        <f>Q541*H541</f>
        <v>0</v>
      </c>
      <c r="S541" s="236">
        <v>0</v>
      </c>
      <c r="T541" s="237">
        <f>S541*H541</f>
        <v>0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38" t="s">
        <v>262</v>
      </c>
      <c r="AT541" s="238" t="s">
        <v>144</v>
      </c>
      <c r="AU541" s="238" t="s">
        <v>90</v>
      </c>
      <c r="AY541" s="18" t="s">
        <v>141</v>
      </c>
      <c r="BE541" s="239">
        <f>IF(N541="základní",J541,0)</f>
        <v>0</v>
      </c>
      <c r="BF541" s="239">
        <f>IF(N541="snížená",J541,0)</f>
        <v>0</v>
      </c>
      <c r="BG541" s="239">
        <f>IF(N541="zákl. přenesená",J541,0)</f>
        <v>0</v>
      </c>
      <c r="BH541" s="239">
        <f>IF(N541="sníž. přenesená",J541,0)</f>
        <v>0</v>
      </c>
      <c r="BI541" s="239">
        <f>IF(N541="nulová",J541,0)</f>
        <v>0</v>
      </c>
      <c r="BJ541" s="18" t="s">
        <v>85</v>
      </c>
      <c r="BK541" s="239">
        <f>ROUND(I541*H541,2)</f>
        <v>0</v>
      </c>
      <c r="BL541" s="18" t="s">
        <v>262</v>
      </c>
      <c r="BM541" s="238" t="s">
        <v>702</v>
      </c>
    </row>
    <row r="542" s="2" customFormat="1">
      <c r="A542" s="39"/>
      <c r="B542" s="40"/>
      <c r="C542" s="41"/>
      <c r="D542" s="240" t="s">
        <v>150</v>
      </c>
      <c r="E542" s="41"/>
      <c r="F542" s="241" t="s">
        <v>701</v>
      </c>
      <c r="G542" s="41"/>
      <c r="H542" s="41"/>
      <c r="I542" s="242"/>
      <c r="J542" s="41"/>
      <c r="K542" s="41"/>
      <c r="L542" s="45"/>
      <c r="M542" s="243"/>
      <c r="N542" s="244"/>
      <c r="O542" s="92"/>
      <c r="P542" s="92"/>
      <c r="Q542" s="92"/>
      <c r="R542" s="92"/>
      <c r="S542" s="92"/>
      <c r="T542" s="93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T542" s="18" t="s">
        <v>150</v>
      </c>
      <c r="AU542" s="18" t="s">
        <v>90</v>
      </c>
    </row>
    <row r="543" s="14" customFormat="1">
      <c r="A543" s="14"/>
      <c r="B543" s="255"/>
      <c r="C543" s="256"/>
      <c r="D543" s="240" t="s">
        <v>151</v>
      </c>
      <c r="E543" s="257" t="s">
        <v>1</v>
      </c>
      <c r="F543" s="258" t="s">
        <v>703</v>
      </c>
      <c r="G543" s="256"/>
      <c r="H543" s="259">
        <v>0.040000000000000001</v>
      </c>
      <c r="I543" s="260"/>
      <c r="J543" s="256"/>
      <c r="K543" s="256"/>
      <c r="L543" s="261"/>
      <c r="M543" s="262"/>
      <c r="N543" s="263"/>
      <c r="O543" s="263"/>
      <c r="P543" s="263"/>
      <c r="Q543" s="263"/>
      <c r="R543" s="263"/>
      <c r="S543" s="263"/>
      <c r="T543" s="26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65" t="s">
        <v>151</v>
      </c>
      <c r="AU543" s="265" t="s">
        <v>90</v>
      </c>
      <c r="AV543" s="14" t="s">
        <v>90</v>
      </c>
      <c r="AW543" s="14" t="s">
        <v>35</v>
      </c>
      <c r="AX543" s="14" t="s">
        <v>78</v>
      </c>
      <c r="AY543" s="265" t="s">
        <v>141</v>
      </c>
    </row>
    <row r="544" s="15" customFormat="1">
      <c r="A544" s="15"/>
      <c r="B544" s="266"/>
      <c r="C544" s="267"/>
      <c r="D544" s="240" t="s">
        <v>151</v>
      </c>
      <c r="E544" s="268" t="s">
        <v>1</v>
      </c>
      <c r="F544" s="269" t="s">
        <v>154</v>
      </c>
      <c r="G544" s="267"/>
      <c r="H544" s="270">
        <v>0.040000000000000001</v>
      </c>
      <c r="I544" s="271"/>
      <c r="J544" s="267"/>
      <c r="K544" s="267"/>
      <c r="L544" s="272"/>
      <c r="M544" s="273"/>
      <c r="N544" s="274"/>
      <c r="O544" s="274"/>
      <c r="P544" s="274"/>
      <c r="Q544" s="274"/>
      <c r="R544" s="274"/>
      <c r="S544" s="274"/>
      <c r="T544" s="27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T544" s="276" t="s">
        <v>151</v>
      </c>
      <c r="AU544" s="276" t="s">
        <v>90</v>
      </c>
      <c r="AV544" s="15" t="s">
        <v>148</v>
      </c>
      <c r="AW544" s="15" t="s">
        <v>35</v>
      </c>
      <c r="AX544" s="15" t="s">
        <v>85</v>
      </c>
      <c r="AY544" s="276" t="s">
        <v>141</v>
      </c>
    </row>
    <row r="545" s="12" customFormat="1" ht="22.8" customHeight="1">
      <c r="A545" s="12"/>
      <c r="B545" s="211"/>
      <c r="C545" s="212"/>
      <c r="D545" s="213" t="s">
        <v>77</v>
      </c>
      <c r="E545" s="225" t="s">
        <v>704</v>
      </c>
      <c r="F545" s="225" t="s">
        <v>705</v>
      </c>
      <c r="G545" s="212"/>
      <c r="H545" s="212"/>
      <c r="I545" s="215"/>
      <c r="J545" s="226">
        <f>BK545</f>
        <v>0</v>
      </c>
      <c r="K545" s="212"/>
      <c r="L545" s="217"/>
      <c r="M545" s="218"/>
      <c r="N545" s="219"/>
      <c r="O545" s="219"/>
      <c r="P545" s="220">
        <f>SUM(P546:P549)</f>
        <v>0</v>
      </c>
      <c r="Q545" s="219"/>
      <c r="R545" s="220">
        <f>SUM(R546:R549)</f>
        <v>0</v>
      </c>
      <c r="S545" s="219"/>
      <c r="T545" s="221">
        <f>SUM(T546:T549)</f>
        <v>0</v>
      </c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R545" s="222" t="s">
        <v>90</v>
      </c>
      <c r="AT545" s="223" t="s">
        <v>77</v>
      </c>
      <c r="AU545" s="223" t="s">
        <v>85</v>
      </c>
      <c r="AY545" s="222" t="s">
        <v>141</v>
      </c>
      <c r="BK545" s="224">
        <f>SUM(BK546:BK549)</f>
        <v>0</v>
      </c>
    </row>
    <row r="546" s="2" customFormat="1" ht="37.8" customHeight="1">
      <c r="A546" s="39"/>
      <c r="B546" s="40"/>
      <c r="C546" s="227" t="s">
        <v>706</v>
      </c>
      <c r="D546" s="227" t="s">
        <v>144</v>
      </c>
      <c r="E546" s="228" t="s">
        <v>707</v>
      </c>
      <c r="F546" s="229" t="s">
        <v>708</v>
      </c>
      <c r="G546" s="230" t="s">
        <v>269</v>
      </c>
      <c r="H546" s="231">
        <v>4</v>
      </c>
      <c r="I546" s="232"/>
      <c r="J546" s="233">
        <f>ROUND(I546*H546,2)</f>
        <v>0</v>
      </c>
      <c r="K546" s="229" t="s">
        <v>1</v>
      </c>
      <c r="L546" s="45"/>
      <c r="M546" s="234" t="s">
        <v>1</v>
      </c>
      <c r="N546" s="235" t="s">
        <v>43</v>
      </c>
      <c r="O546" s="92"/>
      <c r="P546" s="236">
        <f>O546*H546</f>
        <v>0</v>
      </c>
      <c r="Q546" s="236">
        <v>0</v>
      </c>
      <c r="R546" s="236">
        <f>Q546*H546</f>
        <v>0</v>
      </c>
      <c r="S546" s="236">
        <v>0</v>
      </c>
      <c r="T546" s="237">
        <f>S546*H546</f>
        <v>0</v>
      </c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R546" s="238" t="s">
        <v>262</v>
      </c>
      <c r="AT546" s="238" t="s">
        <v>144</v>
      </c>
      <c r="AU546" s="238" t="s">
        <v>90</v>
      </c>
      <c r="AY546" s="18" t="s">
        <v>141</v>
      </c>
      <c r="BE546" s="239">
        <f>IF(N546="základní",J546,0)</f>
        <v>0</v>
      </c>
      <c r="BF546" s="239">
        <f>IF(N546="snížená",J546,0)</f>
        <v>0</v>
      </c>
      <c r="BG546" s="239">
        <f>IF(N546="zákl. přenesená",J546,0)</f>
        <v>0</v>
      </c>
      <c r="BH546" s="239">
        <f>IF(N546="sníž. přenesená",J546,0)</f>
        <v>0</v>
      </c>
      <c r="BI546" s="239">
        <f>IF(N546="nulová",J546,0)</f>
        <v>0</v>
      </c>
      <c r="BJ546" s="18" t="s">
        <v>85</v>
      </c>
      <c r="BK546" s="239">
        <f>ROUND(I546*H546,2)</f>
        <v>0</v>
      </c>
      <c r="BL546" s="18" t="s">
        <v>262</v>
      </c>
      <c r="BM546" s="238" t="s">
        <v>709</v>
      </c>
    </row>
    <row r="547" s="2" customFormat="1">
      <c r="A547" s="39"/>
      <c r="B547" s="40"/>
      <c r="C547" s="41"/>
      <c r="D547" s="240" t="s">
        <v>150</v>
      </c>
      <c r="E547" s="41"/>
      <c r="F547" s="241" t="s">
        <v>708</v>
      </c>
      <c r="G547" s="41"/>
      <c r="H547" s="41"/>
      <c r="I547" s="242"/>
      <c r="J547" s="41"/>
      <c r="K547" s="41"/>
      <c r="L547" s="45"/>
      <c r="M547" s="243"/>
      <c r="N547" s="244"/>
      <c r="O547" s="92"/>
      <c r="P547" s="92"/>
      <c r="Q547" s="92"/>
      <c r="R547" s="92"/>
      <c r="S547" s="92"/>
      <c r="T547" s="93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T547" s="18" t="s">
        <v>150</v>
      </c>
      <c r="AU547" s="18" t="s">
        <v>90</v>
      </c>
    </row>
    <row r="548" s="14" customFormat="1">
      <c r="A548" s="14"/>
      <c r="B548" s="255"/>
      <c r="C548" s="256"/>
      <c r="D548" s="240" t="s">
        <v>151</v>
      </c>
      <c r="E548" s="257" t="s">
        <v>1</v>
      </c>
      <c r="F548" s="258" t="s">
        <v>148</v>
      </c>
      <c r="G548" s="256"/>
      <c r="H548" s="259">
        <v>4</v>
      </c>
      <c r="I548" s="260"/>
      <c r="J548" s="256"/>
      <c r="K548" s="256"/>
      <c r="L548" s="261"/>
      <c r="M548" s="262"/>
      <c r="N548" s="263"/>
      <c r="O548" s="263"/>
      <c r="P548" s="263"/>
      <c r="Q548" s="263"/>
      <c r="R548" s="263"/>
      <c r="S548" s="263"/>
      <c r="T548" s="26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65" t="s">
        <v>151</v>
      </c>
      <c r="AU548" s="265" t="s">
        <v>90</v>
      </c>
      <c r="AV548" s="14" t="s">
        <v>90</v>
      </c>
      <c r="AW548" s="14" t="s">
        <v>35</v>
      </c>
      <c r="AX548" s="14" t="s">
        <v>78</v>
      </c>
      <c r="AY548" s="265" t="s">
        <v>141</v>
      </c>
    </row>
    <row r="549" s="15" customFormat="1">
      <c r="A549" s="15"/>
      <c r="B549" s="266"/>
      <c r="C549" s="267"/>
      <c r="D549" s="240" t="s">
        <v>151</v>
      </c>
      <c r="E549" s="268" t="s">
        <v>1</v>
      </c>
      <c r="F549" s="269" t="s">
        <v>154</v>
      </c>
      <c r="G549" s="267"/>
      <c r="H549" s="270">
        <v>4</v>
      </c>
      <c r="I549" s="271"/>
      <c r="J549" s="267"/>
      <c r="K549" s="267"/>
      <c r="L549" s="272"/>
      <c r="M549" s="273"/>
      <c r="N549" s="274"/>
      <c r="O549" s="274"/>
      <c r="P549" s="274"/>
      <c r="Q549" s="274"/>
      <c r="R549" s="274"/>
      <c r="S549" s="274"/>
      <c r="T549" s="27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T549" s="276" t="s">
        <v>151</v>
      </c>
      <c r="AU549" s="276" t="s">
        <v>90</v>
      </c>
      <c r="AV549" s="15" t="s">
        <v>148</v>
      </c>
      <c r="AW549" s="15" t="s">
        <v>35</v>
      </c>
      <c r="AX549" s="15" t="s">
        <v>85</v>
      </c>
      <c r="AY549" s="276" t="s">
        <v>141</v>
      </c>
    </row>
    <row r="550" s="12" customFormat="1" ht="22.8" customHeight="1">
      <c r="A550" s="12"/>
      <c r="B550" s="211"/>
      <c r="C550" s="212"/>
      <c r="D550" s="213" t="s">
        <v>77</v>
      </c>
      <c r="E550" s="225" t="s">
        <v>710</v>
      </c>
      <c r="F550" s="225" t="s">
        <v>711</v>
      </c>
      <c r="G550" s="212"/>
      <c r="H550" s="212"/>
      <c r="I550" s="215"/>
      <c r="J550" s="226">
        <f>BK550</f>
        <v>0</v>
      </c>
      <c r="K550" s="212"/>
      <c r="L550" s="217"/>
      <c r="M550" s="218"/>
      <c r="N550" s="219"/>
      <c r="O550" s="219"/>
      <c r="P550" s="220">
        <f>SUM(P551:P622)</f>
        <v>0</v>
      </c>
      <c r="Q550" s="219"/>
      <c r="R550" s="220">
        <f>SUM(R551:R622)</f>
        <v>0</v>
      </c>
      <c r="S550" s="219"/>
      <c r="T550" s="221">
        <f>SUM(T551:T622)</f>
        <v>0</v>
      </c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R550" s="222" t="s">
        <v>90</v>
      </c>
      <c r="AT550" s="223" t="s">
        <v>77</v>
      </c>
      <c r="AU550" s="223" t="s">
        <v>85</v>
      </c>
      <c r="AY550" s="222" t="s">
        <v>141</v>
      </c>
      <c r="BK550" s="224">
        <f>SUM(BK551:BK622)</f>
        <v>0</v>
      </c>
    </row>
    <row r="551" s="2" customFormat="1" ht="16.5" customHeight="1">
      <c r="A551" s="39"/>
      <c r="B551" s="40"/>
      <c r="C551" s="227" t="s">
        <v>712</v>
      </c>
      <c r="D551" s="227" t="s">
        <v>144</v>
      </c>
      <c r="E551" s="228" t="s">
        <v>713</v>
      </c>
      <c r="F551" s="229" t="s">
        <v>714</v>
      </c>
      <c r="G551" s="230" t="s">
        <v>147</v>
      </c>
      <c r="H551" s="231">
        <v>134</v>
      </c>
      <c r="I551" s="232"/>
      <c r="J551" s="233">
        <f>ROUND(I551*H551,2)</f>
        <v>0</v>
      </c>
      <c r="K551" s="229" t="s">
        <v>1</v>
      </c>
      <c r="L551" s="45"/>
      <c r="M551" s="234" t="s">
        <v>1</v>
      </c>
      <c r="N551" s="235" t="s">
        <v>43</v>
      </c>
      <c r="O551" s="92"/>
      <c r="P551" s="236">
        <f>O551*H551</f>
        <v>0</v>
      </c>
      <c r="Q551" s="236">
        <v>0</v>
      </c>
      <c r="R551" s="236">
        <f>Q551*H551</f>
        <v>0</v>
      </c>
      <c r="S551" s="236">
        <v>0</v>
      </c>
      <c r="T551" s="237">
        <f>S551*H551</f>
        <v>0</v>
      </c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R551" s="238" t="s">
        <v>262</v>
      </c>
      <c r="AT551" s="238" t="s">
        <v>144</v>
      </c>
      <c r="AU551" s="238" t="s">
        <v>90</v>
      </c>
      <c r="AY551" s="18" t="s">
        <v>141</v>
      </c>
      <c r="BE551" s="239">
        <f>IF(N551="základní",J551,0)</f>
        <v>0</v>
      </c>
      <c r="BF551" s="239">
        <f>IF(N551="snížená",J551,0)</f>
        <v>0</v>
      </c>
      <c r="BG551" s="239">
        <f>IF(N551="zákl. přenesená",J551,0)</f>
        <v>0</v>
      </c>
      <c r="BH551" s="239">
        <f>IF(N551="sníž. přenesená",J551,0)</f>
        <v>0</v>
      </c>
      <c r="BI551" s="239">
        <f>IF(N551="nulová",J551,0)</f>
        <v>0</v>
      </c>
      <c r="BJ551" s="18" t="s">
        <v>85</v>
      </c>
      <c r="BK551" s="239">
        <f>ROUND(I551*H551,2)</f>
        <v>0</v>
      </c>
      <c r="BL551" s="18" t="s">
        <v>262</v>
      </c>
      <c r="BM551" s="238" t="s">
        <v>715</v>
      </c>
    </row>
    <row r="552" s="2" customFormat="1">
      <c r="A552" s="39"/>
      <c r="B552" s="40"/>
      <c r="C552" s="41"/>
      <c r="D552" s="240" t="s">
        <v>150</v>
      </c>
      <c r="E552" s="41"/>
      <c r="F552" s="241" t="s">
        <v>714</v>
      </c>
      <c r="G552" s="41"/>
      <c r="H552" s="41"/>
      <c r="I552" s="242"/>
      <c r="J552" s="41"/>
      <c r="K552" s="41"/>
      <c r="L552" s="45"/>
      <c r="M552" s="243"/>
      <c r="N552" s="244"/>
      <c r="O552" s="92"/>
      <c r="P552" s="92"/>
      <c r="Q552" s="92"/>
      <c r="R552" s="92"/>
      <c r="S552" s="92"/>
      <c r="T552" s="93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T552" s="18" t="s">
        <v>150</v>
      </c>
      <c r="AU552" s="18" t="s">
        <v>90</v>
      </c>
    </row>
    <row r="553" s="13" customFormat="1">
      <c r="A553" s="13"/>
      <c r="B553" s="245"/>
      <c r="C553" s="246"/>
      <c r="D553" s="240" t="s">
        <v>151</v>
      </c>
      <c r="E553" s="247" t="s">
        <v>1</v>
      </c>
      <c r="F553" s="248" t="s">
        <v>379</v>
      </c>
      <c r="G553" s="246"/>
      <c r="H553" s="247" t="s">
        <v>1</v>
      </c>
      <c r="I553" s="249"/>
      <c r="J553" s="246"/>
      <c r="K553" s="246"/>
      <c r="L553" s="250"/>
      <c r="M553" s="251"/>
      <c r="N553" s="252"/>
      <c r="O553" s="252"/>
      <c r="P553" s="252"/>
      <c r="Q553" s="252"/>
      <c r="R553" s="252"/>
      <c r="S553" s="252"/>
      <c r="T553" s="25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54" t="s">
        <v>151</v>
      </c>
      <c r="AU553" s="254" t="s">
        <v>90</v>
      </c>
      <c r="AV553" s="13" t="s">
        <v>85</v>
      </c>
      <c r="AW553" s="13" t="s">
        <v>35</v>
      </c>
      <c r="AX553" s="13" t="s">
        <v>78</v>
      </c>
      <c r="AY553" s="254" t="s">
        <v>141</v>
      </c>
    </row>
    <row r="554" s="14" customFormat="1">
      <c r="A554" s="14"/>
      <c r="B554" s="255"/>
      <c r="C554" s="256"/>
      <c r="D554" s="240" t="s">
        <v>151</v>
      </c>
      <c r="E554" s="257" t="s">
        <v>1</v>
      </c>
      <c r="F554" s="258" t="s">
        <v>485</v>
      </c>
      <c r="G554" s="256"/>
      <c r="H554" s="259">
        <v>74.799999999999997</v>
      </c>
      <c r="I554" s="260"/>
      <c r="J554" s="256"/>
      <c r="K554" s="256"/>
      <c r="L554" s="261"/>
      <c r="M554" s="262"/>
      <c r="N554" s="263"/>
      <c r="O554" s="263"/>
      <c r="P554" s="263"/>
      <c r="Q554" s="263"/>
      <c r="R554" s="263"/>
      <c r="S554" s="263"/>
      <c r="T554" s="26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65" t="s">
        <v>151</v>
      </c>
      <c r="AU554" s="265" t="s">
        <v>90</v>
      </c>
      <c r="AV554" s="14" t="s">
        <v>90</v>
      </c>
      <c r="AW554" s="14" t="s">
        <v>35</v>
      </c>
      <c r="AX554" s="14" t="s">
        <v>78</v>
      </c>
      <c r="AY554" s="265" t="s">
        <v>141</v>
      </c>
    </row>
    <row r="555" s="13" customFormat="1">
      <c r="A555" s="13"/>
      <c r="B555" s="245"/>
      <c r="C555" s="246"/>
      <c r="D555" s="240" t="s">
        <v>151</v>
      </c>
      <c r="E555" s="247" t="s">
        <v>1</v>
      </c>
      <c r="F555" s="248" t="s">
        <v>381</v>
      </c>
      <c r="G555" s="246"/>
      <c r="H555" s="247" t="s">
        <v>1</v>
      </c>
      <c r="I555" s="249"/>
      <c r="J555" s="246"/>
      <c r="K555" s="246"/>
      <c r="L555" s="250"/>
      <c r="M555" s="251"/>
      <c r="N555" s="252"/>
      <c r="O555" s="252"/>
      <c r="P555" s="252"/>
      <c r="Q555" s="252"/>
      <c r="R555" s="252"/>
      <c r="S555" s="252"/>
      <c r="T555" s="25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254" t="s">
        <v>151</v>
      </c>
      <c r="AU555" s="254" t="s">
        <v>90</v>
      </c>
      <c r="AV555" s="13" t="s">
        <v>85</v>
      </c>
      <c r="AW555" s="13" t="s">
        <v>35</v>
      </c>
      <c r="AX555" s="13" t="s">
        <v>78</v>
      </c>
      <c r="AY555" s="254" t="s">
        <v>141</v>
      </c>
    </row>
    <row r="556" s="14" customFormat="1">
      <c r="A556" s="14"/>
      <c r="B556" s="255"/>
      <c r="C556" s="256"/>
      <c r="D556" s="240" t="s">
        <v>151</v>
      </c>
      <c r="E556" s="257" t="s">
        <v>1</v>
      </c>
      <c r="F556" s="258" t="s">
        <v>487</v>
      </c>
      <c r="G556" s="256"/>
      <c r="H556" s="259">
        <v>59.200000000000003</v>
      </c>
      <c r="I556" s="260"/>
      <c r="J556" s="256"/>
      <c r="K556" s="256"/>
      <c r="L556" s="261"/>
      <c r="M556" s="262"/>
      <c r="N556" s="263"/>
      <c r="O556" s="263"/>
      <c r="P556" s="263"/>
      <c r="Q556" s="263"/>
      <c r="R556" s="263"/>
      <c r="S556" s="263"/>
      <c r="T556" s="26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65" t="s">
        <v>151</v>
      </c>
      <c r="AU556" s="265" t="s">
        <v>90</v>
      </c>
      <c r="AV556" s="14" t="s">
        <v>90</v>
      </c>
      <c r="AW556" s="14" t="s">
        <v>35</v>
      </c>
      <c r="AX556" s="14" t="s">
        <v>78</v>
      </c>
      <c r="AY556" s="265" t="s">
        <v>141</v>
      </c>
    </row>
    <row r="557" s="15" customFormat="1">
      <c r="A557" s="15"/>
      <c r="B557" s="266"/>
      <c r="C557" s="267"/>
      <c r="D557" s="240" t="s">
        <v>151</v>
      </c>
      <c r="E557" s="268" t="s">
        <v>1</v>
      </c>
      <c r="F557" s="269" t="s">
        <v>154</v>
      </c>
      <c r="G557" s="267"/>
      <c r="H557" s="270">
        <v>134</v>
      </c>
      <c r="I557" s="271"/>
      <c r="J557" s="267"/>
      <c r="K557" s="267"/>
      <c r="L557" s="272"/>
      <c r="M557" s="273"/>
      <c r="N557" s="274"/>
      <c r="O557" s="274"/>
      <c r="P557" s="274"/>
      <c r="Q557" s="274"/>
      <c r="R557" s="274"/>
      <c r="S557" s="274"/>
      <c r="T557" s="27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T557" s="276" t="s">
        <v>151</v>
      </c>
      <c r="AU557" s="276" t="s">
        <v>90</v>
      </c>
      <c r="AV557" s="15" t="s">
        <v>148</v>
      </c>
      <c r="AW557" s="15" t="s">
        <v>35</v>
      </c>
      <c r="AX557" s="15" t="s">
        <v>85</v>
      </c>
      <c r="AY557" s="276" t="s">
        <v>141</v>
      </c>
    </row>
    <row r="558" s="2" customFormat="1" ht="16.5" customHeight="1">
      <c r="A558" s="39"/>
      <c r="B558" s="40"/>
      <c r="C558" s="227" t="s">
        <v>716</v>
      </c>
      <c r="D558" s="227" t="s">
        <v>144</v>
      </c>
      <c r="E558" s="228" t="s">
        <v>717</v>
      </c>
      <c r="F558" s="229" t="s">
        <v>718</v>
      </c>
      <c r="G558" s="230" t="s">
        <v>147</v>
      </c>
      <c r="H558" s="231">
        <v>268</v>
      </c>
      <c r="I558" s="232"/>
      <c r="J558" s="233">
        <f>ROUND(I558*H558,2)</f>
        <v>0</v>
      </c>
      <c r="K558" s="229" t="s">
        <v>1</v>
      </c>
      <c r="L558" s="45"/>
      <c r="M558" s="234" t="s">
        <v>1</v>
      </c>
      <c r="N558" s="235" t="s">
        <v>43</v>
      </c>
      <c r="O558" s="92"/>
      <c r="P558" s="236">
        <f>O558*H558</f>
        <v>0</v>
      </c>
      <c r="Q558" s="236">
        <v>0</v>
      </c>
      <c r="R558" s="236">
        <f>Q558*H558</f>
        <v>0</v>
      </c>
      <c r="S558" s="236">
        <v>0</v>
      </c>
      <c r="T558" s="237">
        <f>S558*H558</f>
        <v>0</v>
      </c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R558" s="238" t="s">
        <v>262</v>
      </c>
      <c r="AT558" s="238" t="s">
        <v>144</v>
      </c>
      <c r="AU558" s="238" t="s">
        <v>90</v>
      </c>
      <c r="AY558" s="18" t="s">
        <v>141</v>
      </c>
      <c r="BE558" s="239">
        <f>IF(N558="základní",J558,0)</f>
        <v>0</v>
      </c>
      <c r="BF558" s="239">
        <f>IF(N558="snížená",J558,0)</f>
        <v>0</v>
      </c>
      <c r="BG558" s="239">
        <f>IF(N558="zákl. přenesená",J558,0)</f>
        <v>0</v>
      </c>
      <c r="BH558" s="239">
        <f>IF(N558="sníž. přenesená",J558,0)</f>
        <v>0</v>
      </c>
      <c r="BI558" s="239">
        <f>IF(N558="nulová",J558,0)</f>
        <v>0</v>
      </c>
      <c r="BJ558" s="18" t="s">
        <v>85</v>
      </c>
      <c r="BK558" s="239">
        <f>ROUND(I558*H558,2)</f>
        <v>0</v>
      </c>
      <c r="BL558" s="18" t="s">
        <v>262</v>
      </c>
      <c r="BM558" s="238" t="s">
        <v>719</v>
      </c>
    </row>
    <row r="559" s="2" customFormat="1">
      <c r="A559" s="39"/>
      <c r="B559" s="40"/>
      <c r="C559" s="41"/>
      <c r="D559" s="240" t="s">
        <v>150</v>
      </c>
      <c r="E559" s="41"/>
      <c r="F559" s="241" t="s">
        <v>718</v>
      </c>
      <c r="G559" s="41"/>
      <c r="H559" s="41"/>
      <c r="I559" s="242"/>
      <c r="J559" s="41"/>
      <c r="K559" s="41"/>
      <c r="L559" s="45"/>
      <c r="M559" s="243"/>
      <c r="N559" s="244"/>
      <c r="O559" s="92"/>
      <c r="P559" s="92"/>
      <c r="Q559" s="92"/>
      <c r="R559" s="92"/>
      <c r="S559" s="92"/>
      <c r="T559" s="93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T559" s="18" t="s">
        <v>150</v>
      </c>
      <c r="AU559" s="18" t="s">
        <v>90</v>
      </c>
    </row>
    <row r="560" s="13" customFormat="1">
      <c r="A560" s="13"/>
      <c r="B560" s="245"/>
      <c r="C560" s="246"/>
      <c r="D560" s="240" t="s">
        <v>151</v>
      </c>
      <c r="E560" s="247" t="s">
        <v>1</v>
      </c>
      <c r="F560" s="248" t="s">
        <v>720</v>
      </c>
      <c r="G560" s="246"/>
      <c r="H560" s="247" t="s">
        <v>1</v>
      </c>
      <c r="I560" s="249"/>
      <c r="J560" s="246"/>
      <c r="K560" s="246"/>
      <c r="L560" s="250"/>
      <c r="M560" s="251"/>
      <c r="N560" s="252"/>
      <c r="O560" s="252"/>
      <c r="P560" s="252"/>
      <c r="Q560" s="252"/>
      <c r="R560" s="252"/>
      <c r="S560" s="252"/>
      <c r="T560" s="25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54" t="s">
        <v>151</v>
      </c>
      <c r="AU560" s="254" t="s">
        <v>90</v>
      </c>
      <c r="AV560" s="13" t="s">
        <v>85</v>
      </c>
      <c r="AW560" s="13" t="s">
        <v>35</v>
      </c>
      <c r="AX560" s="13" t="s">
        <v>78</v>
      </c>
      <c r="AY560" s="254" t="s">
        <v>141</v>
      </c>
    </row>
    <row r="561" s="14" customFormat="1">
      <c r="A561" s="14"/>
      <c r="B561" s="255"/>
      <c r="C561" s="256"/>
      <c r="D561" s="240" t="s">
        <v>151</v>
      </c>
      <c r="E561" s="257" t="s">
        <v>1</v>
      </c>
      <c r="F561" s="258" t="s">
        <v>721</v>
      </c>
      <c r="G561" s="256"/>
      <c r="H561" s="259">
        <v>149.59999999999999</v>
      </c>
      <c r="I561" s="260"/>
      <c r="J561" s="256"/>
      <c r="K561" s="256"/>
      <c r="L561" s="261"/>
      <c r="M561" s="262"/>
      <c r="N561" s="263"/>
      <c r="O561" s="263"/>
      <c r="P561" s="263"/>
      <c r="Q561" s="263"/>
      <c r="R561" s="263"/>
      <c r="S561" s="263"/>
      <c r="T561" s="26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65" t="s">
        <v>151</v>
      </c>
      <c r="AU561" s="265" t="s">
        <v>90</v>
      </c>
      <c r="AV561" s="14" t="s">
        <v>90</v>
      </c>
      <c r="AW561" s="14" t="s">
        <v>35</v>
      </c>
      <c r="AX561" s="14" t="s">
        <v>78</v>
      </c>
      <c r="AY561" s="265" t="s">
        <v>141</v>
      </c>
    </row>
    <row r="562" s="13" customFormat="1">
      <c r="A562" s="13"/>
      <c r="B562" s="245"/>
      <c r="C562" s="246"/>
      <c r="D562" s="240" t="s">
        <v>151</v>
      </c>
      <c r="E562" s="247" t="s">
        <v>1</v>
      </c>
      <c r="F562" s="248" t="s">
        <v>722</v>
      </c>
      <c r="G562" s="246"/>
      <c r="H562" s="247" t="s">
        <v>1</v>
      </c>
      <c r="I562" s="249"/>
      <c r="J562" s="246"/>
      <c r="K562" s="246"/>
      <c r="L562" s="250"/>
      <c r="M562" s="251"/>
      <c r="N562" s="252"/>
      <c r="O562" s="252"/>
      <c r="P562" s="252"/>
      <c r="Q562" s="252"/>
      <c r="R562" s="252"/>
      <c r="S562" s="252"/>
      <c r="T562" s="25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54" t="s">
        <v>151</v>
      </c>
      <c r="AU562" s="254" t="s">
        <v>90</v>
      </c>
      <c r="AV562" s="13" t="s">
        <v>85</v>
      </c>
      <c r="AW562" s="13" t="s">
        <v>35</v>
      </c>
      <c r="AX562" s="13" t="s">
        <v>78</v>
      </c>
      <c r="AY562" s="254" t="s">
        <v>141</v>
      </c>
    </row>
    <row r="563" s="14" customFormat="1">
      <c r="A563" s="14"/>
      <c r="B563" s="255"/>
      <c r="C563" s="256"/>
      <c r="D563" s="240" t="s">
        <v>151</v>
      </c>
      <c r="E563" s="257" t="s">
        <v>1</v>
      </c>
      <c r="F563" s="258" t="s">
        <v>723</v>
      </c>
      <c r="G563" s="256"/>
      <c r="H563" s="259">
        <v>118.40000000000001</v>
      </c>
      <c r="I563" s="260"/>
      <c r="J563" s="256"/>
      <c r="K563" s="256"/>
      <c r="L563" s="261"/>
      <c r="M563" s="262"/>
      <c r="N563" s="263"/>
      <c r="O563" s="263"/>
      <c r="P563" s="263"/>
      <c r="Q563" s="263"/>
      <c r="R563" s="263"/>
      <c r="S563" s="263"/>
      <c r="T563" s="26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65" t="s">
        <v>151</v>
      </c>
      <c r="AU563" s="265" t="s">
        <v>90</v>
      </c>
      <c r="AV563" s="14" t="s">
        <v>90</v>
      </c>
      <c r="AW563" s="14" t="s">
        <v>35</v>
      </c>
      <c r="AX563" s="14" t="s">
        <v>78</v>
      </c>
      <c r="AY563" s="265" t="s">
        <v>141</v>
      </c>
    </row>
    <row r="564" s="15" customFormat="1">
      <c r="A564" s="15"/>
      <c r="B564" s="266"/>
      <c r="C564" s="267"/>
      <c r="D564" s="240" t="s">
        <v>151</v>
      </c>
      <c r="E564" s="268" t="s">
        <v>1</v>
      </c>
      <c r="F564" s="269" t="s">
        <v>154</v>
      </c>
      <c r="G564" s="267"/>
      <c r="H564" s="270">
        <v>268</v>
      </c>
      <c r="I564" s="271"/>
      <c r="J564" s="267"/>
      <c r="K564" s="267"/>
      <c r="L564" s="272"/>
      <c r="M564" s="273"/>
      <c r="N564" s="274"/>
      <c r="O564" s="274"/>
      <c r="P564" s="274"/>
      <c r="Q564" s="274"/>
      <c r="R564" s="274"/>
      <c r="S564" s="274"/>
      <c r="T564" s="27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T564" s="276" t="s">
        <v>151</v>
      </c>
      <c r="AU564" s="276" t="s">
        <v>90</v>
      </c>
      <c r="AV564" s="15" t="s">
        <v>148</v>
      </c>
      <c r="AW564" s="15" t="s">
        <v>35</v>
      </c>
      <c r="AX564" s="15" t="s">
        <v>85</v>
      </c>
      <c r="AY564" s="276" t="s">
        <v>141</v>
      </c>
    </row>
    <row r="565" s="2" customFormat="1" ht="33" customHeight="1">
      <c r="A565" s="39"/>
      <c r="B565" s="40"/>
      <c r="C565" s="227" t="s">
        <v>724</v>
      </c>
      <c r="D565" s="227" t="s">
        <v>144</v>
      </c>
      <c r="E565" s="228" t="s">
        <v>725</v>
      </c>
      <c r="F565" s="229" t="s">
        <v>726</v>
      </c>
      <c r="G565" s="230" t="s">
        <v>147</v>
      </c>
      <c r="H565" s="231">
        <v>134</v>
      </c>
      <c r="I565" s="232"/>
      <c r="J565" s="233">
        <f>ROUND(I565*H565,2)</f>
        <v>0</v>
      </c>
      <c r="K565" s="229" t="s">
        <v>1</v>
      </c>
      <c r="L565" s="45"/>
      <c r="M565" s="234" t="s">
        <v>1</v>
      </c>
      <c r="N565" s="235" t="s">
        <v>43</v>
      </c>
      <c r="O565" s="92"/>
      <c r="P565" s="236">
        <f>O565*H565</f>
        <v>0</v>
      </c>
      <c r="Q565" s="236">
        <v>0</v>
      </c>
      <c r="R565" s="236">
        <f>Q565*H565</f>
        <v>0</v>
      </c>
      <c r="S565" s="236">
        <v>0</v>
      </c>
      <c r="T565" s="237">
        <f>S565*H565</f>
        <v>0</v>
      </c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R565" s="238" t="s">
        <v>262</v>
      </c>
      <c r="AT565" s="238" t="s">
        <v>144</v>
      </c>
      <c r="AU565" s="238" t="s">
        <v>90</v>
      </c>
      <c r="AY565" s="18" t="s">
        <v>141</v>
      </c>
      <c r="BE565" s="239">
        <f>IF(N565="základní",J565,0)</f>
        <v>0</v>
      </c>
      <c r="BF565" s="239">
        <f>IF(N565="snížená",J565,0)</f>
        <v>0</v>
      </c>
      <c r="BG565" s="239">
        <f>IF(N565="zákl. přenesená",J565,0)</f>
        <v>0</v>
      </c>
      <c r="BH565" s="239">
        <f>IF(N565="sníž. přenesená",J565,0)</f>
        <v>0</v>
      </c>
      <c r="BI565" s="239">
        <f>IF(N565="nulová",J565,0)</f>
        <v>0</v>
      </c>
      <c r="BJ565" s="18" t="s">
        <v>85</v>
      </c>
      <c r="BK565" s="239">
        <f>ROUND(I565*H565,2)</f>
        <v>0</v>
      </c>
      <c r="BL565" s="18" t="s">
        <v>262</v>
      </c>
      <c r="BM565" s="238" t="s">
        <v>727</v>
      </c>
    </row>
    <row r="566" s="2" customFormat="1">
      <c r="A566" s="39"/>
      <c r="B566" s="40"/>
      <c r="C566" s="41"/>
      <c r="D566" s="240" t="s">
        <v>150</v>
      </c>
      <c r="E566" s="41"/>
      <c r="F566" s="241" t="s">
        <v>726</v>
      </c>
      <c r="G566" s="41"/>
      <c r="H566" s="41"/>
      <c r="I566" s="242"/>
      <c r="J566" s="41"/>
      <c r="K566" s="41"/>
      <c r="L566" s="45"/>
      <c r="M566" s="243"/>
      <c r="N566" s="244"/>
      <c r="O566" s="92"/>
      <c r="P566" s="92"/>
      <c r="Q566" s="92"/>
      <c r="R566" s="92"/>
      <c r="S566" s="92"/>
      <c r="T566" s="93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T566" s="18" t="s">
        <v>150</v>
      </c>
      <c r="AU566" s="18" t="s">
        <v>90</v>
      </c>
    </row>
    <row r="567" s="13" customFormat="1">
      <c r="A567" s="13"/>
      <c r="B567" s="245"/>
      <c r="C567" s="246"/>
      <c r="D567" s="240" t="s">
        <v>151</v>
      </c>
      <c r="E567" s="247" t="s">
        <v>1</v>
      </c>
      <c r="F567" s="248" t="s">
        <v>728</v>
      </c>
      <c r="G567" s="246"/>
      <c r="H567" s="247" t="s">
        <v>1</v>
      </c>
      <c r="I567" s="249"/>
      <c r="J567" s="246"/>
      <c r="K567" s="246"/>
      <c r="L567" s="250"/>
      <c r="M567" s="251"/>
      <c r="N567" s="252"/>
      <c r="O567" s="252"/>
      <c r="P567" s="252"/>
      <c r="Q567" s="252"/>
      <c r="R567" s="252"/>
      <c r="S567" s="252"/>
      <c r="T567" s="25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254" t="s">
        <v>151</v>
      </c>
      <c r="AU567" s="254" t="s">
        <v>90</v>
      </c>
      <c r="AV567" s="13" t="s">
        <v>85</v>
      </c>
      <c r="AW567" s="13" t="s">
        <v>35</v>
      </c>
      <c r="AX567" s="13" t="s">
        <v>78</v>
      </c>
      <c r="AY567" s="254" t="s">
        <v>141</v>
      </c>
    </row>
    <row r="568" s="14" customFormat="1">
      <c r="A568" s="14"/>
      <c r="B568" s="255"/>
      <c r="C568" s="256"/>
      <c r="D568" s="240" t="s">
        <v>151</v>
      </c>
      <c r="E568" s="257" t="s">
        <v>1</v>
      </c>
      <c r="F568" s="258" t="s">
        <v>485</v>
      </c>
      <c r="G568" s="256"/>
      <c r="H568" s="259">
        <v>74.799999999999997</v>
      </c>
      <c r="I568" s="260"/>
      <c r="J568" s="256"/>
      <c r="K568" s="256"/>
      <c r="L568" s="261"/>
      <c r="M568" s="262"/>
      <c r="N568" s="263"/>
      <c r="O568" s="263"/>
      <c r="P568" s="263"/>
      <c r="Q568" s="263"/>
      <c r="R568" s="263"/>
      <c r="S568" s="263"/>
      <c r="T568" s="26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65" t="s">
        <v>151</v>
      </c>
      <c r="AU568" s="265" t="s">
        <v>90</v>
      </c>
      <c r="AV568" s="14" t="s">
        <v>90</v>
      </c>
      <c r="AW568" s="14" t="s">
        <v>35</v>
      </c>
      <c r="AX568" s="14" t="s">
        <v>78</v>
      </c>
      <c r="AY568" s="265" t="s">
        <v>141</v>
      </c>
    </row>
    <row r="569" s="13" customFormat="1">
      <c r="A569" s="13"/>
      <c r="B569" s="245"/>
      <c r="C569" s="246"/>
      <c r="D569" s="240" t="s">
        <v>151</v>
      </c>
      <c r="E569" s="247" t="s">
        <v>1</v>
      </c>
      <c r="F569" s="248" t="s">
        <v>729</v>
      </c>
      <c r="G569" s="246"/>
      <c r="H569" s="247" t="s">
        <v>1</v>
      </c>
      <c r="I569" s="249"/>
      <c r="J569" s="246"/>
      <c r="K569" s="246"/>
      <c r="L569" s="250"/>
      <c r="M569" s="251"/>
      <c r="N569" s="252"/>
      <c r="O569" s="252"/>
      <c r="P569" s="252"/>
      <c r="Q569" s="252"/>
      <c r="R569" s="252"/>
      <c r="S569" s="252"/>
      <c r="T569" s="25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54" t="s">
        <v>151</v>
      </c>
      <c r="AU569" s="254" t="s">
        <v>90</v>
      </c>
      <c r="AV569" s="13" t="s">
        <v>85</v>
      </c>
      <c r="AW569" s="13" t="s">
        <v>35</v>
      </c>
      <c r="AX569" s="13" t="s">
        <v>78</v>
      </c>
      <c r="AY569" s="254" t="s">
        <v>141</v>
      </c>
    </row>
    <row r="570" s="14" customFormat="1">
      <c r="A570" s="14"/>
      <c r="B570" s="255"/>
      <c r="C570" s="256"/>
      <c r="D570" s="240" t="s">
        <v>151</v>
      </c>
      <c r="E570" s="257" t="s">
        <v>1</v>
      </c>
      <c r="F570" s="258" t="s">
        <v>487</v>
      </c>
      <c r="G570" s="256"/>
      <c r="H570" s="259">
        <v>59.200000000000003</v>
      </c>
      <c r="I570" s="260"/>
      <c r="J570" s="256"/>
      <c r="K570" s="256"/>
      <c r="L570" s="261"/>
      <c r="M570" s="262"/>
      <c r="N570" s="263"/>
      <c r="O570" s="263"/>
      <c r="P570" s="263"/>
      <c r="Q570" s="263"/>
      <c r="R570" s="263"/>
      <c r="S570" s="263"/>
      <c r="T570" s="26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265" t="s">
        <v>151</v>
      </c>
      <c r="AU570" s="265" t="s">
        <v>90</v>
      </c>
      <c r="AV570" s="14" t="s">
        <v>90</v>
      </c>
      <c r="AW570" s="14" t="s">
        <v>35</v>
      </c>
      <c r="AX570" s="14" t="s">
        <v>78</v>
      </c>
      <c r="AY570" s="265" t="s">
        <v>141</v>
      </c>
    </row>
    <row r="571" s="15" customFormat="1">
      <c r="A571" s="15"/>
      <c r="B571" s="266"/>
      <c r="C571" s="267"/>
      <c r="D571" s="240" t="s">
        <v>151</v>
      </c>
      <c r="E571" s="268" t="s">
        <v>1</v>
      </c>
      <c r="F571" s="269" t="s">
        <v>154</v>
      </c>
      <c r="G571" s="267"/>
      <c r="H571" s="270">
        <v>134</v>
      </c>
      <c r="I571" s="271"/>
      <c r="J571" s="267"/>
      <c r="K571" s="267"/>
      <c r="L571" s="272"/>
      <c r="M571" s="273"/>
      <c r="N571" s="274"/>
      <c r="O571" s="274"/>
      <c r="P571" s="274"/>
      <c r="Q571" s="274"/>
      <c r="R571" s="274"/>
      <c r="S571" s="274"/>
      <c r="T571" s="27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T571" s="276" t="s">
        <v>151</v>
      </c>
      <c r="AU571" s="276" t="s">
        <v>90</v>
      </c>
      <c r="AV571" s="15" t="s">
        <v>148</v>
      </c>
      <c r="AW571" s="15" t="s">
        <v>35</v>
      </c>
      <c r="AX571" s="15" t="s">
        <v>85</v>
      </c>
      <c r="AY571" s="276" t="s">
        <v>141</v>
      </c>
    </row>
    <row r="572" s="2" customFormat="1" ht="33" customHeight="1">
      <c r="A572" s="39"/>
      <c r="B572" s="40"/>
      <c r="C572" s="291" t="s">
        <v>730</v>
      </c>
      <c r="D572" s="291" t="s">
        <v>443</v>
      </c>
      <c r="E572" s="292" t="s">
        <v>731</v>
      </c>
      <c r="F572" s="293" t="s">
        <v>732</v>
      </c>
      <c r="G572" s="294" t="s">
        <v>147</v>
      </c>
      <c r="H572" s="295">
        <v>65.120000000000005</v>
      </c>
      <c r="I572" s="296"/>
      <c r="J572" s="297">
        <f>ROUND(I572*H572,2)</f>
        <v>0</v>
      </c>
      <c r="K572" s="293" t="s">
        <v>1</v>
      </c>
      <c r="L572" s="298"/>
      <c r="M572" s="299" t="s">
        <v>1</v>
      </c>
      <c r="N572" s="300" t="s">
        <v>43</v>
      </c>
      <c r="O572" s="92"/>
      <c r="P572" s="236">
        <f>O572*H572</f>
        <v>0</v>
      </c>
      <c r="Q572" s="236">
        <v>0</v>
      </c>
      <c r="R572" s="236">
        <f>Q572*H572</f>
        <v>0</v>
      </c>
      <c r="S572" s="236">
        <v>0</v>
      </c>
      <c r="T572" s="237">
        <f>S572*H572</f>
        <v>0</v>
      </c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R572" s="238" t="s">
        <v>511</v>
      </c>
      <c r="AT572" s="238" t="s">
        <v>443</v>
      </c>
      <c r="AU572" s="238" t="s">
        <v>90</v>
      </c>
      <c r="AY572" s="18" t="s">
        <v>141</v>
      </c>
      <c r="BE572" s="239">
        <f>IF(N572="základní",J572,0)</f>
        <v>0</v>
      </c>
      <c r="BF572" s="239">
        <f>IF(N572="snížená",J572,0)</f>
        <v>0</v>
      </c>
      <c r="BG572" s="239">
        <f>IF(N572="zákl. přenesená",J572,0)</f>
        <v>0</v>
      </c>
      <c r="BH572" s="239">
        <f>IF(N572="sníž. přenesená",J572,0)</f>
        <v>0</v>
      </c>
      <c r="BI572" s="239">
        <f>IF(N572="nulová",J572,0)</f>
        <v>0</v>
      </c>
      <c r="BJ572" s="18" t="s">
        <v>85</v>
      </c>
      <c r="BK572" s="239">
        <f>ROUND(I572*H572,2)</f>
        <v>0</v>
      </c>
      <c r="BL572" s="18" t="s">
        <v>262</v>
      </c>
      <c r="BM572" s="238" t="s">
        <v>733</v>
      </c>
    </row>
    <row r="573" s="2" customFormat="1">
      <c r="A573" s="39"/>
      <c r="B573" s="40"/>
      <c r="C573" s="41"/>
      <c r="D573" s="240" t="s">
        <v>150</v>
      </c>
      <c r="E573" s="41"/>
      <c r="F573" s="241" t="s">
        <v>732</v>
      </c>
      <c r="G573" s="41"/>
      <c r="H573" s="41"/>
      <c r="I573" s="242"/>
      <c r="J573" s="41"/>
      <c r="K573" s="41"/>
      <c r="L573" s="45"/>
      <c r="M573" s="243"/>
      <c r="N573" s="244"/>
      <c r="O573" s="92"/>
      <c r="P573" s="92"/>
      <c r="Q573" s="92"/>
      <c r="R573" s="92"/>
      <c r="S573" s="92"/>
      <c r="T573" s="93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T573" s="18" t="s">
        <v>150</v>
      </c>
      <c r="AU573" s="18" t="s">
        <v>90</v>
      </c>
    </row>
    <row r="574" s="13" customFormat="1">
      <c r="A574" s="13"/>
      <c r="B574" s="245"/>
      <c r="C574" s="246"/>
      <c r="D574" s="240" t="s">
        <v>151</v>
      </c>
      <c r="E574" s="247" t="s">
        <v>1</v>
      </c>
      <c r="F574" s="248" t="s">
        <v>729</v>
      </c>
      <c r="G574" s="246"/>
      <c r="H574" s="247" t="s">
        <v>1</v>
      </c>
      <c r="I574" s="249"/>
      <c r="J574" s="246"/>
      <c r="K574" s="246"/>
      <c r="L574" s="250"/>
      <c r="M574" s="251"/>
      <c r="N574" s="252"/>
      <c r="O574" s="252"/>
      <c r="P574" s="252"/>
      <c r="Q574" s="252"/>
      <c r="R574" s="252"/>
      <c r="S574" s="252"/>
      <c r="T574" s="25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54" t="s">
        <v>151</v>
      </c>
      <c r="AU574" s="254" t="s">
        <v>90</v>
      </c>
      <c r="AV574" s="13" t="s">
        <v>85</v>
      </c>
      <c r="AW574" s="13" t="s">
        <v>35</v>
      </c>
      <c r="AX574" s="13" t="s">
        <v>78</v>
      </c>
      <c r="AY574" s="254" t="s">
        <v>141</v>
      </c>
    </row>
    <row r="575" s="14" customFormat="1">
      <c r="A575" s="14"/>
      <c r="B575" s="255"/>
      <c r="C575" s="256"/>
      <c r="D575" s="240" t="s">
        <v>151</v>
      </c>
      <c r="E575" s="257" t="s">
        <v>1</v>
      </c>
      <c r="F575" s="258" t="s">
        <v>734</v>
      </c>
      <c r="G575" s="256"/>
      <c r="H575" s="259">
        <v>65.120000000000005</v>
      </c>
      <c r="I575" s="260"/>
      <c r="J575" s="256"/>
      <c r="K575" s="256"/>
      <c r="L575" s="261"/>
      <c r="M575" s="262"/>
      <c r="N575" s="263"/>
      <c r="O575" s="263"/>
      <c r="P575" s="263"/>
      <c r="Q575" s="263"/>
      <c r="R575" s="263"/>
      <c r="S575" s="263"/>
      <c r="T575" s="26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65" t="s">
        <v>151</v>
      </c>
      <c r="AU575" s="265" t="s">
        <v>90</v>
      </c>
      <c r="AV575" s="14" t="s">
        <v>90</v>
      </c>
      <c r="AW575" s="14" t="s">
        <v>35</v>
      </c>
      <c r="AX575" s="14" t="s">
        <v>78</v>
      </c>
      <c r="AY575" s="265" t="s">
        <v>141</v>
      </c>
    </row>
    <row r="576" s="15" customFormat="1">
      <c r="A576" s="15"/>
      <c r="B576" s="266"/>
      <c r="C576" s="267"/>
      <c r="D576" s="240" t="s">
        <v>151</v>
      </c>
      <c r="E576" s="268" t="s">
        <v>1</v>
      </c>
      <c r="F576" s="269" t="s">
        <v>154</v>
      </c>
      <c r="G576" s="267"/>
      <c r="H576" s="270">
        <v>65.120000000000005</v>
      </c>
      <c r="I576" s="271"/>
      <c r="J576" s="267"/>
      <c r="K576" s="267"/>
      <c r="L576" s="272"/>
      <c r="M576" s="273"/>
      <c r="N576" s="274"/>
      <c r="O576" s="274"/>
      <c r="P576" s="274"/>
      <c r="Q576" s="274"/>
      <c r="R576" s="274"/>
      <c r="S576" s="274"/>
      <c r="T576" s="27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T576" s="276" t="s">
        <v>151</v>
      </c>
      <c r="AU576" s="276" t="s">
        <v>90</v>
      </c>
      <c r="AV576" s="15" t="s">
        <v>148</v>
      </c>
      <c r="AW576" s="15" t="s">
        <v>35</v>
      </c>
      <c r="AX576" s="15" t="s">
        <v>85</v>
      </c>
      <c r="AY576" s="276" t="s">
        <v>141</v>
      </c>
    </row>
    <row r="577" s="2" customFormat="1" ht="24.15" customHeight="1">
      <c r="A577" s="39"/>
      <c r="B577" s="40"/>
      <c r="C577" s="291" t="s">
        <v>735</v>
      </c>
      <c r="D577" s="291" t="s">
        <v>443</v>
      </c>
      <c r="E577" s="292" t="s">
        <v>736</v>
      </c>
      <c r="F577" s="293" t="s">
        <v>737</v>
      </c>
      <c r="G577" s="294" t="s">
        <v>147</v>
      </c>
      <c r="H577" s="295">
        <v>82.280000000000001</v>
      </c>
      <c r="I577" s="296"/>
      <c r="J577" s="297">
        <f>ROUND(I577*H577,2)</f>
        <v>0</v>
      </c>
      <c r="K577" s="293" t="s">
        <v>1</v>
      </c>
      <c r="L577" s="298"/>
      <c r="M577" s="299" t="s">
        <v>1</v>
      </c>
      <c r="N577" s="300" t="s">
        <v>43</v>
      </c>
      <c r="O577" s="92"/>
      <c r="P577" s="236">
        <f>O577*H577</f>
        <v>0</v>
      </c>
      <c r="Q577" s="236">
        <v>0</v>
      </c>
      <c r="R577" s="236">
        <f>Q577*H577</f>
        <v>0</v>
      </c>
      <c r="S577" s="236">
        <v>0</v>
      </c>
      <c r="T577" s="237">
        <f>S577*H577</f>
        <v>0</v>
      </c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R577" s="238" t="s">
        <v>511</v>
      </c>
      <c r="AT577" s="238" t="s">
        <v>443</v>
      </c>
      <c r="AU577" s="238" t="s">
        <v>90</v>
      </c>
      <c r="AY577" s="18" t="s">
        <v>141</v>
      </c>
      <c r="BE577" s="239">
        <f>IF(N577="základní",J577,0)</f>
        <v>0</v>
      </c>
      <c r="BF577" s="239">
        <f>IF(N577="snížená",J577,0)</f>
        <v>0</v>
      </c>
      <c r="BG577" s="239">
        <f>IF(N577="zákl. přenesená",J577,0)</f>
        <v>0</v>
      </c>
      <c r="BH577" s="239">
        <f>IF(N577="sníž. přenesená",J577,0)</f>
        <v>0</v>
      </c>
      <c r="BI577" s="239">
        <f>IF(N577="nulová",J577,0)</f>
        <v>0</v>
      </c>
      <c r="BJ577" s="18" t="s">
        <v>85</v>
      </c>
      <c r="BK577" s="239">
        <f>ROUND(I577*H577,2)</f>
        <v>0</v>
      </c>
      <c r="BL577" s="18" t="s">
        <v>262</v>
      </c>
      <c r="BM577" s="238" t="s">
        <v>738</v>
      </c>
    </row>
    <row r="578" s="2" customFormat="1">
      <c r="A578" s="39"/>
      <c r="B578" s="40"/>
      <c r="C578" s="41"/>
      <c r="D578" s="240" t="s">
        <v>150</v>
      </c>
      <c r="E578" s="41"/>
      <c r="F578" s="241" t="s">
        <v>737</v>
      </c>
      <c r="G578" s="41"/>
      <c r="H578" s="41"/>
      <c r="I578" s="242"/>
      <c r="J578" s="41"/>
      <c r="K578" s="41"/>
      <c r="L578" s="45"/>
      <c r="M578" s="243"/>
      <c r="N578" s="244"/>
      <c r="O578" s="92"/>
      <c r="P578" s="92"/>
      <c r="Q578" s="92"/>
      <c r="R578" s="92"/>
      <c r="S578" s="92"/>
      <c r="T578" s="93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T578" s="18" t="s">
        <v>150</v>
      </c>
      <c r="AU578" s="18" t="s">
        <v>90</v>
      </c>
    </row>
    <row r="579" s="13" customFormat="1">
      <c r="A579" s="13"/>
      <c r="B579" s="245"/>
      <c r="C579" s="246"/>
      <c r="D579" s="240" t="s">
        <v>151</v>
      </c>
      <c r="E579" s="247" t="s">
        <v>1</v>
      </c>
      <c r="F579" s="248" t="s">
        <v>728</v>
      </c>
      <c r="G579" s="246"/>
      <c r="H579" s="247" t="s">
        <v>1</v>
      </c>
      <c r="I579" s="249"/>
      <c r="J579" s="246"/>
      <c r="K579" s="246"/>
      <c r="L579" s="250"/>
      <c r="M579" s="251"/>
      <c r="N579" s="252"/>
      <c r="O579" s="252"/>
      <c r="P579" s="252"/>
      <c r="Q579" s="252"/>
      <c r="R579" s="252"/>
      <c r="S579" s="252"/>
      <c r="T579" s="25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54" t="s">
        <v>151</v>
      </c>
      <c r="AU579" s="254" t="s">
        <v>90</v>
      </c>
      <c r="AV579" s="13" t="s">
        <v>85</v>
      </c>
      <c r="AW579" s="13" t="s">
        <v>35</v>
      </c>
      <c r="AX579" s="13" t="s">
        <v>78</v>
      </c>
      <c r="AY579" s="254" t="s">
        <v>141</v>
      </c>
    </row>
    <row r="580" s="14" customFormat="1">
      <c r="A580" s="14"/>
      <c r="B580" s="255"/>
      <c r="C580" s="256"/>
      <c r="D580" s="240" t="s">
        <v>151</v>
      </c>
      <c r="E580" s="257" t="s">
        <v>1</v>
      </c>
      <c r="F580" s="258" t="s">
        <v>739</v>
      </c>
      <c r="G580" s="256"/>
      <c r="H580" s="259">
        <v>82.280000000000001</v>
      </c>
      <c r="I580" s="260"/>
      <c r="J580" s="256"/>
      <c r="K580" s="256"/>
      <c r="L580" s="261"/>
      <c r="M580" s="262"/>
      <c r="N580" s="263"/>
      <c r="O580" s="263"/>
      <c r="P580" s="263"/>
      <c r="Q580" s="263"/>
      <c r="R580" s="263"/>
      <c r="S580" s="263"/>
      <c r="T580" s="26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65" t="s">
        <v>151</v>
      </c>
      <c r="AU580" s="265" t="s">
        <v>90</v>
      </c>
      <c r="AV580" s="14" t="s">
        <v>90</v>
      </c>
      <c r="AW580" s="14" t="s">
        <v>35</v>
      </c>
      <c r="AX580" s="14" t="s">
        <v>78</v>
      </c>
      <c r="AY580" s="265" t="s">
        <v>141</v>
      </c>
    </row>
    <row r="581" s="15" customFormat="1">
      <c r="A581" s="15"/>
      <c r="B581" s="266"/>
      <c r="C581" s="267"/>
      <c r="D581" s="240" t="s">
        <v>151</v>
      </c>
      <c r="E581" s="268" t="s">
        <v>1</v>
      </c>
      <c r="F581" s="269" t="s">
        <v>154</v>
      </c>
      <c r="G581" s="267"/>
      <c r="H581" s="270">
        <v>82.280000000000001</v>
      </c>
      <c r="I581" s="271"/>
      <c r="J581" s="267"/>
      <c r="K581" s="267"/>
      <c r="L581" s="272"/>
      <c r="M581" s="273"/>
      <c r="N581" s="274"/>
      <c r="O581" s="274"/>
      <c r="P581" s="274"/>
      <c r="Q581" s="274"/>
      <c r="R581" s="274"/>
      <c r="S581" s="274"/>
      <c r="T581" s="27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T581" s="276" t="s">
        <v>151</v>
      </c>
      <c r="AU581" s="276" t="s">
        <v>90</v>
      </c>
      <c r="AV581" s="15" t="s">
        <v>148</v>
      </c>
      <c r="AW581" s="15" t="s">
        <v>35</v>
      </c>
      <c r="AX581" s="15" t="s">
        <v>85</v>
      </c>
      <c r="AY581" s="276" t="s">
        <v>141</v>
      </c>
    </row>
    <row r="582" s="2" customFormat="1" ht="37.8" customHeight="1">
      <c r="A582" s="39"/>
      <c r="B582" s="40"/>
      <c r="C582" s="227" t="s">
        <v>740</v>
      </c>
      <c r="D582" s="227" t="s">
        <v>144</v>
      </c>
      <c r="E582" s="228" t="s">
        <v>741</v>
      </c>
      <c r="F582" s="229" t="s">
        <v>742</v>
      </c>
      <c r="G582" s="230" t="s">
        <v>441</v>
      </c>
      <c r="H582" s="231">
        <v>88.484999999999999</v>
      </c>
      <c r="I582" s="232"/>
      <c r="J582" s="233">
        <f>ROUND(I582*H582,2)</f>
        <v>0</v>
      </c>
      <c r="K582" s="229" t="s">
        <v>1</v>
      </c>
      <c r="L582" s="45"/>
      <c r="M582" s="234" t="s">
        <v>1</v>
      </c>
      <c r="N582" s="235" t="s">
        <v>43</v>
      </c>
      <c r="O582" s="92"/>
      <c r="P582" s="236">
        <f>O582*H582</f>
        <v>0</v>
      </c>
      <c r="Q582" s="236">
        <v>0</v>
      </c>
      <c r="R582" s="236">
        <f>Q582*H582</f>
        <v>0</v>
      </c>
      <c r="S582" s="236">
        <v>0</v>
      </c>
      <c r="T582" s="237">
        <f>S582*H582</f>
        <v>0</v>
      </c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R582" s="238" t="s">
        <v>262</v>
      </c>
      <c r="AT582" s="238" t="s">
        <v>144</v>
      </c>
      <c r="AU582" s="238" t="s">
        <v>90</v>
      </c>
      <c r="AY582" s="18" t="s">
        <v>141</v>
      </c>
      <c r="BE582" s="239">
        <f>IF(N582="základní",J582,0)</f>
        <v>0</v>
      </c>
      <c r="BF582" s="239">
        <f>IF(N582="snížená",J582,0)</f>
        <v>0</v>
      </c>
      <c r="BG582" s="239">
        <f>IF(N582="zákl. přenesená",J582,0)</f>
        <v>0</v>
      </c>
      <c r="BH582" s="239">
        <f>IF(N582="sníž. přenesená",J582,0)</f>
        <v>0</v>
      </c>
      <c r="BI582" s="239">
        <f>IF(N582="nulová",J582,0)</f>
        <v>0</v>
      </c>
      <c r="BJ582" s="18" t="s">
        <v>85</v>
      </c>
      <c r="BK582" s="239">
        <f>ROUND(I582*H582,2)</f>
        <v>0</v>
      </c>
      <c r="BL582" s="18" t="s">
        <v>262</v>
      </c>
      <c r="BM582" s="238" t="s">
        <v>743</v>
      </c>
    </row>
    <row r="583" s="2" customFormat="1">
      <c r="A583" s="39"/>
      <c r="B583" s="40"/>
      <c r="C583" s="41"/>
      <c r="D583" s="240" t="s">
        <v>150</v>
      </c>
      <c r="E583" s="41"/>
      <c r="F583" s="241" t="s">
        <v>742</v>
      </c>
      <c r="G583" s="41"/>
      <c r="H583" s="41"/>
      <c r="I583" s="242"/>
      <c r="J583" s="41"/>
      <c r="K583" s="41"/>
      <c r="L583" s="45"/>
      <c r="M583" s="243"/>
      <c r="N583" s="244"/>
      <c r="O583" s="92"/>
      <c r="P583" s="92"/>
      <c r="Q583" s="92"/>
      <c r="R583" s="92"/>
      <c r="S583" s="92"/>
      <c r="T583" s="93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T583" s="18" t="s">
        <v>150</v>
      </c>
      <c r="AU583" s="18" t="s">
        <v>90</v>
      </c>
    </row>
    <row r="584" s="13" customFormat="1">
      <c r="A584" s="13"/>
      <c r="B584" s="245"/>
      <c r="C584" s="246"/>
      <c r="D584" s="240" t="s">
        <v>151</v>
      </c>
      <c r="E584" s="247" t="s">
        <v>1</v>
      </c>
      <c r="F584" s="248" t="s">
        <v>744</v>
      </c>
      <c r="G584" s="246"/>
      <c r="H584" s="247" t="s">
        <v>1</v>
      </c>
      <c r="I584" s="249"/>
      <c r="J584" s="246"/>
      <c r="K584" s="246"/>
      <c r="L584" s="250"/>
      <c r="M584" s="251"/>
      <c r="N584" s="252"/>
      <c r="O584" s="252"/>
      <c r="P584" s="252"/>
      <c r="Q584" s="252"/>
      <c r="R584" s="252"/>
      <c r="S584" s="252"/>
      <c r="T584" s="25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54" t="s">
        <v>151</v>
      </c>
      <c r="AU584" s="254" t="s">
        <v>90</v>
      </c>
      <c r="AV584" s="13" t="s">
        <v>85</v>
      </c>
      <c r="AW584" s="13" t="s">
        <v>35</v>
      </c>
      <c r="AX584" s="13" t="s">
        <v>78</v>
      </c>
      <c r="AY584" s="254" t="s">
        <v>141</v>
      </c>
    </row>
    <row r="585" s="14" customFormat="1">
      <c r="A585" s="14"/>
      <c r="B585" s="255"/>
      <c r="C585" s="256"/>
      <c r="D585" s="240" t="s">
        <v>151</v>
      </c>
      <c r="E585" s="257" t="s">
        <v>1</v>
      </c>
      <c r="F585" s="258" t="s">
        <v>745</v>
      </c>
      <c r="G585" s="256"/>
      <c r="H585" s="259">
        <v>43.899999999999999</v>
      </c>
      <c r="I585" s="260"/>
      <c r="J585" s="256"/>
      <c r="K585" s="256"/>
      <c r="L585" s="261"/>
      <c r="M585" s="262"/>
      <c r="N585" s="263"/>
      <c r="O585" s="263"/>
      <c r="P585" s="263"/>
      <c r="Q585" s="263"/>
      <c r="R585" s="263"/>
      <c r="S585" s="263"/>
      <c r="T585" s="26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65" t="s">
        <v>151</v>
      </c>
      <c r="AU585" s="265" t="s">
        <v>90</v>
      </c>
      <c r="AV585" s="14" t="s">
        <v>90</v>
      </c>
      <c r="AW585" s="14" t="s">
        <v>35</v>
      </c>
      <c r="AX585" s="14" t="s">
        <v>78</v>
      </c>
      <c r="AY585" s="265" t="s">
        <v>141</v>
      </c>
    </row>
    <row r="586" s="14" customFormat="1">
      <c r="A586" s="14"/>
      <c r="B586" s="255"/>
      <c r="C586" s="256"/>
      <c r="D586" s="240" t="s">
        <v>151</v>
      </c>
      <c r="E586" s="257" t="s">
        <v>1</v>
      </c>
      <c r="F586" s="258" t="s">
        <v>746</v>
      </c>
      <c r="G586" s="256"/>
      <c r="H586" s="259">
        <v>-7.6900000000000004</v>
      </c>
      <c r="I586" s="260"/>
      <c r="J586" s="256"/>
      <c r="K586" s="256"/>
      <c r="L586" s="261"/>
      <c r="M586" s="262"/>
      <c r="N586" s="263"/>
      <c r="O586" s="263"/>
      <c r="P586" s="263"/>
      <c r="Q586" s="263"/>
      <c r="R586" s="263"/>
      <c r="S586" s="263"/>
      <c r="T586" s="26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65" t="s">
        <v>151</v>
      </c>
      <c r="AU586" s="265" t="s">
        <v>90</v>
      </c>
      <c r="AV586" s="14" t="s">
        <v>90</v>
      </c>
      <c r="AW586" s="14" t="s">
        <v>35</v>
      </c>
      <c r="AX586" s="14" t="s">
        <v>78</v>
      </c>
      <c r="AY586" s="265" t="s">
        <v>141</v>
      </c>
    </row>
    <row r="587" s="13" customFormat="1">
      <c r="A587" s="13"/>
      <c r="B587" s="245"/>
      <c r="C587" s="246"/>
      <c r="D587" s="240" t="s">
        <v>151</v>
      </c>
      <c r="E587" s="247" t="s">
        <v>1</v>
      </c>
      <c r="F587" s="248" t="s">
        <v>747</v>
      </c>
      <c r="G587" s="246"/>
      <c r="H587" s="247" t="s">
        <v>1</v>
      </c>
      <c r="I587" s="249"/>
      <c r="J587" s="246"/>
      <c r="K587" s="246"/>
      <c r="L587" s="250"/>
      <c r="M587" s="251"/>
      <c r="N587" s="252"/>
      <c r="O587" s="252"/>
      <c r="P587" s="252"/>
      <c r="Q587" s="252"/>
      <c r="R587" s="252"/>
      <c r="S587" s="252"/>
      <c r="T587" s="25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54" t="s">
        <v>151</v>
      </c>
      <c r="AU587" s="254" t="s">
        <v>90</v>
      </c>
      <c r="AV587" s="13" t="s">
        <v>85</v>
      </c>
      <c r="AW587" s="13" t="s">
        <v>35</v>
      </c>
      <c r="AX587" s="13" t="s">
        <v>78</v>
      </c>
      <c r="AY587" s="254" t="s">
        <v>141</v>
      </c>
    </row>
    <row r="588" s="14" customFormat="1">
      <c r="A588" s="14"/>
      <c r="B588" s="255"/>
      <c r="C588" s="256"/>
      <c r="D588" s="240" t="s">
        <v>151</v>
      </c>
      <c r="E588" s="257" t="s">
        <v>1</v>
      </c>
      <c r="F588" s="258" t="s">
        <v>748</v>
      </c>
      <c r="G588" s="256"/>
      <c r="H588" s="259">
        <v>21.75</v>
      </c>
      <c r="I588" s="260"/>
      <c r="J588" s="256"/>
      <c r="K588" s="256"/>
      <c r="L588" s="261"/>
      <c r="M588" s="262"/>
      <c r="N588" s="263"/>
      <c r="O588" s="263"/>
      <c r="P588" s="263"/>
      <c r="Q588" s="263"/>
      <c r="R588" s="263"/>
      <c r="S588" s="263"/>
      <c r="T588" s="26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65" t="s">
        <v>151</v>
      </c>
      <c r="AU588" s="265" t="s">
        <v>90</v>
      </c>
      <c r="AV588" s="14" t="s">
        <v>90</v>
      </c>
      <c r="AW588" s="14" t="s">
        <v>35</v>
      </c>
      <c r="AX588" s="14" t="s">
        <v>78</v>
      </c>
      <c r="AY588" s="265" t="s">
        <v>141</v>
      </c>
    </row>
    <row r="589" s="14" customFormat="1">
      <c r="A589" s="14"/>
      <c r="B589" s="255"/>
      <c r="C589" s="256"/>
      <c r="D589" s="240" t="s">
        <v>151</v>
      </c>
      <c r="E589" s="257" t="s">
        <v>1</v>
      </c>
      <c r="F589" s="258" t="s">
        <v>749</v>
      </c>
      <c r="G589" s="256"/>
      <c r="H589" s="259">
        <v>-3.7999999999999998</v>
      </c>
      <c r="I589" s="260"/>
      <c r="J589" s="256"/>
      <c r="K589" s="256"/>
      <c r="L589" s="261"/>
      <c r="M589" s="262"/>
      <c r="N589" s="263"/>
      <c r="O589" s="263"/>
      <c r="P589" s="263"/>
      <c r="Q589" s="263"/>
      <c r="R589" s="263"/>
      <c r="S589" s="263"/>
      <c r="T589" s="26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T589" s="265" t="s">
        <v>151</v>
      </c>
      <c r="AU589" s="265" t="s">
        <v>90</v>
      </c>
      <c r="AV589" s="14" t="s">
        <v>90</v>
      </c>
      <c r="AW589" s="14" t="s">
        <v>35</v>
      </c>
      <c r="AX589" s="14" t="s">
        <v>78</v>
      </c>
      <c r="AY589" s="265" t="s">
        <v>141</v>
      </c>
    </row>
    <row r="590" s="13" customFormat="1">
      <c r="A590" s="13"/>
      <c r="B590" s="245"/>
      <c r="C590" s="246"/>
      <c r="D590" s="240" t="s">
        <v>151</v>
      </c>
      <c r="E590" s="247" t="s">
        <v>1</v>
      </c>
      <c r="F590" s="248" t="s">
        <v>750</v>
      </c>
      <c r="G590" s="246"/>
      <c r="H590" s="247" t="s">
        <v>1</v>
      </c>
      <c r="I590" s="249"/>
      <c r="J590" s="246"/>
      <c r="K590" s="246"/>
      <c r="L590" s="250"/>
      <c r="M590" s="251"/>
      <c r="N590" s="252"/>
      <c r="O590" s="252"/>
      <c r="P590" s="252"/>
      <c r="Q590" s="252"/>
      <c r="R590" s="252"/>
      <c r="S590" s="252"/>
      <c r="T590" s="25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54" t="s">
        <v>151</v>
      </c>
      <c r="AU590" s="254" t="s">
        <v>90</v>
      </c>
      <c r="AV590" s="13" t="s">
        <v>85</v>
      </c>
      <c r="AW590" s="13" t="s">
        <v>35</v>
      </c>
      <c r="AX590" s="13" t="s">
        <v>78</v>
      </c>
      <c r="AY590" s="254" t="s">
        <v>141</v>
      </c>
    </row>
    <row r="591" s="14" customFormat="1">
      <c r="A591" s="14"/>
      <c r="B591" s="255"/>
      <c r="C591" s="256"/>
      <c r="D591" s="240" t="s">
        <v>151</v>
      </c>
      <c r="E591" s="257" t="s">
        <v>1</v>
      </c>
      <c r="F591" s="258" t="s">
        <v>751</v>
      </c>
      <c r="G591" s="256"/>
      <c r="H591" s="259">
        <v>20.204999999999998</v>
      </c>
      <c r="I591" s="260"/>
      <c r="J591" s="256"/>
      <c r="K591" s="256"/>
      <c r="L591" s="261"/>
      <c r="M591" s="262"/>
      <c r="N591" s="263"/>
      <c r="O591" s="263"/>
      <c r="P591" s="263"/>
      <c r="Q591" s="263"/>
      <c r="R591" s="263"/>
      <c r="S591" s="263"/>
      <c r="T591" s="26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65" t="s">
        <v>151</v>
      </c>
      <c r="AU591" s="265" t="s">
        <v>90</v>
      </c>
      <c r="AV591" s="14" t="s">
        <v>90</v>
      </c>
      <c r="AW591" s="14" t="s">
        <v>35</v>
      </c>
      <c r="AX591" s="14" t="s">
        <v>78</v>
      </c>
      <c r="AY591" s="265" t="s">
        <v>141</v>
      </c>
    </row>
    <row r="592" s="14" customFormat="1">
      <c r="A592" s="14"/>
      <c r="B592" s="255"/>
      <c r="C592" s="256"/>
      <c r="D592" s="240" t="s">
        <v>151</v>
      </c>
      <c r="E592" s="257" t="s">
        <v>1</v>
      </c>
      <c r="F592" s="258" t="s">
        <v>752</v>
      </c>
      <c r="G592" s="256"/>
      <c r="H592" s="259">
        <v>-0.80000000000000004</v>
      </c>
      <c r="I592" s="260"/>
      <c r="J592" s="256"/>
      <c r="K592" s="256"/>
      <c r="L592" s="261"/>
      <c r="M592" s="262"/>
      <c r="N592" s="263"/>
      <c r="O592" s="263"/>
      <c r="P592" s="263"/>
      <c r="Q592" s="263"/>
      <c r="R592" s="263"/>
      <c r="S592" s="263"/>
      <c r="T592" s="26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65" t="s">
        <v>151</v>
      </c>
      <c r="AU592" s="265" t="s">
        <v>90</v>
      </c>
      <c r="AV592" s="14" t="s">
        <v>90</v>
      </c>
      <c r="AW592" s="14" t="s">
        <v>35</v>
      </c>
      <c r="AX592" s="14" t="s">
        <v>78</v>
      </c>
      <c r="AY592" s="265" t="s">
        <v>141</v>
      </c>
    </row>
    <row r="593" s="13" customFormat="1">
      <c r="A593" s="13"/>
      <c r="B593" s="245"/>
      <c r="C593" s="246"/>
      <c r="D593" s="240" t="s">
        <v>151</v>
      </c>
      <c r="E593" s="247" t="s">
        <v>1</v>
      </c>
      <c r="F593" s="248" t="s">
        <v>753</v>
      </c>
      <c r="G593" s="246"/>
      <c r="H593" s="247" t="s">
        <v>1</v>
      </c>
      <c r="I593" s="249"/>
      <c r="J593" s="246"/>
      <c r="K593" s="246"/>
      <c r="L593" s="250"/>
      <c r="M593" s="251"/>
      <c r="N593" s="252"/>
      <c r="O593" s="252"/>
      <c r="P593" s="252"/>
      <c r="Q593" s="252"/>
      <c r="R593" s="252"/>
      <c r="S593" s="252"/>
      <c r="T593" s="25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54" t="s">
        <v>151</v>
      </c>
      <c r="AU593" s="254" t="s">
        <v>90</v>
      </c>
      <c r="AV593" s="13" t="s">
        <v>85</v>
      </c>
      <c r="AW593" s="13" t="s">
        <v>35</v>
      </c>
      <c r="AX593" s="13" t="s">
        <v>78</v>
      </c>
      <c r="AY593" s="254" t="s">
        <v>141</v>
      </c>
    </row>
    <row r="594" s="14" customFormat="1">
      <c r="A594" s="14"/>
      <c r="B594" s="255"/>
      <c r="C594" s="256"/>
      <c r="D594" s="240" t="s">
        <v>151</v>
      </c>
      <c r="E594" s="257" t="s">
        <v>1</v>
      </c>
      <c r="F594" s="258" t="s">
        <v>754</v>
      </c>
      <c r="G594" s="256"/>
      <c r="H594" s="259">
        <v>16.420000000000002</v>
      </c>
      <c r="I594" s="260"/>
      <c r="J594" s="256"/>
      <c r="K594" s="256"/>
      <c r="L594" s="261"/>
      <c r="M594" s="262"/>
      <c r="N594" s="263"/>
      <c r="O594" s="263"/>
      <c r="P594" s="263"/>
      <c r="Q594" s="263"/>
      <c r="R594" s="263"/>
      <c r="S594" s="263"/>
      <c r="T594" s="26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T594" s="265" t="s">
        <v>151</v>
      </c>
      <c r="AU594" s="265" t="s">
        <v>90</v>
      </c>
      <c r="AV594" s="14" t="s">
        <v>90</v>
      </c>
      <c r="AW594" s="14" t="s">
        <v>35</v>
      </c>
      <c r="AX594" s="14" t="s">
        <v>78</v>
      </c>
      <c r="AY594" s="265" t="s">
        <v>141</v>
      </c>
    </row>
    <row r="595" s="14" customFormat="1">
      <c r="A595" s="14"/>
      <c r="B595" s="255"/>
      <c r="C595" s="256"/>
      <c r="D595" s="240" t="s">
        <v>151</v>
      </c>
      <c r="E595" s="257" t="s">
        <v>1</v>
      </c>
      <c r="F595" s="258" t="s">
        <v>755</v>
      </c>
      <c r="G595" s="256"/>
      <c r="H595" s="259">
        <v>-1.5</v>
      </c>
      <c r="I595" s="260"/>
      <c r="J595" s="256"/>
      <c r="K595" s="256"/>
      <c r="L595" s="261"/>
      <c r="M595" s="262"/>
      <c r="N595" s="263"/>
      <c r="O595" s="263"/>
      <c r="P595" s="263"/>
      <c r="Q595" s="263"/>
      <c r="R595" s="263"/>
      <c r="S595" s="263"/>
      <c r="T595" s="26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65" t="s">
        <v>151</v>
      </c>
      <c r="AU595" s="265" t="s">
        <v>90</v>
      </c>
      <c r="AV595" s="14" t="s">
        <v>90</v>
      </c>
      <c r="AW595" s="14" t="s">
        <v>35</v>
      </c>
      <c r="AX595" s="14" t="s">
        <v>78</v>
      </c>
      <c r="AY595" s="265" t="s">
        <v>141</v>
      </c>
    </row>
    <row r="596" s="15" customFormat="1">
      <c r="A596" s="15"/>
      <c r="B596" s="266"/>
      <c r="C596" s="267"/>
      <c r="D596" s="240" t="s">
        <v>151</v>
      </c>
      <c r="E596" s="268" t="s">
        <v>1</v>
      </c>
      <c r="F596" s="269" t="s">
        <v>154</v>
      </c>
      <c r="G596" s="267"/>
      <c r="H596" s="270">
        <v>88.485000000000014</v>
      </c>
      <c r="I596" s="271"/>
      <c r="J596" s="267"/>
      <c r="K596" s="267"/>
      <c r="L596" s="272"/>
      <c r="M596" s="273"/>
      <c r="N596" s="274"/>
      <c r="O596" s="274"/>
      <c r="P596" s="274"/>
      <c r="Q596" s="274"/>
      <c r="R596" s="274"/>
      <c r="S596" s="274"/>
      <c r="T596" s="27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T596" s="276" t="s">
        <v>151</v>
      </c>
      <c r="AU596" s="276" t="s">
        <v>90</v>
      </c>
      <c r="AV596" s="15" t="s">
        <v>148</v>
      </c>
      <c r="AW596" s="15" t="s">
        <v>35</v>
      </c>
      <c r="AX596" s="15" t="s">
        <v>85</v>
      </c>
      <c r="AY596" s="276" t="s">
        <v>141</v>
      </c>
    </row>
    <row r="597" s="2" customFormat="1" ht="24.15" customHeight="1">
      <c r="A597" s="39"/>
      <c r="B597" s="40"/>
      <c r="C597" s="291" t="s">
        <v>756</v>
      </c>
      <c r="D597" s="291" t="s">
        <v>443</v>
      </c>
      <c r="E597" s="292" t="s">
        <v>757</v>
      </c>
      <c r="F597" s="293" t="s">
        <v>758</v>
      </c>
      <c r="G597" s="294" t="s">
        <v>441</v>
      </c>
      <c r="H597" s="295">
        <v>93.599000000000004</v>
      </c>
      <c r="I597" s="296"/>
      <c r="J597" s="297">
        <f>ROUND(I597*H597,2)</f>
        <v>0</v>
      </c>
      <c r="K597" s="293" t="s">
        <v>1</v>
      </c>
      <c r="L597" s="298"/>
      <c r="M597" s="299" t="s">
        <v>1</v>
      </c>
      <c r="N597" s="300" t="s">
        <v>43</v>
      </c>
      <c r="O597" s="92"/>
      <c r="P597" s="236">
        <f>O597*H597</f>
        <v>0</v>
      </c>
      <c r="Q597" s="236">
        <v>0</v>
      </c>
      <c r="R597" s="236">
        <f>Q597*H597</f>
        <v>0</v>
      </c>
      <c r="S597" s="236">
        <v>0</v>
      </c>
      <c r="T597" s="237">
        <f>S597*H597</f>
        <v>0</v>
      </c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R597" s="238" t="s">
        <v>511</v>
      </c>
      <c r="AT597" s="238" t="s">
        <v>443</v>
      </c>
      <c r="AU597" s="238" t="s">
        <v>90</v>
      </c>
      <c r="AY597" s="18" t="s">
        <v>141</v>
      </c>
      <c r="BE597" s="239">
        <f>IF(N597="základní",J597,0)</f>
        <v>0</v>
      </c>
      <c r="BF597" s="239">
        <f>IF(N597="snížená",J597,0)</f>
        <v>0</v>
      </c>
      <c r="BG597" s="239">
        <f>IF(N597="zákl. přenesená",J597,0)</f>
        <v>0</v>
      </c>
      <c r="BH597" s="239">
        <f>IF(N597="sníž. přenesená",J597,0)</f>
        <v>0</v>
      </c>
      <c r="BI597" s="239">
        <f>IF(N597="nulová",J597,0)</f>
        <v>0</v>
      </c>
      <c r="BJ597" s="18" t="s">
        <v>85</v>
      </c>
      <c r="BK597" s="239">
        <f>ROUND(I597*H597,2)</f>
        <v>0</v>
      </c>
      <c r="BL597" s="18" t="s">
        <v>262</v>
      </c>
      <c r="BM597" s="238" t="s">
        <v>759</v>
      </c>
    </row>
    <row r="598" s="2" customFormat="1">
      <c r="A598" s="39"/>
      <c r="B598" s="40"/>
      <c r="C598" s="41"/>
      <c r="D598" s="240" t="s">
        <v>150</v>
      </c>
      <c r="E598" s="41"/>
      <c r="F598" s="241" t="s">
        <v>758</v>
      </c>
      <c r="G598" s="41"/>
      <c r="H598" s="41"/>
      <c r="I598" s="242"/>
      <c r="J598" s="41"/>
      <c r="K598" s="41"/>
      <c r="L598" s="45"/>
      <c r="M598" s="243"/>
      <c r="N598" s="244"/>
      <c r="O598" s="92"/>
      <c r="P598" s="92"/>
      <c r="Q598" s="92"/>
      <c r="R598" s="92"/>
      <c r="S598" s="92"/>
      <c r="T598" s="93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T598" s="18" t="s">
        <v>150</v>
      </c>
      <c r="AU598" s="18" t="s">
        <v>90</v>
      </c>
    </row>
    <row r="599" s="13" customFormat="1">
      <c r="A599" s="13"/>
      <c r="B599" s="245"/>
      <c r="C599" s="246"/>
      <c r="D599" s="240" t="s">
        <v>151</v>
      </c>
      <c r="E599" s="247" t="s">
        <v>1</v>
      </c>
      <c r="F599" s="248" t="s">
        <v>744</v>
      </c>
      <c r="G599" s="246"/>
      <c r="H599" s="247" t="s">
        <v>1</v>
      </c>
      <c r="I599" s="249"/>
      <c r="J599" s="246"/>
      <c r="K599" s="246"/>
      <c r="L599" s="250"/>
      <c r="M599" s="251"/>
      <c r="N599" s="252"/>
      <c r="O599" s="252"/>
      <c r="P599" s="252"/>
      <c r="Q599" s="252"/>
      <c r="R599" s="252"/>
      <c r="S599" s="252"/>
      <c r="T599" s="25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54" t="s">
        <v>151</v>
      </c>
      <c r="AU599" s="254" t="s">
        <v>90</v>
      </c>
      <c r="AV599" s="13" t="s">
        <v>85</v>
      </c>
      <c r="AW599" s="13" t="s">
        <v>35</v>
      </c>
      <c r="AX599" s="13" t="s">
        <v>78</v>
      </c>
      <c r="AY599" s="254" t="s">
        <v>141</v>
      </c>
    </row>
    <row r="600" s="14" customFormat="1">
      <c r="A600" s="14"/>
      <c r="B600" s="255"/>
      <c r="C600" s="256"/>
      <c r="D600" s="240" t="s">
        <v>151</v>
      </c>
      <c r="E600" s="257" t="s">
        <v>1</v>
      </c>
      <c r="F600" s="258" t="s">
        <v>760</v>
      </c>
      <c r="G600" s="256"/>
      <c r="H600" s="259">
        <v>46.094999999999999</v>
      </c>
      <c r="I600" s="260"/>
      <c r="J600" s="256"/>
      <c r="K600" s="256"/>
      <c r="L600" s="261"/>
      <c r="M600" s="262"/>
      <c r="N600" s="263"/>
      <c r="O600" s="263"/>
      <c r="P600" s="263"/>
      <c r="Q600" s="263"/>
      <c r="R600" s="263"/>
      <c r="S600" s="263"/>
      <c r="T600" s="26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65" t="s">
        <v>151</v>
      </c>
      <c r="AU600" s="265" t="s">
        <v>90</v>
      </c>
      <c r="AV600" s="14" t="s">
        <v>90</v>
      </c>
      <c r="AW600" s="14" t="s">
        <v>35</v>
      </c>
      <c r="AX600" s="14" t="s">
        <v>78</v>
      </c>
      <c r="AY600" s="265" t="s">
        <v>141</v>
      </c>
    </row>
    <row r="601" s="14" customFormat="1">
      <c r="A601" s="14"/>
      <c r="B601" s="255"/>
      <c r="C601" s="256"/>
      <c r="D601" s="240" t="s">
        <v>151</v>
      </c>
      <c r="E601" s="257" t="s">
        <v>1</v>
      </c>
      <c r="F601" s="258" t="s">
        <v>746</v>
      </c>
      <c r="G601" s="256"/>
      <c r="H601" s="259">
        <v>-7.6900000000000004</v>
      </c>
      <c r="I601" s="260"/>
      <c r="J601" s="256"/>
      <c r="K601" s="256"/>
      <c r="L601" s="261"/>
      <c r="M601" s="262"/>
      <c r="N601" s="263"/>
      <c r="O601" s="263"/>
      <c r="P601" s="263"/>
      <c r="Q601" s="263"/>
      <c r="R601" s="263"/>
      <c r="S601" s="263"/>
      <c r="T601" s="26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65" t="s">
        <v>151</v>
      </c>
      <c r="AU601" s="265" t="s">
        <v>90</v>
      </c>
      <c r="AV601" s="14" t="s">
        <v>90</v>
      </c>
      <c r="AW601" s="14" t="s">
        <v>35</v>
      </c>
      <c r="AX601" s="14" t="s">
        <v>78</v>
      </c>
      <c r="AY601" s="265" t="s">
        <v>141</v>
      </c>
    </row>
    <row r="602" s="13" customFormat="1">
      <c r="A602" s="13"/>
      <c r="B602" s="245"/>
      <c r="C602" s="246"/>
      <c r="D602" s="240" t="s">
        <v>151</v>
      </c>
      <c r="E602" s="247" t="s">
        <v>1</v>
      </c>
      <c r="F602" s="248" t="s">
        <v>747</v>
      </c>
      <c r="G602" s="246"/>
      <c r="H602" s="247" t="s">
        <v>1</v>
      </c>
      <c r="I602" s="249"/>
      <c r="J602" s="246"/>
      <c r="K602" s="246"/>
      <c r="L602" s="250"/>
      <c r="M602" s="251"/>
      <c r="N602" s="252"/>
      <c r="O602" s="252"/>
      <c r="P602" s="252"/>
      <c r="Q602" s="252"/>
      <c r="R602" s="252"/>
      <c r="S602" s="252"/>
      <c r="T602" s="25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54" t="s">
        <v>151</v>
      </c>
      <c r="AU602" s="254" t="s">
        <v>90</v>
      </c>
      <c r="AV602" s="13" t="s">
        <v>85</v>
      </c>
      <c r="AW602" s="13" t="s">
        <v>35</v>
      </c>
      <c r="AX602" s="13" t="s">
        <v>78</v>
      </c>
      <c r="AY602" s="254" t="s">
        <v>141</v>
      </c>
    </row>
    <row r="603" s="14" customFormat="1">
      <c r="A603" s="14"/>
      <c r="B603" s="255"/>
      <c r="C603" s="256"/>
      <c r="D603" s="240" t="s">
        <v>151</v>
      </c>
      <c r="E603" s="257" t="s">
        <v>1</v>
      </c>
      <c r="F603" s="258" t="s">
        <v>761</v>
      </c>
      <c r="G603" s="256"/>
      <c r="H603" s="259">
        <v>22.838000000000001</v>
      </c>
      <c r="I603" s="260"/>
      <c r="J603" s="256"/>
      <c r="K603" s="256"/>
      <c r="L603" s="261"/>
      <c r="M603" s="262"/>
      <c r="N603" s="263"/>
      <c r="O603" s="263"/>
      <c r="P603" s="263"/>
      <c r="Q603" s="263"/>
      <c r="R603" s="263"/>
      <c r="S603" s="263"/>
      <c r="T603" s="26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65" t="s">
        <v>151</v>
      </c>
      <c r="AU603" s="265" t="s">
        <v>90</v>
      </c>
      <c r="AV603" s="14" t="s">
        <v>90</v>
      </c>
      <c r="AW603" s="14" t="s">
        <v>35</v>
      </c>
      <c r="AX603" s="14" t="s">
        <v>78</v>
      </c>
      <c r="AY603" s="265" t="s">
        <v>141</v>
      </c>
    </row>
    <row r="604" s="14" customFormat="1">
      <c r="A604" s="14"/>
      <c r="B604" s="255"/>
      <c r="C604" s="256"/>
      <c r="D604" s="240" t="s">
        <v>151</v>
      </c>
      <c r="E604" s="257" t="s">
        <v>1</v>
      </c>
      <c r="F604" s="258" t="s">
        <v>749</v>
      </c>
      <c r="G604" s="256"/>
      <c r="H604" s="259">
        <v>-3.7999999999999998</v>
      </c>
      <c r="I604" s="260"/>
      <c r="J604" s="256"/>
      <c r="K604" s="256"/>
      <c r="L604" s="261"/>
      <c r="M604" s="262"/>
      <c r="N604" s="263"/>
      <c r="O604" s="263"/>
      <c r="P604" s="263"/>
      <c r="Q604" s="263"/>
      <c r="R604" s="263"/>
      <c r="S604" s="263"/>
      <c r="T604" s="26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T604" s="265" t="s">
        <v>151</v>
      </c>
      <c r="AU604" s="265" t="s">
        <v>90</v>
      </c>
      <c r="AV604" s="14" t="s">
        <v>90</v>
      </c>
      <c r="AW604" s="14" t="s">
        <v>35</v>
      </c>
      <c r="AX604" s="14" t="s">
        <v>78</v>
      </c>
      <c r="AY604" s="265" t="s">
        <v>141</v>
      </c>
    </row>
    <row r="605" s="13" customFormat="1">
      <c r="A605" s="13"/>
      <c r="B605" s="245"/>
      <c r="C605" s="246"/>
      <c r="D605" s="240" t="s">
        <v>151</v>
      </c>
      <c r="E605" s="247" t="s">
        <v>1</v>
      </c>
      <c r="F605" s="248" t="s">
        <v>750</v>
      </c>
      <c r="G605" s="246"/>
      <c r="H605" s="247" t="s">
        <v>1</v>
      </c>
      <c r="I605" s="249"/>
      <c r="J605" s="246"/>
      <c r="K605" s="246"/>
      <c r="L605" s="250"/>
      <c r="M605" s="251"/>
      <c r="N605" s="252"/>
      <c r="O605" s="252"/>
      <c r="P605" s="252"/>
      <c r="Q605" s="252"/>
      <c r="R605" s="252"/>
      <c r="S605" s="252"/>
      <c r="T605" s="25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54" t="s">
        <v>151</v>
      </c>
      <c r="AU605" s="254" t="s">
        <v>90</v>
      </c>
      <c r="AV605" s="13" t="s">
        <v>85</v>
      </c>
      <c r="AW605" s="13" t="s">
        <v>35</v>
      </c>
      <c r="AX605" s="13" t="s">
        <v>78</v>
      </c>
      <c r="AY605" s="254" t="s">
        <v>141</v>
      </c>
    </row>
    <row r="606" s="14" customFormat="1">
      <c r="A606" s="14"/>
      <c r="B606" s="255"/>
      <c r="C606" s="256"/>
      <c r="D606" s="240" t="s">
        <v>151</v>
      </c>
      <c r="E606" s="257" t="s">
        <v>1</v>
      </c>
      <c r="F606" s="258" t="s">
        <v>762</v>
      </c>
      <c r="G606" s="256"/>
      <c r="H606" s="259">
        <v>21.215</v>
      </c>
      <c r="I606" s="260"/>
      <c r="J606" s="256"/>
      <c r="K606" s="256"/>
      <c r="L606" s="261"/>
      <c r="M606" s="262"/>
      <c r="N606" s="263"/>
      <c r="O606" s="263"/>
      <c r="P606" s="263"/>
      <c r="Q606" s="263"/>
      <c r="R606" s="263"/>
      <c r="S606" s="263"/>
      <c r="T606" s="26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65" t="s">
        <v>151</v>
      </c>
      <c r="AU606" s="265" t="s">
        <v>90</v>
      </c>
      <c r="AV606" s="14" t="s">
        <v>90</v>
      </c>
      <c r="AW606" s="14" t="s">
        <v>35</v>
      </c>
      <c r="AX606" s="14" t="s">
        <v>78</v>
      </c>
      <c r="AY606" s="265" t="s">
        <v>141</v>
      </c>
    </row>
    <row r="607" s="14" customFormat="1">
      <c r="A607" s="14"/>
      <c r="B607" s="255"/>
      <c r="C607" s="256"/>
      <c r="D607" s="240" t="s">
        <v>151</v>
      </c>
      <c r="E607" s="257" t="s">
        <v>1</v>
      </c>
      <c r="F607" s="258" t="s">
        <v>752</v>
      </c>
      <c r="G607" s="256"/>
      <c r="H607" s="259">
        <v>-0.80000000000000004</v>
      </c>
      <c r="I607" s="260"/>
      <c r="J607" s="256"/>
      <c r="K607" s="256"/>
      <c r="L607" s="261"/>
      <c r="M607" s="262"/>
      <c r="N607" s="263"/>
      <c r="O607" s="263"/>
      <c r="P607" s="263"/>
      <c r="Q607" s="263"/>
      <c r="R607" s="263"/>
      <c r="S607" s="263"/>
      <c r="T607" s="26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65" t="s">
        <v>151</v>
      </c>
      <c r="AU607" s="265" t="s">
        <v>90</v>
      </c>
      <c r="AV607" s="14" t="s">
        <v>90</v>
      </c>
      <c r="AW607" s="14" t="s">
        <v>35</v>
      </c>
      <c r="AX607" s="14" t="s">
        <v>78</v>
      </c>
      <c r="AY607" s="265" t="s">
        <v>141</v>
      </c>
    </row>
    <row r="608" s="13" customFormat="1">
      <c r="A608" s="13"/>
      <c r="B608" s="245"/>
      <c r="C608" s="246"/>
      <c r="D608" s="240" t="s">
        <v>151</v>
      </c>
      <c r="E608" s="247" t="s">
        <v>1</v>
      </c>
      <c r="F608" s="248" t="s">
        <v>753</v>
      </c>
      <c r="G608" s="246"/>
      <c r="H608" s="247" t="s">
        <v>1</v>
      </c>
      <c r="I608" s="249"/>
      <c r="J608" s="246"/>
      <c r="K608" s="246"/>
      <c r="L608" s="250"/>
      <c r="M608" s="251"/>
      <c r="N608" s="252"/>
      <c r="O608" s="252"/>
      <c r="P608" s="252"/>
      <c r="Q608" s="252"/>
      <c r="R608" s="252"/>
      <c r="S608" s="252"/>
      <c r="T608" s="25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54" t="s">
        <v>151</v>
      </c>
      <c r="AU608" s="254" t="s">
        <v>90</v>
      </c>
      <c r="AV608" s="13" t="s">
        <v>85</v>
      </c>
      <c r="AW608" s="13" t="s">
        <v>35</v>
      </c>
      <c r="AX608" s="13" t="s">
        <v>78</v>
      </c>
      <c r="AY608" s="254" t="s">
        <v>141</v>
      </c>
    </row>
    <row r="609" s="14" customFormat="1">
      <c r="A609" s="14"/>
      <c r="B609" s="255"/>
      <c r="C609" s="256"/>
      <c r="D609" s="240" t="s">
        <v>151</v>
      </c>
      <c r="E609" s="257" t="s">
        <v>1</v>
      </c>
      <c r="F609" s="258" t="s">
        <v>763</v>
      </c>
      <c r="G609" s="256"/>
      <c r="H609" s="259">
        <v>17.241</v>
      </c>
      <c r="I609" s="260"/>
      <c r="J609" s="256"/>
      <c r="K609" s="256"/>
      <c r="L609" s="261"/>
      <c r="M609" s="262"/>
      <c r="N609" s="263"/>
      <c r="O609" s="263"/>
      <c r="P609" s="263"/>
      <c r="Q609" s="263"/>
      <c r="R609" s="263"/>
      <c r="S609" s="263"/>
      <c r="T609" s="26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65" t="s">
        <v>151</v>
      </c>
      <c r="AU609" s="265" t="s">
        <v>90</v>
      </c>
      <c r="AV609" s="14" t="s">
        <v>90</v>
      </c>
      <c r="AW609" s="14" t="s">
        <v>35</v>
      </c>
      <c r="AX609" s="14" t="s">
        <v>78</v>
      </c>
      <c r="AY609" s="265" t="s">
        <v>141</v>
      </c>
    </row>
    <row r="610" s="14" customFormat="1">
      <c r="A610" s="14"/>
      <c r="B610" s="255"/>
      <c r="C610" s="256"/>
      <c r="D610" s="240" t="s">
        <v>151</v>
      </c>
      <c r="E610" s="257" t="s">
        <v>1</v>
      </c>
      <c r="F610" s="258" t="s">
        <v>755</v>
      </c>
      <c r="G610" s="256"/>
      <c r="H610" s="259">
        <v>-1.5</v>
      </c>
      <c r="I610" s="260"/>
      <c r="J610" s="256"/>
      <c r="K610" s="256"/>
      <c r="L610" s="261"/>
      <c r="M610" s="262"/>
      <c r="N610" s="263"/>
      <c r="O610" s="263"/>
      <c r="P610" s="263"/>
      <c r="Q610" s="263"/>
      <c r="R610" s="263"/>
      <c r="S610" s="263"/>
      <c r="T610" s="26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265" t="s">
        <v>151</v>
      </c>
      <c r="AU610" s="265" t="s">
        <v>90</v>
      </c>
      <c r="AV610" s="14" t="s">
        <v>90</v>
      </c>
      <c r="AW610" s="14" t="s">
        <v>35</v>
      </c>
      <c r="AX610" s="14" t="s">
        <v>78</v>
      </c>
      <c r="AY610" s="265" t="s">
        <v>141</v>
      </c>
    </row>
    <row r="611" s="15" customFormat="1">
      <c r="A611" s="15"/>
      <c r="B611" s="266"/>
      <c r="C611" s="267"/>
      <c r="D611" s="240" t="s">
        <v>151</v>
      </c>
      <c r="E611" s="268" t="s">
        <v>1</v>
      </c>
      <c r="F611" s="269" t="s">
        <v>154</v>
      </c>
      <c r="G611" s="267"/>
      <c r="H611" s="270">
        <v>93.599000000000004</v>
      </c>
      <c r="I611" s="271"/>
      <c r="J611" s="267"/>
      <c r="K611" s="267"/>
      <c r="L611" s="272"/>
      <c r="M611" s="273"/>
      <c r="N611" s="274"/>
      <c r="O611" s="274"/>
      <c r="P611" s="274"/>
      <c r="Q611" s="274"/>
      <c r="R611" s="274"/>
      <c r="S611" s="274"/>
      <c r="T611" s="27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T611" s="276" t="s">
        <v>151</v>
      </c>
      <c r="AU611" s="276" t="s">
        <v>90</v>
      </c>
      <c r="AV611" s="15" t="s">
        <v>148</v>
      </c>
      <c r="AW611" s="15" t="s">
        <v>35</v>
      </c>
      <c r="AX611" s="15" t="s">
        <v>85</v>
      </c>
      <c r="AY611" s="276" t="s">
        <v>141</v>
      </c>
    </row>
    <row r="612" s="2" customFormat="1" ht="24.15" customHeight="1">
      <c r="A612" s="39"/>
      <c r="B612" s="40"/>
      <c r="C612" s="227" t="s">
        <v>764</v>
      </c>
      <c r="D612" s="227" t="s">
        <v>144</v>
      </c>
      <c r="E612" s="228" t="s">
        <v>765</v>
      </c>
      <c r="F612" s="229" t="s">
        <v>766</v>
      </c>
      <c r="G612" s="230" t="s">
        <v>147</v>
      </c>
      <c r="H612" s="231">
        <v>134</v>
      </c>
      <c r="I612" s="232"/>
      <c r="J612" s="233">
        <f>ROUND(I612*H612,2)</f>
        <v>0</v>
      </c>
      <c r="K612" s="229" t="s">
        <v>1</v>
      </c>
      <c r="L612" s="45"/>
      <c r="M612" s="234" t="s">
        <v>1</v>
      </c>
      <c r="N612" s="235" t="s">
        <v>43</v>
      </c>
      <c r="O612" s="92"/>
      <c r="P612" s="236">
        <f>O612*H612</f>
        <v>0</v>
      </c>
      <c r="Q612" s="236">
        <v>0</v>
      </c>
      <c r="R612" s="236">
        <f>Q612*H612</f>
        <v>0</v>
      </c>
      <c r="S612" s="236">
        <v>0</v>
      </c>
      <c r="T612" s="237">
        <f>S612*H612</f>
        <v>0</v>
      </c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R612" s="238" t="s">
        <v>262</v>
      </c>
      <c r="AT612" s="238" t="s">
        <v>144</v>
      </c>
      <c r="AU612" s="238" t="s">
        <v>90</v>
      </c>
      <c r="AY612" s="18" t="s">
        <v>141</v>
      </c>
      <c r="BE612" s="239">
        <f>IF(N612="základní",J612,0)</f>
        <v>0</v>
      </c>
      <c r="BF612" s="239">
        <f>IF(N612="snížená",J612,0)</f>
        <v>0</v>
      </c>
      <c r="BG612" s="239">
        <f>IF(N612="zákl. přenesená",J612,0)</f>
        <v>0</v>
      </c>
      <c r="BH612" s="239">
        <f>IF(N612="sníž. přenesená",J612,0)</f>
        <v>0</v>
      </c>
      <c r="BI612" s="239">
        <f>IF(N612="nulová",J612,0)</f>
        <v>0</v>
      </c>
      <c r="BJ612" s="18" t="s">
        <v>85</v>
      </c>
      <c r="BK612" s="239">
        <f>ROUND(I612*H612,2)</f>
        <v>0</v>
      </c>
      <c r="BL612" s="18" t="s">
        <v>262</v>
      </c>
      <c r="BM612" s="238" t="s">
        <v>767</v>
      </c>
    </row>
    <row r="613" s="2" customFormat="1">
      <c r="A613" s="39"/>
      <c r="B613" s="40"/>
      <c r="C613" s="41"/>
      <c r="D613" s="240" t="s">
        <v>150</v>
      </c>
      <c r="E613" s="41"/>
      <c r="F613" s="241" t="s">
        <v>766</v>
      </c>
      <c r="G613" s="41"/>
      <c r="H613" s="41"/>
      <c r="I613" s="242"/>
      <c r="J613" s="41"/>
      <c r="K613" s="41"/>
      <c r="L613" s="45"/>
      <c r="M613" s="243"/>
      <c r="N613" s="244"/>
      <c r="O613" s="92"/>
      <c r="P613" s="92"/>
      <c r="Q613" s="92"/>
      <c r="R613" s="92"/>
      <c r="S613" s="92"/>
      <c r="T613" s="93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T613" s="18" t="s">
        <v>150</v>
      </c>
      <c r="AU613" s="18" t="s">
        <v>90</v>
      </c>
    </row>
    <row r="614" s="13" customFormat="1">
      <c r="A614" s="13"/>
      <c r="B614" s="245"/>
      <c r="C614" s="246"/>
      <c r="D614" s="240" t="s">
        <v>151</v>
      </c>
      <c r="E614" s="247" t="s">
        <v>1</v>
      </c>
      <c r="F614" s="248" t="s">
        <v>720</v>
      </c>
      <c r="G614" s="246"/>
      <c r="H614" s="247" t="s">
        <v>1</v>
      </c>
      <c r="I614" s="249"/>
      <c r="J614" s="246"/>
      <c r="K614" s="246"/>
      <c r="L614" s="250"/>
      <c r="M614" s="251"/>
      <c r="N614" s="252"/>
      <c r="O614" s="252"/>
      <c r="P614" s="252"/>
      <c r="Q614" s="252"/>
      <c r="R614" s="252"/>
      <c r="S614" s="252"/>
      <c r="T614" s="25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54" t="s">
        <v>151</v>
      </c>
      <c r="AU614" s="254" t="s">
        <v>90</v>
      </c>
      <c r="AV614" s="13" t="s">
        <v>85</v>
      </c>
      <c r="AW614" s="13" t="s">
        <v>35</v>
      </c>
      <c r="AX614" s="13" t="s">
        <v>78</v>
      </c>
      <c r="AY614" s="254" t="s">
        <v>141</v>
      </c>
    </row>
    <row r="615" s="14" customFormat="1">
      <c r="A615" s="14"/>
      <c r="B615" s="255"/>
      <c r="C615" s="256"/>
      <c r="D615" s="240" t="s">
        <v>151</v>
      </c>
      <c r="E615" s="257" t="s">
        <v>1</v>
      </c>
      <c r="F615" s="258" t="s">
        <v>485</v>
      </c>
      <c r="G615" s="256"/>
      <c r="H615" s="259">
        <v>74.799999999999997</v>
      </c>
      <c r="I615" s="260"/>
      <c r="J615" s="256"/>
      <c r="K615" s="256"/>
      <c r="L615" s="261"/>
      <c r="M615" s="262"/>
      <c r="N615" s="263"/>
      <c r="O615" s="263"/>
      <c r="P615" s="263"/>
      <c r="Q615" s="263"/>
      <c r="R615" s="263"/>
      <c r="S615" s="263"/>
      <c r="T615" s="26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65" t="s">
        <v>151</v>
      </c>
      <c r="AU615" s="265" t="s">
        <v>90</v>
      </c>
      <c r="AV615" s="14" t="s">
        <v>90</v>
      </c>
      <c r="AW615" s="14" t="s">
        <v>35</v>
      </c>
      <c r="AX615" s="14" t="s">
        <v>78</v>
      </c>
      <c r="AY615" s="265" t="s">
        <v>141</v>
      </c>
    </row>
    <row r="616" s="13" customFormat="1">
      <c r="A616" s="13"/>
      <c r="B616" s="245"/>
      <c r="C616" s="246"/>
      <c r="D616" s="240" t="s">
        <v>151</v>
      </c>
      <c r="E616" s="247" t="s">
        <v>1</v>
      </c>
      <c r="F616" s="248" t="s">
        <v>722</v>
      </c>
      <c r="G616" s="246"/>
      <c r="H616" s="247" t="s">
        <v>1</v>
      </c>
      <c r="I616" s="249"/>
      <c r="J616" s="246"/>
      <c r="K616" s="246"/>
      <c r="L616" s="250"/>
      <c r="M616" s="251"/>
      <c r="N616" s="252"/>
      <c r="O616" s="252"/>
      <c r="P616" s="252"/>
      <c r="Q616" s="252"/>
      <c r="R616" s="252"/>
      <c r="S616" s="252"/>
      <c r="T616" s="25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54" t="s">
        <v>151</v>
      </c>
      <c r="AU616" s="254" t="s">
        <v>90</v>
      </c>
      <c r="AV616" s="13" t="s">
        <v>85</v>
      </c>
      <c r="AW616" s="13" t="s">
        <v>35</v>
      </c>
      <c r="AX616" s="13" t="s">
        <v>78</v>
      </c>
      <c r="AY616" s="254" t="s">
        <v>141</v>
      </c>
    </row>
    <row r="617" s="14" customFormat="1">
      <c r="A617" s="14"/>
      <c r="B617" s="255"/>
      <c r="C617" s="256"/>
      <c r="D617" s="240" t="s">
        <v>151</v>
      </c>
      <c r="E617" s="257" t="s">
        <v>1</v>
      </c>
      <c r="F617" s="258" t="s">
        <v>487</v>
      </c>
      <c r="G617" s="256"/>
      <c r="H617" s="259">
        <v>59.200000000000003</v>
      </c>
      <c r="I617" s="260"/>
      <c r="J617" s="256"/>
      <c r="K617" s="256"/>
      <c r="L617" s="261"/>
      <c r="M617" s="262"/>
      <c r="N617" s="263"/>
      <c r="O617" s="263"/>
      <c r="P617" s="263"/>
      <c r="Q617" s="263"/>
      <c r="R617" s="263"/>
      <c r="S617" s="263"/>
      <c r="T617" s="26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65" t="s">
        <v>151</v>
      </c>
      <c r="AU617" s="265" t="s">
        <v>90</v>
      </c>
      <c r="AV617" s="14" t="s">
        <v>90</v>
      </c>
      <c r="AW617" s="14" t="s">
        <v>35</v>
      </c>
      <c r="AX617" s="14" t="s">
        <v>78</v>
      </c>
      <c r="AY617" s="265" t="s">
        <v>141</v>
      </c>
    </row>
    <row r="618" s="15" customFormat="1">
      <c r="A618" s="15"/>
      <c r="B618" s="266"/>
      <c r="C618" s="267"/>
      <c r="D618" s="240" t="s">
        <v>151</v>
      </c>
      <c r="E618" s="268" t="s">
        <v>1</v>
      </c>
      <c r="F618" s="269" t="s">
        <v>154</v>
      </c>
      <c r="G618" s="267"/>
      <c r="H618" s="270">
        <v>134</v>
      </c>
      <c r="I618" s="271"/>
      <c r="J618" s="267"/>
      <c r="K618" s="267"/>
      <c r="L618" s="272"/>
      <c r="M618" s="273"/>
      <c r="N618" s="274"/>
      <c r="O618" s="274"/>
      <c r="P618" s="274"/>
      <c r="Q618" s="274"/>
      <c r="R618" s="274"/>
      <c r="S618" s="274"/>
      <c r="T618" s="27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T618" s="276" t="s">
        <v>151</v>
      </c>
      <c r="AU618" s="276" t="s">
        <v>90</v>
      </c>
      <c r="AV618" s="15" t="s">
        <v>148</v>
      </c>
      <c r="AW618" s="15" t="s">
        <v>35</v>
      </c>
      <c r="AX618" s="15" t="s">
        <v>85</v>
      </c>
      <c r="AY618" s="276" t="s">
        <v>141</v>
      </c>
    </row>
    <row r="619" s="2" customFormat="1" ht="24.15" customHeight="1">
      <c r="A619" s="39"/>
      <c r="B619" s="40"/>
      <c r="C619" s="227" t="s">
        <v>768</v>
      </c>
      <c r="D619" s="227" t="s">
        <v>144</v>
      </c>
      <c r="E619" s="228" t="s">
        <v>769</v>
      </c>
      <c r="F619" s="229" t="s">
        <v>770</v>
      </c>
      <c r="G619" s="230" t="s">
        <v>221</v>
      </c>
      <c r="H619" s="231">
        <v>5.4470000000000001</v>
      </c>
      <c r="I619" s="232"/>
      <c r="J619" s="233">
        <f>ROUND(I619*H619,2)</f>
        <v>0</v>
      </c>
      <c r="K619" s="229" t="s">
        <v>1</v>
      </c>
      <c r="L619" s="45"/>
      <c r="M619" s="234" t="s">
        <v>1</v>
      </c>
      <c r="N619" s="235" t="s">
        <v>43</v>
      </c>
      <c r="O619" s="92"/>
      <c r="P619" s="236">
        <f>O619*H619</f>
        <v>0</v>
      </c>
      <c r="Q619" s="236">
        <v>0</v>
      </c>
      <c r="R619" s="236">
        <f>Q619*H619</f>
        <v>0</v>
      </c>
      <c r="S619" s="236">
        <v>0</v>
      </c>
      <c r="T619" s="237">
        <f>S619*H619</f>
        <v>0</v>
      </c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R619" s="238" t="s">
        <v>262</v>
      </c>
      <c r="AT619" s="238" t="s">
        <v>144</v>
      </c>
      <c r="AU619" s="238" t="s">
        <v>90</v>
      </c>
      <c r="AY619" s="18" t="s">
        <v>141</v>
      </c>
      <c r="BE619" s="239">
        <f>IF(N619="základní",J619,0)</f>
        <v>0</v>
      </c>
      <c r="BF619" s="239">
        <f>IF(N619="snížená",J619,0)</f>
        <v>0</v>
      </c>
      <c r="BG619" s="239">
        <f>IF(N619="zákl. přenesená",J619,0)</f>
        <v>0</v>
      </c>
      <c r="BH619" s="239">
        <f>IF(N619="sníž. přenesená",J619,0)</f>
        <v>0</v>
      </c>
      <c r="BI619" s="239">
        <f>IF(N619="nulová",J619,0)</f>
        <v>0</v>
      </c>
      <c r="BJ619" s="18" t="s">
        <v>85</v>
      </c>
      <c r="BK619" s="239">
        <f>ROUND(I619*H619,2)</f>
        <v>0</v>
      </c>
      <c r="BL619" s="18" t="s">
        <v>262</v>
      </c>
      <c r="BM619" s="238" t="s">
        <v>771</v>
      </c>
    </row>
    <row r="620" s="2" customFormat="1">
      <c r="A620" s="39"/>
      <c r="B620" s="40"/>
      <c r="C620" s="41"/>
      <c r="D620" s="240" t="s">
        <v>150</v>
      </c>
      <c r="E620" s="41"/>
      <c r="F620" s="241" t="s">
        <v>770</v>
      </c>
      <c r="G620" s="41"/>
      <c r="H620" s="41"/>
      <c r="I620" s="242"/>
      <c r="J620" s="41"/>
      <c r="K620" s="41"/>
      <c r="L620" s="45"/>
      <c r="M620" s="243"/>
      <c r="N620" s="244"/>
      <c r="O620" s="92"/>
      <c r="P620" s="92"/>
      <c r="Q620" s="92"/>
      <c r="R620" s="92"/>
      <c r="S620" s="92"/>
      <c r="T620" s="93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T620" s="18" t="s">
        <v>150</v>
      </c>
      <c r="AU620" s="18" t="s">
        <v>90</v>
      </c>
    </row>
    <row r="621" s="14" customFormat="1">
      <c r="A621" s="14"/>
      <c r="B621" s="255"/>
      <c r="C621" s="256"/>
      <c r="D621" s="240" t="s">
        <v>151</v>
      </c>
      <c r="E621" s="257" t="s">
        <v>1</v>
      </c>
      <c r="F621" s="258" t="s">
        <v>772</v>
      </c>
      <c r="G621" s="256"/>
      <c r="H621" s="259">
        <v>5.4470000000000001</v>
      </c>
      <c r="I621" s="260"/>
      <c r="J621" s="256"/>
      <c r="K621" s="256"/>
      <c r="L621" s="261"/>
      <c r="M621" s="262"/>
      <c r="N621" s="263"/>
      <c r="O621" s="263"/>
      <c r="P621" s="263"/>
      <c r="Q621" s="263"/>
      <c r="R621" s="263"/>
      <c r="S621" s="263"/>
      <c r="T621" s="26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65" t="s">
        <v>151</v>
      </c>
      <c r="AU621" s="265" t="s">
        <v>90</v>
      </c>
      <c r="AV621" s="14" t="s">
        <v>90</v>
      </c>
      <c r="AW621" s="14" t="s">
        <v>35</v>
      </c>
      <c r="AX621" s="14" t="s">
        <v>78</v>
      </c>
      <c r="AY621" s="265" t="s">
        <v>141</v>
      </c>
    </row>
    <row r="622" s="15" customFormat="1">
      <c r="A622" s="15"/>
      <c r="B622" s="266"/>
      <c r="C622" s="267"/>
      <c r="D622" s="240" t="s">
        <v>151</v>
      </c>
      <c r="E622" s="268" t="s">
        <v>1</v>
      </c>
      <c r="F622" s="269" t="s">
        <v>154</v>
      </c>
      <c r="G622" s="267"/>
      <c r="H622" s="270">
        <v>5.4470000000000001</v>
      </c>
      <c r="I622" s="271"/>
      <c r="J622" s="267"/>
      <c r="K622" s="267"/>
      <c r="L622" s="272"/>
      <c r="M622" s="273"/>
      <c r="N622" s="274"/>
      <c r="O622" s="274"/>
      <c r="P622" s="274"/>
      <c r="Q622" s="274"/>
      <c r="R622" s="274"/>
      <c r="S622" s="274"/>
      <c r="T622" s="27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T622" s="276" t="s">
        <v>151</v>
      </c>
      <c r="AU622" s="276" t="s">
        <v>90</v>
      </c>
      <c r="AV622" s="15" t="s">
        <v>148</v>
      </c>
      <c r="AW622" s="15" t="s">
        <v>35</v>
      </c>
      <c r="AX622" s="15" t="s">
        <v>85</v>
      </c>
      <c r="AY622" s="276" t="s">
        <v>141</v>
      </c>
    </row>
    <row r="623" s="12" customFormat="1" ht="22.8" customHeight="1">
      <c r="A623" s="12"/>
      <c r="B623" s="211"/>
      <c r="C623" s="212"/>
      <c r="D623" s="213" t="s">
        <v>77</v>
      </c>
      <c r="E623" s="225" t="s">
        <v>773</v>
      </c>
      <c r="F623" s="225" t="s">
        <v>774</v>
      </c>
      <c r="G623" s="212"/>
      <c r="H623" s="212"/>
      <c r="I623" s="215"/>
      <c r="J623" s="226">
        <f>BK623</f>
        <v>0</v>
      </c>
      <c r="K623" s="212"/>
      <c r="L623" s="217"/>
      <c r="M623" s="218"/>
      <c r="N623" s="219"/>
      <c r="O623" s="219"/>
      <c r="P623" s="220">
        <f>SUM(P624:P666)</f>
        <v>0</v>
      </c>
      <c r="Q623" s="219"/>
      <c r="R623" s="220">
        <f>SUM(R624:R666)</f>
        <v>0</v>
      </c>
      <c r="S623" s="219"/>
      <c r="T623" s="221">
        <f>SUM(T624:T666)</f>
        <v>0</v>
      </c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R623" s="222" t="s">
        <v>90</v>
      </c>
      <c r="AT623" s="223" t="s">
        <v>77</v>
      </c>
      <c r="AU623" s="223" t="s">
        <v>85</v>
      </c>
      <c r="AY623" s="222" t="s">
        <v>141</v>
      </c>
      <c r="BK623" s="224">
        <f>SUM(BK624:BK666)</f>
        <v>0</v>
      </c>
    </row>
    <row r="624" s="2" customFormat="1" ht="16.5" customHeight="1">
      <c r="A624" s="39"/>
      <c r="B624" s="40"/>
      <c r="C624" s="227" t="s">
        <v>775</v>
      </c>
      <c r="D624" s="227" t="s">
        <v>144</v>
      </c>
      <c r="E624" s="228" t="s">
        <v>776</v>
      </c>
      <c r="F624" s="229" t="s">
        <v>777</v>
      </c>
      <c r="G624" s="230" t="s">
        <v>147</v>
      </c>
      <c r="H624" s="231">
        <v>149.79499999999999</v>
      </c>
      <c r="I624" s="232"/>
      <c r="J624" s="233">
        <f>ROUND(I624*H624,2)</f>
        <v>0</v>
      </c>
      <c r="K624" s="229" t="s">
        <v>1</v>
      </c>
      <c r="L624" s="45"/>
      <c r="M624" s="234" t="s">
        <v>1</v>
      </c>
      <c r="N624" s="235" t="s">
        <v>43</v>
      </c>
      <c r="O624" s="92"/>
      <c r="P624" s="236">
        <f>O624*H624</f>
        <v>0</v>
      </c>
      <c r="Q624" s="236">
        <v>0</v>
      </c>
      <c r="R624" s="236">
        <f>Q624*H624</f>
        <v>0</v>
      </c>
      <c r="S624" s="236">
        <v>0</v>
      </c>
      <c r="T624" s="237">
        <f>S624*H624</f>
        <v>0</v>
      </c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R624" s="238" t="s">
        <v>262</v>
      </c>
      <c r="AT624" s="238" t="s">
        <v>144</v>
      </c>
      <c r="AU624" s="238" t="s">
        <v>90</v>
      </c>
      <c r="AY624" s="18" t="s">
        <v>141</v>
      </c>
      <c r="BE624" s="239">
        <f>IF(N624="základní",J624,0)</f>
        <v>0</v>
      </c>
      <c r="BF624" s="239">
        <f>IF(N624="snížená",J624,0)</f>
        <v>0</v>
      </c>
      <c r="BG624" s="239">
        <f>IF(N624="zákl. přenesená",J624,0)</f>
        <v>0</v>
      </c>
      <c r="BH624" s="239">
        <f>IF(N624="sníž. přenesená",J624,0)</f>
        <v>0</v>
      </c>
      <c r="BI624" s="239">
        <f>IF(N624="nulová",J624,0)</f>
        <v>0</v>
      </c>
      <c r="BJ624" s="18" t="s">
        <v>85</v>
      </c>
      <c r="BK624" s="239">
        <f>ROUND(I624*H624,2)</f>
        <v>0</v>
      </c>
      <c r="BL624" s="18" t="s">
        <v>262</v>
      </c>
      <c r="BM624" s="238" t="s">
        <v>778</v>
      </c>
    </row>
    <row r="625" s="2" customFormat="1">
      <c r="A625" s="39"/>
      <c r="B625" s="40"/>
      <c r="C625" s="41"/>
      <c r="D625" s="240" t="s">
        <v>150</v>
      </c>
      <c r="E625" s="41"/>
      <c r="F625" s="241" t="s">
        <v>777</v>
      </c>
      <c r="G625" s="41"/>
      <c r="H625" s="41"/>
      <c r="I625" s="242"/>
      <c r="J625" s="41"/>
      <c r="K625" s="41"/>
      <c r="L625" s="45"/>
      <c r="M625" s="243"/>
      <c r="N625" s="244"/>
      <c r="O625" s="92"/>
      <c r="P625" s="92"/>
      <c r="Q625" s="92"/>
      <c r="R625" s="92"/>
      <c r="S625" s="92"/>
      <c r="T625" s="93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T625" s="18" t="s">
        <v>150</v>
      </c>
      <c r="AU625" s="18" t="s">
        <v>90</v>
      </c>
    </row>
    <row r="626" s="14" customFormat="1">
      <c r="A626" s="14"/>
      <c r="B626" s="255"/>
      <c r="C626" s="256"/>
      <c r="D626" s="240" t="s">
        <v>151</v>
      </c>
      <c r="E626" s="257" t="s">
        <v>1</v>
      </c>
      <c r="F626" s="258" t="s">
        <v>779</v>
      </c>
      <c r="G626" s="256"/>
      <c r="H626" s="259">
        <v>118.297</v>
      </c>
      <c r="I626" s="260"/>
      <c r="J626" s="256"/>
      <c r="K626" s="256"/>
      <c r="L626" s="261"/>
      <c r="M626" s="262"/>
      <c r="N626" s="263"/>
      <c r="O626" s="263"/>
      <c r="P626" s="263"/>
      <c r="Q626" s="263"/>
      <c r="R626" s="263"/>
      <c r="S626" s="263"/>
      <c r="T626" s="26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65" t="s">
        <v>151</v>
      </c>
      <c r="AU626" s="265" t="s">
        <v>90</v>
      </c>
      <c r="AV626" s="14" t="s">
        <v>90</v>
      </c>
      <c r="AW626" s="14" t="s">
        <v>35</v>
      </c>
      <c r="AX626" s="14" t="s">
        <v>78</v>
      </c>
      <c r="AY626" s="265" t="s">
        <v>141</v>
      </c>
    </row>
    <row r="627" s="14" customFormat="1">
      <c r="A627" s="14"/>
      <c r="B627" s="255"/>
      <c r="C627" s="256"/>
      <c r="D627" s="240" t="s">
        <v>151</v>
      </c>
      <c r="E627" s="257" t="s">
        <v>1</v>
      </c>
      <c r="F627" s="258" t="s">
        <v>780</v>
      </c>
      <c r="G627" s="256"/>
      <c r="H627" s="259">
        <v>31.498000000000001</v>
      </c>
      <c r="I627" s="260"/>
      <c r="J627" s="256"/>
      <c r="K627" s="256"/>
      <c r="L627" s="261"/>
      <c r="M627" s="262"/>
      <c r="N627" s="263"/>
      <c r="O627" s="263"/>
      <c r="P627" s="263"/>
      <c r="Q627" s="263"/>
      <c r="R627" s="263"/>
      <c r="S627" s="263"/>
      <c r="T627" s="26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65" t="s">
        <v>151</v>
      </c>
      <c r="AU627" s="265" t="s">
        <v>90</v>
      </c>
      <c r="AV627" s="14" t="s">
        <v>90</v>
      </c>
      <c r="AW627" s="14" t="s">
        <v>35</v>
      </c>
      <c r="AX627" s="14" t="s">
        <v>78</v>
      </c>
      <c r="AY627" s="265" t="s">
        <v>141</v>
      </c>
    </row>
    <row r="628" s="15" customFormat="1">
      <c r="A628" s="15"/>
      <c r="B628" s="266"/>
      <c r="C628" s="267"/>
      <c r="D628" s="240" t="s">
        <v>151</v>
      </c>
      <c r="E628" s="268" t="s">
        <v>1</v>
      </c>
      <c r="F628" s="269" t="s">
        <v>154</v>
      </c>
      <c r="G628" s="267"/>
      <c r="H628" s="270">
        <v>149.79499999999999</v>
      </c>
      <c r="I628" s="271"/>
      <c r="J628" s="267"/>
      <c r="K628" s="267"/>
      <c r="L628" s="272"/>
      <c r="M628" s="273"/>
      <c r="N628" s="274"/>
      <c r="O628" s="274"/>
      <c r="P628" s="274"/>
      <c r="Q628" s="274"/>
      <c r="R628" s="274"/>
      <c r="S628" s="274"/>
      <c r="T628" s="27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T628" s="276" t="s">
        <v>151</v>
      </c>
      <c r="AU628" s="276" t="s">
        <v>90</v>
      </c>
      <c r="AV628" s="15" t="s">
        <v>148</v>
      </c>
      <c r="AW628" s="15" t="s">
        <v>35</v>
      </c>
      <c r="AX628" s="15" t="s">
        <v>85</v>
      </c>
      <c r="AY628" s="276" t="s">
        <v>141</v>
      </c>
    </row>
    <row r="629" s="2" customFormat="1" ht="24.15" customHeight="1">
      <c r="A629" s="39"/>
      <c r="B629" s="40"/>
      <c r="C629" s="227" t="s">
        <v>781</v>
      </c>
      <c r="D629" s="227" t="s">
        <v>144</v>
      </c>
      <c r="E629" s="228" t="s">
        <v>782</v>
      </c>
      <c r="F629" s="229" t="s">
        <v>783</v>
      </c>
      <c r="G629" s="230" t="s">
        <v>147</v>
      </c>
      <c r="H629" s="231">
        <v>149.79499999999999</v>
      </c>
      <c r="I629" s="232"/>
      <c r="J629" s="233">
        <f>ROUND(I629*H629,2)</f>
        <v>0</v>
      </c>
      <c r="K629" s="229" t="s">
        <v>1</v>
      </c>
      <c r="L629" s="45"/>
      <c r="M629" s="234" t="s">
        <v>1</v>
      </c>
      <c r="N629" s="235" t="s">
        <v>43</v>
      </c>
      <c r="O629" s="92"/>
      <c r="P629" s="236">
        <f>O629*H629</f>
        <v>0</v>
      </c>
      <c r="Q629" s="236">
        <v>0</v>
      </c>
      <c r="R629" s="236">
        <f>Q629*H629</f>
        <v>0</v>
      </c>
      <c r="S629" s="236">
        <v>0</v>
      </c>
      <c r="T629" s="237">
        <f>S629*H629</f>
        <v>0</v>
      </c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R629" s="238" t="s">
        <v>262</v>
      </c>
      <c r="AT629" s="238" t="s">
        <v>144</v>
      </c>
      <c r="AU629" s="238" t="s">
        <v>90</v>
      </c>
      <c r="AY629" s="18" t="s">
        <v>141</v>
      </c>
      <c r="BE629" s="239">
        <f>IF(N629="základní",J629,0)</f>
        <v>0</v>
      </c>
      <c r="BF629" s="239">
        <f>IF(N629="snížená",J629,0)</f>
        <v>0</v>
      </c>
      <c r="BG629" s="239">
        <f>IF(N629="zákl. přenesená",J629,0)</f>
        <v>0</v>
      </c>
      <c r="BH629" s="239">
        <f>IF(N629="sníž. přenesená",J629,0)</f>
        <v>0</v>
      </c>
      <c r="BI629" s="239">
        <f>IF(N629="nulová",J629,0)</f>
        <v>0</v>
      </c>
      <c r="BJ629" s="18" t="s">
        <v>85</v>
      </c>
      <c r="BK629" s="239">
        <f>ROUND(I629*H629,2)</f>
        <v>0</v>
      </c>
      <c r="BL629" s="18" t="s">
        <v>262</v>
      </c>
      <c r="BM629" s="238" t="s">
        <v>784</v>
      </c>
    </row>
    <row r="630" s="2" customFormat="1">
      <c r="A630" s="39"/>
      <c r="B630" s="40"/>
      <c r="C630" s="41"/>
      <c r="D630" s="240" t="s">
        <v>150</v>
      </c>
      <c r="E630" s="41"/>
      <c r="F630" s="241" t="s">
        <v>783</v>
      </c>
      <c r="G630" s="41"/>
      <c r="H630" s="41"/>
      <c r="I630" s="242"/>
      <c r="J630" s="41"/>
      <c r="K630" s="41"/>
      <c r="L630" s="45"/>
      <c r="M630" s="243"/>
      <c r="N630" s="244"/>
      <c r="O630" s="92"/>
      <c r="P630" s="92"/>
      <c r="Q630" s="92"/>
      <c r="R630" s="92"/>
      <c r="S630" s="92"/>
      <c r="T630" s="93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T630" s="18" t="s">
        <v>150</v>
      </c>
      <c r="AU630" s="18" t="s">
        <v>90</v>
      </c>
    </row>
    <row r="631" s="14" customFormat="1">
      <c r="A631" s="14"/>
      <c r="B631" s="255"/>
      <c r="C631" s="256"/>
      <c r="D631" s="240" t="s">
        <v>151</v>
      </c>
      <c r="E631" s="257" t="s">
        <v>1</v>
      </c>
      <c r="F631" s="258" t="s">
        <v>779</v>
      </c>
      <c r="G631" s="256"/>
      <c r="H631" s="259">
        <v>118.297</v>
      </c>
      <c r="I631" s="260"/>
      <c r="J631" s="256"/>
      <c r="K631" s="256"/>
      <c r="L631" s="261"/>
      <c r="M631" s="262"/>
      <c r="N631" s="263"/>
      <c r="O631" s="263"/>
      <c r="P631" s="263"/>
      <c r="Q631" s="263"/>
      <c r="R631" s="263"/>
      <c r="S631" s="263"/>
      <c r="T631" s="26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T631" s="265" t="s">
        <v>151</v>
      </c>
      <c r="AU631" s="265" t="s">
        <v>90</v>
      </c>
      <c r="AV631" s="14" t="s">
        <v>90</v>
      </c>
      <c r="AW631" s="14" t="s">
        <v>35</v>
      </c>
      <c r="AX631" s="14" t="s">
        <v>78</v>
      </c>
      <c r="AY631" s="265" t="s">
        <v>141</v>
      </c>
    </row>
    <row r="632" s="14" customFormat="1">
      <c r="A632" s="14"/>
      <c r="B632" s="255"/>
      <c r="C632" s="256"/>
      <c r="D632" s="240" t="s">
        <v>151</v>
      </c>
      <c r="E632" s="257" t="s">
        <v>1</v>
      </c>
      <c r="F632" s="258" t="s">
        <v>780</v>
      </c>
      <c r="G632" s="256"/>
      <c r="H632" s="259">
        <v>31.498000000000001</v>
      </c>
      <c r="I632" s="260"/>
      <c r="J632" s="256"/>
      <c r="K632" s="256"/>
      <c r="L632" s="261"/>
      <c r="M632" s="262"/>
      <c r="N632" s="263"/>
      <c r="O632" s="263"/>
      <c r="P632" s="263"/>
      <c r="Q632" s="263"/>
      <c r="R632" s="263"/>
      <c r="S632" s="263"/>
      <c r="T632" s="26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T632" s="265" t="s">
        <v>151</v>
      </c>
      <c r="AU632" s="265" t="s">
        <v>90</v>
      </c>
      <c r="AV632" s="14" t="s">
        <v>90</v>
      </c>
      <c r="AW632" s="14" t="s">
        <v>35</v>
      </c>
      <c r="AX632" s="14" t="s">
        <v>78</v>
      </c>
      <c r="AY632" s="265" t="s">
        <v>141</v>
      </c>
    </row>
    <row r="633" s="15" customFormat="1">
      <c r="A633" s="15"/>
      <c r="B633" s="266"/>
      <c r="C633" s="267"/>
      <c r="D633" s="240" t="s">
        <v>151</v>
      </c>
      <c r="E633" s="268" t="s">
        <v>1</v>
      </c>
      <c r="F633" s="269" t="s">
        <v>154</v>
      </c>
      <c r="G633" s="267"/>
      <c r="H633" s="270">
        <v>149.79499999999999</v>
      </c>
      <c r="I633" s="271"/>
      <c r="J633" s="267"/>
      <c r="K633" s="267"/>
      <c r="L633" s="272"/>
      <c r="M633" s="273"/>
      <c r="N633" s="274"/>
      <c r="O633" s="274"/>
      <c r="P633" s="274"/>
      <c r="Q633" s="274"/>
      <c r="R633" s="274"/>
      <c r="S633" s="274"/>
      <c r="T633" s="27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T633" s="276" t="s">
        <v>151</v>
      </c>
      <c r="AU633" s="276" t="s">
        <v>90</v>
      </c>
      <c r="AV633" s="15" t="s">
        <v>148</v>
      </c>
      <c r="AW633" s="15" t="s">
        <v>35</v>
      </c>
      <c r="AX633" s="15" t="s">
        <v>85</v>
      </c>
      <c r="AY633" s="276" t="s">
        <v>141</v>
      </c>
    </row>
    <row r="634" s="2" customFormat="1" ht="24.15" customHeight="1">
      <c r="A634" s="39"/>
      <c r="B634" s="40"/>
      <c r="C634" s="227" t="s">
        <v>785</v>
      </c>
      <c r="D634" s="227" t="s">
        <v>144</v>
      </c>
      <c r="E634" s="228" t="s">
        <v>786</v>
      </c>
      <c r="F634" s="229" t="s">
        <v>787</v>
      </c>
      <c r="G634" s="230" t="s">
        <v>441</v>
      </c>
      <c r="H634" s="231">
        <v>72.670000000000002</v>
      </c>
      <c r="I634" s="232"/>
      <c r="J634" s="233">
        <f>ROUND(I634*H634,2)</f>
        <v>0</v>
      </c>
      <c r="K634" s="229" t="s">
        <v>1</v>
      </c>
      <c r="L634" s="45"/>
      <c r="M634" s="234" t="s">
        <v>1</v>
      </c>
      <c r="N634" s="235" t="s">
        <v>43</v>
      </c>
      <c r="O634" s="92"/>
      <c r="P634" s="236">
        <f>O634*H634</f>
        <v>0</v>
      </c>
      <c r="Q634" s="236">
        <v>0</v>
      </c>
      <c r="R634" s="236">
        <f>Q634*H634</f>
        <v>0</v>
      </c>
      <c r="S634" s="236">
        <v>0</v>
      </c>
      <c r="T634" s="237">
        <f>S634*H634</f>
        <v>0</v>
      </c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R634" s="238" t="s">
        <v>262</v>
      </c>
      <c r="AT634" s="238" t="s">
        <v>144</v>
      </c>
      <c r="AU634" s="238" t="s">
        <v>90</v>
      </c>
      <c r="AY634" s="18" t="s">
        <v>141</v>
      </c>
      <c r="BE634" s="239">
        <f>IF(N634="základní",J634,0)</f>
        <v>0</v>
      </c>
      <c r="BF634" s="239">
        <f>IF(N634="snížená",J634,0)</f>
        <v>0</v>
      </c>
      <c r="BG634" s="239">
        <f>IF(N634="zákl. přenesená",J634,0)</f>
        <v>0</v>
      </c>
      <c r="BH634" s="239">
        <f>IF(N634="sníž. přenesená",J634,0)</f>
        <v>0</v>
      </c>
      <c r="BI634" s="239">
        <f>IF(N634="nulová",J634,0)</f>
        <v>0</v>
      </c>
      <c r="BJ634" s="18" t="s">
        <v>85</v>
      </c>
      <c r="BK634" s="239">
        <f>ROUND(I634*H634,2)</f>
        <v>0</v>
      </c>
      <c r="BL634" s="18" t="s">
        <v>262</v>
      </c>
      <c r="BM634" s="238" t="s">
        <v>788</v>
      </c>
    </row>
    <row r="635" s="2" customFormat="1">
      <c r="A635" s="39"/>
      <c r="B635" s="40"/>
      <c r="C635" s="41"/>
      <c r="D635" s="240" t="s">
        <v>150</v>
      </c>
      <c r="E635" s="41"/>
      <c r="F635" s="241" t="s">
        <v>787</v>
      </c>
      <c r="G635" s="41"/>
      <c r="H635" s="41"/>
      <c r="I635" s="242"/>
      <c r="J635" s="41"/>
      <c r="K635" s="41"/>
      <c r="L635" s="45"/>
      <c r="M635" s="243"/>
      <c r="N635" s="244"/>
      <c r="O635" s="92"/>
      <c r="P635" s="92"/>
      <c r="Q635" s="92"/>
      <c r="R635" s="92"/>
      <c r="S635" s="92"/>
      <c r="T635" s="93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T635" s="18" t="s">
        <v>150</v>
      </c>
      <c r="AU635" s="18" t="s">
        <v>90</v>
      </c>
    </row>
    <row r="636" s="13" customFormat="1">
      <c r="A636" s="13"/>
      <c r="B636" s="245"/>
      <c r="C636" s="246"/>
      <c r="D636" s="240" t="s">
        <v>151</v>
      </c>
      <c r="E636" s="247" t="s">
        <v>1</v>
      </c>
      <c r="F636" s="248" t="s">
        <v>789</v>
      </c>
      <c r="G636" s="246"/>
      <c r="H636" s="247" t="s">
        <v>1</v>
      </c>
      <c r="I636" s="249"/>
      <c r="J636" s="246"/>
      <c r="K636" s="246"/>
      <c r="L636" s="250"/>
      <c r="M636" s="251"/>
      <c r="N636" s="252"/>
      <c r="O636" s="252"/>
      <c r="P636" s="252"/>
      <c r="Q636" s="252"/>
      <c r="R636" s="252"/>
      <c r="S636" s="252"/>
      <c r="T636" s="25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54" t="s">
        <v>151</v>
      </c>
      <c r="AU636" s="254" t="s">
        <v>90</v>
      </c>
      <c r="AV636" s="13" t="s">
        <v>85</v>
      </c>
      <c r="AW636" s="13" t="s">
        <v>35</v>
      </c>
      <c r="AX636" s="13" t="s">
        <v>78</v>
      </c>
      <c r="AY636" s="254" t="s">
        <v>141</v>
      </c>
    </row>
    <row r="637" s="14" customFormat="1">
      <c r="A637" s="14"/>
      <c r="B637" s="255"/>
      <c r="C637" s="256"/>
      <c r="D637" s="240" t="s">
        <v>151</v>
      </c>
      <c r="E637" s="257" t="s">
        <v>1</v>
      </c>
      <c r="F637" s="258" t="s">
        <v>790</v>
      </c>
      <c r="G637" s="256"/>
      <c r="H637" s="259">
        <v>50.020000000000003</v>
      </c>
      <c r="I637" s="260"/>
      <c r="J637" s="256"/>
      <c r="K637" s="256"/>
      <c r="L637" s="261"/>
      <c r="M637" s="262"/>
      <c r="N637" s="263"/>
      <c r="O637" s="263"/>
      <c r="P637" s="263"/>
      <c r="Q637" s="263"/>
      <c r="R637" s="263"/>
      <c r="S637" s="263"/>
      <c r="T637" s="26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T637" s="265" t="s">
        <v>151</v>
      </c>
      <c r="AU637" s="265" t="s">
        <v>90</v>
      </c>
      <c r="AV637" s="14" t="s">
        <v>90</v>
      </c>
      <c r="AW637" s="14" t="s">
        <v>35</v>
      </c>
      <c r="AX637" s="14" t="s">
        <v>78</v>
      </c>
      <c r="AY637" s="265" t="s">
        <v>141</v>
      </c>
    </row>
    <row r="638" s="14" customFormat="1">
      <c r="A638" s="14"/>
      <c r="B638" s="255"/>
      <c r="C638" s="256"/>
      <c r="D638" s="240" t="s">
        <v>151</v>
      </c>
      <c r="E638" s="257" t="s">
        <v>1</v>
      </c>
      <c r="F638" s="258" t="s">
        <v>791</v>
      </c>
      <c r="G638" s="256"/>
      <c r="H638" s="259">
        <v>14.65</v>
      </c>
      <c r="I638" s="260"/>
      <c r="J638" s="256"/>
      <c r="K638" s="256"/>
      <c r="L638" s="261"/>
      <c r="M638" s="262"/>
      <c r="N638" s="263"/>
      <c r="O638" s="263"/>
      <c r="P638" s="263"/>
      <c r="Q638" s="263"/>
      <c r="R638" s="263"/>
      <c r="S638" s="263"/>
      <c r="T638" s="26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265" t="s">
        <v>151</v>
      </c>
      <c r="AU638" s="265" t="s">
        <v>90</v>
      </c>
      <c r="AV638" s="14" t="s">
        <v>90</v>
      </c>
      <c r="AW638" s="14" t="s">
        <v>35</v>
      </c>
      <c r="AX638" s="14" t="s">
        <v>78</v>
      </c>
      <c r="AY638" s="265" t="s">
        <v>141</v>
      </c>
    </row>
    <row r="639" s="13" customFormat="1">
      <c r="A639" s="13"/>
      <c r="B639" s="245"/>
      <c r="C639" s="246"/>
      <c r="D639" s="240" t="s">
        <v>151</v>
      </c>
      <c r="E639" s="247" t="s">
        <v>1</v>
      </c>
      <c r="F639" s="248" t="s">
        <v>792</v>
      </c>
      <c r="G639" s="246"/>
      <c r="H639" s="247" t="s">
        <v>1</v>
      </c>
      <c r="I639" s="249"/>
      <c r="J639" s="246"/>
      <c r="K639" s="246"/>
      <c r="L639" s="250"/>
      <c r="M639" s="251"/>
      <c r="N639" s="252"/>
      <c r="O639" s="252"/>
      <c r="P639" s="252"/>
      <c r="Q639" s="252"/>
      <c r="R639" s="252"/>
      <c r="S639" s="252"/>
      <c r="T639" s="25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54" t="s">
        <v>151</v>
      </c>
      <c r="AU639" s="254" t="s">
        <v>90</v>
      </c>
      <c r="AV639" s="13" t="s">
        <v>85</v>
      </c>
      <c r="AW639" s="13" t="s">
        <v>35</v>
      </c>
      <c r="AX639" s="13" t="s">
        <v>78</v>
      </c>
      <c r="AY639" s="254" t="s">
        <v>141</v>
      </c>
    </row>
    <row r="640" s="14" customFormat="1">
      <c r="A640" s="14"/>
      <c r="B640" s="255"/>
      <c r="C640" s="256"/>
      <c r="D640" s="240" t="s">
        <v>151</v>
      </c>
      <c r="E640" s="257" t="s">
        <v>1</v>
      </c>
      <c r="F640" s="258" t="s">
        <v>793</v>
      </c>
      <c r="G640" s="256"/>
      <c r="H640" s="259">
        <v>8</v>
      </c>
      <c r="I640" s="260"/>
      <c r="J640" s="256"/>
      <c r="K640" s="256"/>
      <c r="L640" s="261"/>
      <c r="M640" s="262"/>
      <c r="N640" s="263"/>
      <c r="O640" s="263"/>
      <c r="P640" s="263"/>
      <c r="Q640" s="263"/>
      <c r="R640" s="263"/>
      <c r="S640" s="263"/>
      <c r="T640" s="26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65" t="s">
        <v>151</v>
      </c>
      <c r="AU640" s="265" t="s">
        <v>90</v>
      </c>
      <c r="AV640" s="14" t="s">
        <v>90</v>
      </c>
      <c r="AW640" s="14" t="s">
        <v>35</v>
      </c>
      <c r="AX640" s="14" t="s">
        <v>78</v>
      </c>
      <c r="AY640" s="265" t="s">
        <v>141</v>
      </c>
    </row>
    <row r="641" s="15" customFormat="1">
      <c r="A641" s="15"/>
      <c r="B641" s="266"/>
      <c r="C641" s="267"/>
      <c r="D641" s="240" t="s">
        <v>151</v>
      </c>
      <c r="E641" s="268" t="s">
        <v>1</v>
      </c>
      <c r="F641" s="269" t="s">
        <v>154</v>
      </c>
      <c r="G641" s="267"/>
      <c r="H641" s="270">
        <v>72.670000000000002</v>
      </c>
      <c r="I641" s="271"/>
      <c r="J641" s="267"/>
      <c r="K641" s="267"/>
      <c r="L641" s="272"/>
      <c r="M641" s="273"/>
      <c r="N641" s="274"/>
      <c r="O641" s="274"/>
      <c r="P641" s="274"/>
      <c r="Q641" s="274"/>
      <c r="R641" s="274"/>
      <c r="S641" s="274"/>
      <c r="T641" s="27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T641" s="276" t="s">
        <v>151</v>
      </c>
      <c r="AU641" s="276" t="s">
        <v>90</v>
      </c>
      <c r="AV641" s="15" t="s">
        <v>148</v>
      </c>
      <c r="AW641" s="15" t="s">
        <v>35</v>
      </c>
      <c r="AX641" s="15" t="s">
        <v>85</v>
      </c>
      <c r="AY641" s="276" t="s">
        <v>141</v>
      </c>
    </row>
    <row r="642" s="2" customFormat="1" ht="37.8" customHeight="1">
      <c r="A642" s="39"/>
      <c r="B642" s="40"/>
      <c r="C642" s="227" t="s">
        <v>794</v>
      </c>
      <c r="D642" s="227" t="s">
        <v>144</v>
      </c>
      <c r="E642" s="228" t="s">
        <v>795</v>
      </c>
      <c r="F642" s="229" t="s">
        <v>796</v>
      </c>
      <c r="G642" s="230" t="s">
        <v>147</v>
      </c>
      <c r="H642" s="231">
        <v>139.34399999999999</v>
      </c>
      <c r="I642" s="232"/>
      <c r="J642" s="233">
        <f>ROUND(I642*H642,2)</f>
        <v>0</v>
      </c>
      <c r="K642" s="229" t="s">
        <v>1</v>
      </c>
      <c r="L642" s="45"/>
      <c r="M642" s="234" t="s">
        <v>1</v>
      </c>
      <c r="N642" s="235" t="s">
        <v>43</v>
      </c>
      <c r="O642" s="92"/>
      <c r="P642" s="236">
        <f>O642*H642</f>
        <v>0</v>
      </c>
      <c r="Q642" s="236">
        <v>0</v>
      </c>
      <c r="R642" s="236">
        <f>Q642*H642</f>
        <v>0</v>
      </c>
      <c r="S642" s="236">
        <v>0</v>
      </c>
      <c r="T642" s="237">
        <f>S642*H642</f>
        <v>0</v>
      </c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R642" s="238" t="s">
        <v>262</v>
      </c>
      <c r="AT642" s="238" t="s">
        <v>144</v>
      </c>
      <c r="AU642" s="238" t="s">
        <v>90</v>
      </c>
      <c r="AY642" s="18" t="s">
        <v>141</v>
      </c>
      <c r="BE642" s="239">
        <f>IF(N642="základní",J642,0)</f>
        <v>0</v>
      </c>
      <c r="BF642" s="239">
        <f>IF(N642="snížená",J642,0)</f>
        <v>0</v>
      </c>
      <c r="BG642" s="239">
        <f>IF(N642="zákl. přenesená",J642,0)</f>
        <v>0</v>
      </c>
      <c r="BH642" s="239">
        <f>IF(N642="sníž. přenesená",J642,0)</f>
        <v>0</v>
      </c>
      <c r="BI642" s="239">
        <f>IF(N642="nulová",J642,0)</f>
        <v>0</v>
      </c>
      <c r="BJ642" s="18" t="s">
        <v>85</v>
      </c>
      <c r="BK642" s="239">
        <f>ROUND(I642*H642,2)</f>
        <v>0</v>
      </c>
      <c r="BL642" s="18" t="s">
        <v>262</v>
      </c>
      <c r="BM642" s="238" t="s">
        <v>797</v>
      </c>
    </row>
    <row r="643" s="2" customFormat="1">
      <c r="A643" s="39"/>
      <c r="B643" s="40"/>
      <c r="C643" s="41"/>
      <c r="D643" s="240" t="s">
        <v>150</v>
      </c>
      <c r="E643" s="41"/>
      <c r="F643" s="241" t="s">
        <v>796</v>
      </c>
      <c r="G643" s="41"/>
      <c r="H643" s="41"/>
      <c r="I643" s="242"/>
      <c r="J643" s="41"/>
      <c r="K643" s="41"/>
      <c r="L643" s="45"/>
      <c r="M643" s="243"/>
      <c r="N643" s="244"/>
      <c r="O643" s="92"/>
      <c r="P643" s="92"/>
      <c r="Q643" s="92"/>
      <c r="R643" s="92"/>
      <c r="S643" s="92"/>
      <c r="T643" s="93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T643" s="18" t="s">
        <v>150</v>
      </c>
      <c r="AU643" s="18" t="s">
        <v>90</v>
      </c>
    </row>
    <row r="644" s="13" customFormat="1">
      <c r="A644" s="13"/>
      <c r="B644" s="245"/>
      <c r="C644" s="246"/>
      <c r="D644" s="240" t="s">
        <v>151</v>
      </c>
      <c r="E644" s="247" t="s">
        <v>1</v>
      </c>
      <c r="F644" s="248" t="s">
        <v>798</v>
      </c>
      <c r="G644" s="246"/>
      <c r="H644" s="247" t="s">
        <v>1</v>
      </c>
      <c r="I644" s="249"/>
      <c r="J644" s="246"/>
      <c r="K644" s="246"/>
      <c r="L644" s="250"/>
      <c r="M644" s="251"/>
      <c r="N644" s="252"/>
      <c r="O644" s="252"/>
      <c r="P644" s="252"/>
      <c r="Q644" s="252"/>
      <c r="R644" s="252"/>
      <c r="S644" s="252"/>
      <c r="T644" s="25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54" t="s">
        <v>151</v>
      </c>
      <c r="AU644" s="254" t="s">
        <v>90</v>
      </c>
      <c r="AV644" s="13" t="s">
        <v>85</v>
      </c>
      <c r="AW644" s="13" t="s">
        <v>35</v>
      </c>
      <c r="AX644" s="13" t="s">
        <v>78</v>
      </c>
      <c r="AY644" s="254" t="s">
        <v>141</v>
      </c>
    </row>
    <row r="645" s="14" customFormat="1">
      <c r="A645" s="14"/>
      <c r="B645" s="255"/>
      <c r="C645" s="256"/>
      <c r="D645" s="240" t="s">
        <v>151</v>
      </c>
      <c r="E645" s="257" t="s">
        <v>1</v>
      </c>
      <c r="F645" s="258" t="s">
        <v>799</v>
      </c>
      <c r="G645" s="256"/>
      <c r="H645" s="259">
        <v>110.044</v>
      </c>
      <c r="I645" s="260"/>
      <c r="J645" s="256"/>
      <c r="K645" s="256"/>
      <c r="L645" s="261"/>
      <c r="M645" s="262"/>
      <c r="N645" s="263"/>
      <c r="O645" s="263"/>
      <c r="P645" s="263"/>
      <c r="Q645" s="263"/>
      <c r="R645" s="263"/>
      <c r="S645" s="263"/>
      <c r="T645" s="26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65" t="s">
        <v>151</v>
      </c>
      <c r="AU645" s="265" t="s">
        <v>90</v>
      </c>
      <c r="AV645" s="14" t="s">
        <v>90</v>
      </c>
      <c r="AW645" s="14" t="s">
        <v>35</v>
      </c>
      <c r="AX645" s="14" t="s">
        <v>78</v>
      </c>
      <c r="AY645" s="265" t="s">
        <v>141</v>
      </c>
    </row>
    <row r="646" s="14" customFormat="1">
      <c r="A646" s="14"/>
      <c r="B646" s="255"/>
      <c r="C646" s="256"/>
      <c r="D646" s="240" t="s">
        <v>151</v>
      </c>
      <c r="E646" s="257" t="s">
        <v>1</v>
      </c>
      <c r="F646" s="258" t="s">
        <v>800</v>
      </c>
      <c r="G646" s="256"/>
      <c r="H646" s="259">
        <v>29.300000000000001</v>
      </c>
      <c r="I646" s="260"/>
      <c r="J646" s="256"/>
      <c r="K646" s="256"/>
      <c r="L646" s="261"/>
      <c r="M646" s="262"/>
      <c r="N646" s="263"/>
      <c r="O646" s="263"/>
      <c r="P646" s="263"/>
      <c r="Q646" s="263"/>
      <c r="R646" s="263"/>
      <c r="S646" s="263"/>
      <c r="T646" s="26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T646" s="265" t="s">
        <v>151</v>
      </c>
      <c r="AU646" s="265" t="s">
        <v>90</v>
      </c>
      <c r="AV646" s="14" t="s">
        <v>90</v>
      </c>
      <c r="AW646" s="14" t="s">
        <v>35</v>
      </c>
      <c r="AX646" s="14" t="s">
        <v>78</v>
      </c>
      <c r="AY646" s="265" t="s">
        <v>141</v>
      </c>
    </row>
    <row r="647" s="15" customFormat="1">
      <c r="A647" s="15"/>
      <c r="B647" s="266"/>
      <c r="C647" s="267"/>
      <c r="D647" s="240" t="s">
        <v>151</v>
      </c>
      <c r="E647" s="268" t="s">
        <v>1</v>
      </c>
      <c r="F647" s="269" t="s">
        <v>154</v>
      </c>
      <c r="G647" s="267"/>
      <c r="H647" s="270">
        <v>139.34399999999999</v>
      </c>
      <c r="I647" s="271"/>
      <c r="J647" s="267"/>
      <c r="K647" s="267"/>
      <c r="L647" s="272"/>
      <c r="M647" s="273"/>
      <c r="N647" s="274"/>
      <c r="O647" s="274"/>
      <c r="P647" s="274"/>
      <c r="Q647" s="274"/>
      <c r="R647" s="274"/>
      <c r="S647" s="274"/>
      <c r="T647" s="27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T647" s="276" t="s">
        <v>151</v>
      </c>
      <c r="AU647" s="276" t="s">
        <v>90</v>
      </c>
      <c r="AV647" s="15" t="s">
        <v>148</v>
      </c>
      <c r="AW647" s="15" t="s">
        <v>35</v>
      </c>
      <c r="AX647" s="15" t="s">
        <v>85</v>
      </c>
      <c r="AY647" s="276" t="s">
        <v>141</v>
      </c>
    </row>
    <row r="648" s="2" customFormat="1" ht="24.15" customHeight="1">
      <c r="A648" s="39"/>
      <c r="B648" s="40"/>
      <c r="C648" s="291" t="s">
        <v>801</v>
      </c>
      <c r="D648" s="291" t="s">
        <v>443</v>
      </c>
      <c r="E648" s="292" t="s">
        <v>802</v>
      </c>
      <c r="F648" s="293" t="s">
        <v>803</v>
      </c>
      <c r="G648" s="294" t="s">
        <v>147</v>
      </c>
      <c r="H648" s="295">
        <v>149.79499999999999</v>
      </c>
      <c r="I648" s="296"/>
      <c r="J648" s="297">
        <f>ROUND(I648*H648,2)</f>
        <v>0</v>
      </c>
      <c r="K648" s="293" t="s">
        <v>1</v>
      </c>
      <c r="L648" s="298"/>
      <c r="M648" s="299" t="s">
        <v>1</v>
      </c>
      <c r="N648" s="300" t="s">
        <v>43</v>
      </c>
      <c r="O648" s="92"/>
      <c r="P648" s="236">
        <f>O648*H648</f>
        <v>0</v>
      </c>
      <c r="Q648" s="236">
        <v>0</v>
      </c>
      <c r="R648" s="236">
        <f>Q648*H648</f>
        <v>0</v>
      </c>
      <c r="S648" s="236">
        <v>0</v>
      </c>
      <c r="T648" s="237">
        <f>S648*H648</f>
        <v>0</v>
      </c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R648" s="238" t="s">
        <v>511</v>
      </c>
      <c r="AT648" s="238" t="s">
        <v>443</v>
      </c>
      <c r="AU648" s="238" t="s">
        <v>90</v>
      </c>
      <c r="AY648" s="18" t="s">
        <v>141</v>
      </c>
      <c r="BE648" s="239">
        <f>IF(N648="základní",J648,0)</f>
        <v>0</v>
      </c>
      <c r="BF648" s="239">
        <f>IF(N648="snížená",J648,0)</f>
        <v>0</v>
      </c>
      <c r="BG648" s="239">
        <f>IF(N648="zákl. přenesená",J648,0)</f>
        <v>0</v>
      </c>
      <c r="BH648" s="239">
        <f>IF(N648="sníž. přenesená",J648,0)</f>
        <v>0</v>
      </c>
      <c r="BI648" s="239">
        <f>IF(N648="nulová",J648,0)</f>
        <v>0</v>
      </c>
      <c r="BJ648" s="18" t="s">
        <v>85</v>
      </c>
      <c r="BK648" s="239">
        <f>ROUND(I648*H648,2)</f>
        <v>0</v>
      </c>
      <c r="BL648" s="18" t="s">
        <v>262</v>
      </c>
      <c r="BM648" s="238" t="s">
        <v>804</v>
      </c>
    </row>
    <row r="649" s="2" customFormat="1">
      <c r="A649" s="39"/>
      <c r="B649" s="40"/>
      <c r="C649" s="41"/>
      <c r="D649" s="240" t="s">
        <v>150</v>
      </c>
      <c r="E649" s="41"/>
      <c r="F649" s="241" t="s">
        <v>803</v>
      </c>
      <c r="G649" s="41"/>
      <c r="H649" s="41"/>
      <c r="I649" s="242"/>
      <c r="J649" s="41"/>
      <c r="K649" s="41"/>
      <c r="L649" s="45"/>
      <c r="M649" s="243"/>
      <c r="N649" s="244"/>
      <c r="O649" s="92"/>
      <c r="P649" s="92"/>
      <c r="Q649" s="92"/>
      <c r="R649" s="92"/>
      <c r="S649" s="92"/>
      <c r="T649" s="93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T649" s="18" t="s">
        <v>150</v>
      </c>
      <c r="AU649" s="18" t="s">
        <v>90</v>
      </c>
    </row>
    <row r="650" s="13" customFormat="1">
      <c r="A650" s="13"/>
      <c r="B650" s="245"/>
      <c r="C650" s="246"/>
      <c r="D650" s="240" t="s">
        <v>151</v>
      </c>
      <c r="E650" s="247" t="s">
        <v>1</v>
      </c>
      <c r="F650" s="248" t="s">
        <v>798</v>
      </c>
      <c r="G650" s="246"/>
      <c r="H650" s="247" t="s">
        <v>1</v>
      </c>
      <c r="I650" s="249"/>
      <c r="J650" s="246"/>
      <c r="K650" s="246"/>
      <c r="L650" s="250"/>
      <c r="M650" s="251"/>
      <c r="N650" s="252"/>
      <c r="O650" s="252"/>
      <c r="P650" s="252"/>
      <c r="Q650" s="252"/>
      <c r="R650" s="252"/>
      <c r="S650" s="252"/>
      <c r="T650" s="25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54" t="s">
        <v>151</v>
      </c>
      <c r="AU650" s="254" t="s">
        <v>90</v>
      </c>
      <c r="AV650" s="13" t="s">
        <v>85</v>
      </c>
      <c r="AW650" s="13" t="s">
        <v>35</v>
      </c>
      <c r="AX650" s="13" t="s">
        <v>78</v>
      </c>
      <c r="AY650" s="254" t="s">
        <v>141</v>
      </c>
    </row>
    <row r="651" s="14" customFormat="1">
      <c r="A651" s="14"/>
      <c r="B651" s="255"/>
      <c r="C651" s="256"/>
      <c r="D651" s="240" t="s">
        <v>151</v>
      </c>
      <c r="E651" s="257" t="s">
        <v>1</v>
      </c>
      <c r="F651" s="258" t="s">
        <v>779</v>
      </c>
      <c r="G651" s="256"/>
      <c r="H651" s="259">
        <v>118.297</v>
      </c>
      <c r="I651" s="260"/>
      <c r="J651" s="256"/>
      <c r="K651" s="256"/>
      <c r="L651" s="261"/>
      <c r="M651" s="262"/>
      <c r="N651" s="263"/>
      <c r="O651" s="263"/>
      <c r="P651" s="263"/>
      <c r="Q651" s="263"/>
      <c r="R651" s="263"/>
      <c r="S651" s="263"/>
      <c r="T651" s="26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65" t="s">
        <v>151</v>
      </c>
      <c r="AU651" s="265" t="s">
        <v>90</v>
      </c>
      <c r="AV651" s="14" t="s">
        <v>90</v>
      </c>
      <c r="AW651" s="14" t="s">
        <v>35</v>
      </c>
      <c r="AX651" s="14" t="s">
        <v>78</v>
      </c>
      <c r="AY651" s="265" t="s">
        <v>141</v>
      </c>
    </row>
    <row r="652" s="14" customFormat="1">
      <c r="A652" s="14"/>
      <c r="B652" s="255"/>
      <c r="C652" s="256"/>
      <c r="D652" s="240" t="s">
        <v>151</v>
      </c>
      <c r="E652" s="257" t="s">
        <v>1</v>
      </c>
      <c r="F652" s="258" t="s">
        <v>780</v>
      </c>
      <c r="G652" s="256"/>
      <c r="H652" s="259">
        <v>31.498000000000001</v>
      </c>
      <c r="I652" s="260"/>
      <c r="J652" s="256"/>
      <c r="K652" s="256"/>
      <c r="L652" s="261"/>
      <c r="M652" s="262"/>
      <c r="N652" s="263"/>
      <c r="O652" s="263"/>
      <c r="P652" s="263"/>
      <c r="Q652" s="263"/>
      <c r="R652" s="263"/>
      <c r="S652" s="263"/>
      <c r="T652" s="26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T652" s="265" t="s">
        <v>151</v>
      </c>
      <c r="AU652" s="265" t="s">
        <v>90</v>
      </c>
      <c r="AV652" s="14" t="s">
        <v>90</v>
      </c>
      <c r="AW652" s="14" t="s">
        <v>35</v>
      </c>
      <c r="AX652" s="14" t="s">
        <v>78</v>
      </c>
      <c r="AY652" s="265" t="s">
        <v>141</v>
      </c>
    </row>
    <row r="653" s="15" customFormat="1">
      <c r="A653" s="15"/>
      <c r="B653" s="266"/>
      <c r="C653" s="267"/>
      <c r="D653" s="240" t="s">
        <v>151</v>
      </c>
      <c r="E653" s="268" t="s">
        <v>1</v>
      </c>
      <c r="F653" s="269" t="s">
        <v>154</v>
      </c>
      <c r="G653" s="267"/>
      <c r="H653" s="270">
        <v>149.79499999999999</v>
      </c>
      <c r="I653" s="271"/>
      <c r="J653" s="267"/>
      <c r="K653" s="267"/>
      <c r="L653" s="272"/>
      <c r="M653" s="273"/>
      <c r="N653" s="274"/>
      <c r="O653" s="274"/>
      <c r="P653" s="274"/>
      <c r="Q653" s="274"/>
      <c r="R653" s="274"/>
      <c r="S653" s="274"/>
      <c r="T653" s="27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T653" s="276" t="s">
        <v>151</v>
      </c>
      <c r="AU653" s="276" t="s">
        <v>90</v>
      </c>
      <c r="AV653" s="15" t="s">
        <v>148</v>
      </c>
      <c r="AW653" s="15" t="s">
        <v>35</v>
      </c>
      <c r="AX653" s="15" t="s">
        <v>85</v>
      </c>
      <c r="AY653" s="276" t="s">
        <v>141</v>
      </c>
    </row>
    <row r="654" s="2" customFormat="1" ht="24.15" customHeight="1">
      <c r="A654" s="39"/>
      <c r="B654" s="40"/>
      <c r="C654" s="227" t="s">
        <v>805</v>
      </c>
      <c r="D654" s="227" t="s">
        <v>144</v>
      </c>
      <c r="E654" s="228" t="s">
        <v>806</v>
      </c>
      <c r="F654" s="229" t="s">
        <v>807</v>
      </c>
      <c r="G654" s="230" t="s">
        <v>441</v>
      </c>
      <c r="H654" s="231">
        <v>42.630000000000003</v>
      </c>
      <c r="I654" s="232"/>
      <c r="J654" s="233">
        <f>ROUND(I654*H654,2)</f>
        <v>0</v>
      </c>
      <c r="K654" s="229" t="s">
        <v>1</v>
      </c>
      <c r="L654" s="45"/>
      <c r="M654" s="234" t="s">
        <v>1</v>
      </c>
      <c r="N654" s="235" t="s">
        <v>43</v>
      </c>
      <c r="O654" s="92"/>
      <c r="P654" s="236">
        <f>O654*H654</f>
        <v>0</v>
      </c>
      <c r="Q654" s="236">
        <v>0</v>
      </c>
      <c r="R654" s="236">
        <f>Q654*H654</f>
        <v>0</v>
      </c>
      <c r="S654" s="236">
        <v>0</v>
      </c>
      <c r="T654" s="237">
        <f>S654*H654</f>
        <v>0</v>
      </c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R654" s="238" t="s">
        <v>262</v>
      </c>
      <c r="AT654" s="238" t="s">
        <v>144</v>
      </c>
      <c r="AU654" s="238" t="s">
        <v>90</v>
      </c>
      <c r="AY654" s="18" t="s">
        <v>141</v>
      </c>
      <c r="BE654" s="239">
        <f>IF(N654="základní",J654,0)</f>
        <v>0</v>
      </c>
      <c r="BF654" s="239">
        <f>IF(N654="snížená",J654,0)</f>
        <v>0</v>
      </c>
      <c r="BG654" s="239">
        <f>IF(N654="zákl. přenesená",J654,0)</f>
        <v>0</v>
      </c>
      <c r="BH654" s="239">
        <f>IF(N654="sníž. přenesená",J654,0)</f>
        <v>0</v>
      </c>
      <c r="BI654" s="239">
        <f>IF(N654="nulová",J654,0)</f>
        <v>0</v>
      </c>
      <c r="BJ654" s="18" t="s">
        <v>85</v>
      </c>
      <c r="BK654" s="239">
        <f>ROUND(I654*H654,2)</f>
        <v>0</v>
      </c>
      <c r="BL654" s="18" t="s">
        <v>262</v>
      </c>
      <c r="BM654" s="238" t="s">
        <v>808</v>
      </c>
    </row>
    <row r="655" s="2" customFormat="1">
      <c r="A655" s="39"/>
      <c r="B655" s="40"/>
      <c r="C655" s="41"/>
      <c r="D655" s="240" t="s">
        <v>150</v>
      </c>
      <c r="E655" s="41"/>
      <c r="F655" s="241" t="s">
        <v>807</v>
      </c>
      <c r="G655" s="41"/>
      <c r="H655" s="41"/>
      <c r="I655" s="242"/>
      <c r="J655" s="41"/>
      <c r="K655" s="41"/>
      <c r="L655" s="45"/>
      <c r="M655" s="243"/>
      <c r="N655" s="244"/>
      <c r="O655" s="92"/>
      <c r="P655" s="92"/>
      <c r="Q655" s="92"/>
      <c r="R655" s="92"/>
      <c r="S655" s="92"/>
      <c r="T655" s="93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T655" s="18" t="s">
        <v>150</v>
      </c>
      <c r="AU655" s="18" t="s">
        <v>90</v>
      </c>
    </row>
    <row r="656" s="14" customFormat="1">
      <c r="A656" s="14"/>
      <c r="B656" s="255"/>
      <c r="C656" s="256"/>
      <c r="D656" s="240" t="s">
        <v>151</v>
      </c>
      <c r="E656" s="257" t="s">
        <v>1</v>
      </c>
      <c r="F656" s="258" t="s">
        <v>809</v>
      </c>
      <c r="G656" s="256"/>
      <c r="H656" s="259">
        <v>39.600000000000001</v>
      </c>
      <c r="I656" s="260"/>
      <c r="J656" s="256"/>
      <c r="K656" s="256"/>
      <c r="L656" s="261"/>
      <c r="M656" s="262"/>
      <c r="N656" s="263"/>
      <c r="O656" s="263"/>
      <c r="P656" s="263"/>
      <c r="Q656" s="263"/>
      <c r="R656" s="263"/>
      <c r="S656" s="263"/>
      <c r="T656" s="26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65" t="s">
        <v>151</v>
      </c>
      <c r="AU656" s="265" t="s">
        <v>90</v>
      </c>
      <c r="AV656" s="14" t="s">
        <v>90</v>
      </c>
      <c r="AW656" s="14" t="s">
        <v>35</v>
      </c>
      <c r="AX656" s="14" t="s">
        <v>78</v>
      </c>
      <c r="AY656" s="265" t="s">
        <v>141</v>
      </c>
    </row>
    <row r="657" s="14" customFormat="1">
      <c r="A657" s="14"/>
      <c r="B657" s="255"/>
      <c r="C657" s="256"/>
      <c r="D657" s="240" t="s">
        <v>151</v>
      </c>
      <c r="E657" s="257" t="s">
        <v>1</v>
      </c>
      <c r="F657" s="258" t="s">
        <v>810</v>
      </c>
      <c r="G657" s="256"/>
      <c r="H657" s="259">
        <v>3.0299999999999998</v>
      </c>
      <c r="I657" s="260"/>
      <c r="J657" s="256"/>
      <c r="K657" s="256"/>
      <c r="L657" s="261"/>
      <c r="M657" s="262"/>
      <c r="N657" s="263"/>
      <c r="O657" s="263"/>
      <c r="P657" s="263"/>
      <c r="Q657" s="263"/>
      <c r="R657" s="263"/>
      <c r="S657" s="263"/>
      <c r="T657" s="26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T657" s="265" t="s">
        <v>151</v>
      </c>
      <c r="AU657" s="265" t="s">
        <v>90</v>
      </c>
      <c r="AV657" s="14" t="s">
        <v>90</v>
      </c>
      <c r="AW657" s="14" t="s">
        <v>35</v>
      </c>
      <c r="AX657" s="14" t="s">
        <v>78</v>
      </c>
      <c r="AY657" s="265" t="s">
        <v>141</v>
      </c>
    </row>
    <row r="658" s="15" customFormat="1">
      <c r="A658" s="15"/>
      <c r="B658" s="266"/>
      <c r="C658" s="267"/>
      <c r="D658" s="240" t="s">
        <v>151</v>
      </c>
      <c r="E658" s="268" t="s">
        <v>1</v>
      </c>
      <c r="F658" s="269" t="s">
        <v>154</v>
      </c>
      <c r="G658" s="267"/>
      <c r="H658" s="270">
        <v>42.630000000000003</v>
      </c>
      <c r="I658" s="271"/>
      <c r="J658" s="267"/>
      <c r="K658" s="267"/>
      <c r="L658" s="272"/>
      <c r="M658" s="273"/>
      <c r="N658" s="274"/>
      <c r="O658" s="274"/>
      <c r="P658" s="274"/>
      <c r="Q658" s="274"/>
      <c r="R658" s="274"/>
      <c r="S658" s="274"/>
      <c r="T658" s="27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T658" s="276" t="s">
        <v>151</v>
      </c>
      <c r="AU658" s="276" t="s">
        <v>90</v>
      </c>
      <c r="AV658" s="15" t="s">
        <v>148</v>
      </c>
      <c r="AW658" s="15" t="s">
        <v>35</v>
      </c>
      <c r="AX658" s="15" t="s">
        <v>85</v>
      </c>
      <c r="AY658" s="276" t="s">
        <v>141</v>
      </c>
    </row>
    <row r="659" s="2" customFormat="1" ht="16.5" customHeight="1">
      <c r="A659" s="39"/>
      <c r="B659" s="40"/>
      <c r="C659" s="291" t="s">
        <v>811</v>
      </c>
      <c r="D659" s="291" t="s">
        <v>443</v>
      </c>
      <c r="E659" s="292" t="s">
        <v>812</v>
      </c>
      <c r="F659" s="293" t="s">
        <v>813</v>
      </c>
      <c r="G659" s="294" t="s">
        <v>441</v>
      </c>
      <c r="H659" s="295">
        <v>44.762</v>
      </c>
      <c r="I659" s="296"/>
      <c r="J659" s="297">
        <f>ROUND(I659*H659,2)</f>
        <v>0</v>
      </c>
      <c r="K659" s="293" t="s">
        <v>1</v>
      </c>
      <c r="L659" s="298"/>
      <c r="M659" s="299" t="s">
        <v>1</v>
      </c>
      <c r="N659" s="300" t="s">
        <v>43</v>
      </c>
      <c r="O659" s="92"/>
      <c r="P659" s="236">
        <f>O659*H659</f>
        <v>0</v>
      </c>
      <c r="Q659" s="236">
        <v>0</v>
      </c>
      <c r="R659" s="236">
        <f>Q659*H659</f>
        <v>0</v>
      </c>
      <c r="S659" s="236">
        <v>0</v>
      </c>
      <c r="T659" s="237">
        <f>S659*H659</f>
        <v>0</v>
      </c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R659" s="238" t="s">
        <v>511</v>
      </c>
      <c r="AT659" s="238" t="s">
        <v>443</v>
      </c>
      <c r="AU659" s="238" t="s">
        <v>90</v>
      </c>
      <c r="AY659" s="18" t="s">
        <v>141</v>
      </c>
      <c r="BE659" s="239">
        <f>IF(N659="základní",J659,0)</f>
        <v>0</v>
      </c>
      <c r="BF659" s="239">
        <f>IF(N659="snížená",J659,0)</f>
        <v>0</v>
      </c>
      <c r="BG659" s="239">
        <f>IF(N659="zákl. přenesená",J659,0)</f>
        <v>0</v>
      </c>
      <c r="BH659" s="239">
        <f>IF(N659="sníž. přenesená",J659,0)</f>
        <v>0</v>
      </c>
      <c r="BI659" s="239">
        <f>IF(N659="nulová",J659,0)</f>
        <v>0</v>
      </c>
      <c r="BJ659" s="18" t="s">
        <v>85</v>
      </c>
      <c r="BK659" s="239">
        <f>ROUND(I659*H659,2)</f>
        <v>0</v>
      </c>
      <c r="BL659" s="18" t="s">
        <v>262</v>
      </c>
      <c r="BM659" s="238" t="s">
        <v>814</v>
      </c>
    </row>
    <row r="660" s="2" customFormat="1">
      <c r="A660" s="39"/>
      <c r="B660" s="40"/>
      <c r="C660" s="41"/>
      <c r="D660" s="240" t="s">
        <v>150</v>
      </c>
      <c r="E660" s="41"/>
      <c r="F660" s="241" t="s">
        <v>813</v>
      </c>
      <c r="G660" s="41"/>
      <c r="H660" s="41"/>
      <c r="I660" s="242"/>
      <c r="J660" s="41"/>
      <c r="K660" s="41"/>
      <c r="L660" s="45"/>
      <c r="M660" s="243"/>
      <c r="N660" s="244"/>
      <c r="O660" s="92"/>
      <c r="P660" s="92"/>
      <c r="Q660" s="92"/>
      <c r="R660" s="92"/>
      <c r="S660" s="92"/>
      <c r="T660" s="93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T660" s="18" t="s">
        <v>150</v>
      </c>
      <c r="AU660" s="18" t="s">
        <v>90</v>
      </c>
    </row>
    <row r="661" s="14" customFormat="1">
      <c r="A661" s="14"/>
      <c r="B661" s="255"/>
      <c r="C661" s="256"/>
      <c r="D661" s="240" t="s">
        <v>151</v>
      </c>
      <c r="E661" s="257" t="s">
        <v>1</v>
      </c>
      <c r="F661" s="258" t="s">
        <v>815</v>
      </c>
      <c r="G661" s="256"/>
      <c r="H661" s="259">
        <v>44.762</v>
      </c>
      <c r="I661" s="260"/>
      <c r="J661" s="256"/>
      <c r="K661" s="256"/>
      <c r="L661" s="261"/>
      <c r="M661" s="262"/>
      <c r="N661" s="263"/>
      <c r="O661" s="263"/>
      <c r="P661" s="263"/>
      <c r="Q661" s="263"/>
      <c r="R661" s="263"/>
      <c r="S661" s="263"/>
      <c r="T661" s="26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65" t="s">
        <v>151</v>
      </c>
      <c r="AU661" s="265" t="s">
        <v>90</v>
      </c>
      <c r="AV661" s="14" t="s">
        <v>90</v>
      </c>
      <c r="AW661" s="14" t="s">
        <v>35</v>
      </c>
      <c r="AX661" s="14" t="s">
        <v>78</v>
      </c>
      <c r="AY661" s="265" t="s">
        <v>141</v>
      </c>
    </row>
    <row r="662" s="15" customFormat="1">
      <c r="A662" s="15"/>
      <c r="B662" s="266"/>
      <c r="C662" s="267"/>
      <c r="D662" s="240" t="s">
        <v>151</v>
      </c>
      <c r="E662" s="268" t="s">
        <v>1</v>
      </c>
      <c r="F662" s="269" t="s">
        <v>154</v>
      </c>
      <c r="G662" s="267"/>
      <c r="H662" s="270">
        <v>44.762</v>
      </c>
      <c r="I662" s="271"/>
      <c r="J662" s="267"/>
      <c r="K662" s="267"/>
      <c r="L662" s="272"/>
      <c r="M662" s="273"/>
      <c r="N662" s="274"/>
      <c r="O662" s="274"/>
      <c r="P662" s="274"/>
      <c r="Q662" s="274"/>
      <c r="R662" s="274"/>
      <c r="S662" s="274"/>
      <c r="T662" s="27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T662" s="276" t="s">
        <v>151</v>
      </c>
      <c r="AU662" s="276" t="s">
        <v>90</v>
      </c>
      <c r="AV662" s="15" t="s">
        <v>148</v>
      </c>
      <c r="AW662" s="15" t="s">
        <v>35</v>
      </c>
      <c r="AX662" s="15" t="s">
        <v>85</v>
      </c>
      <c r="AY662" s="276" t="s">
        <v>141</v>
      </c>
    </row>
    <row r="663" s="2" customFormat="1" ht="24.15" customHeight="1">
      <c r="A663" s="39"/>
      <c r="B663" s="40"/>
      <c r="C663" s="227" t="s">
        <v>816</v>
      </c>
      <c r="D663" s="227" t="s">
        <v>144</v>
      </c>
      <c r="E663" s="228" t="s">
        <v>817</v>
      </c>
      <c r="F663" s="229" t="s">
        <v>818</v>
      </c>
      <c r="G663" s="230" t="s">
        <v>221</v>
      </c>
      <c r="H663" s="231">
        <v>4.5430000000000001</v>
      </c>
      <c r="I663" s="232"/>
      <c r="J663" s="233">
        <f>ROUND(I663*H663,2)</f>
        <v>0</v>
      </c>
      <c r="K663" s="229" t="s">
        <v>1</v>
      </c>
      <c r="L663" s="45"/>
      <c r="M663" s="234" t="s">
        <v>1</v>
      </c>
      <c r="N663" s="235" t="s">
        <v>43</v>
      </c>
      <c r="O663" s="92"/>
      <c r="P663" s="236">
        <f>O663*H663</f>
        <v>0</v>
      </c>
      <c r="Q663" s="236">
        <v>0</v>
      </c>
      <c r="R663" s="236">
        <f>Q663*H663</f>
        <v>0</v>
      </c>
      <c r="S663" s="236">
        <v>0</v>
      </c>
      <c r="T663" s="237">
        <f>S663*H663</f>
        <v>0</v>
      </c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R663" s="238" t="s">
        <v>262</v>
      </c>
      <c r="AT663" s="238" t="s">
        <v>144</v>
      </c>
      <c r="AU663" s="238" t="s">
        <v>90</v>
      </c>
      <c r="AY663" s="18" t="s">
        <v>141</v>
      </c>
      <c r="BE663" s="239">
        <f>IF(N663="základní",J663,0)</f>
        <v>0</v>
      </c>
      <c r="BF663" s="239">
        <f>IF(N663="snížená",J663,0)</f>
        <v>0</v>
      </c>
      <c r="BG663" s="239">
        <f>IF(N663="zákl. přenesená",J663,0)</f>
        <v>0</v>
      </c>
      <c r="BH663" s="239">
        <f>IF(N663="sníž. přenesená",J663,0)</f>
        <v>0</v>
      </c>
      <c r="BI663" s="239">
        <f>IF(N663="nulová",J663,0)</f>
        <v>0</v>
      </c>
      <c r="BJ663" s="18" t="s">
        <v>85</v>
      </c>
      <c r="BK663" s="239">
        <f>ROUND(I663*H663,2)</f>
        <v>0</v>
      </c>
      <c r="BL663" s="18" t="s">
        <v>262</v>
      </c>
      <c r="BM663" s="238" t="s">
        <v>819</v>
      </c>
    </row>
    <row r="664" s="2" customFormat="1">
      <c r="A664" s="39"/>
      <c r="B664" s="40"/>
      <c r="C664" s="41"/>
      <c r="D664" s="240" t="s">
        <v>150</v>
      </c>
      <c r="E664" s="41"/>
      <c r="F664" s="241" t="s">
        <v>818</v>
      </c>
      <c r="G664" s="41"/>
      <c r="H664" s="41"/>
      <c r="I664" s="242"/>
      <c r="J664" s="41"/>
      <c r="K664" s="41"/>
      <c r="L664" s="45"/>
      <c r="M664" s="243"/>
      <c r="N664" s="244"/>
      <c r="O664" s="92"/>
      <c r="P664" s="92"/>
      <c r="Q664" s="92"/>
      <c r="R664" s="92"/>
      <c r="S664" s="92"/>
      <c r="T664" s="93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T664" s="18" t="s">
        <v>150</v>
      </c>
      <c r="AU664" s="18" t="s">
        <v>90</v>
      </c>
    </row>
    <row r="665" s="14" customFormat="1">
      <c r="A665" s="14"/>
      <c r="B665" s="255"/>
      <c r="C665" s="256"/>
      <c r="D665" s="240" t="s">
        <v>151</v>
      </c>
      <c r="E665" s="257" t="s">
        <v>1</v>
      </c>
      <c r="F665" s="258" t="s">
        <v>820</v>
      </c>
      <c r="G665" s="256"/>
      <c r="H665" s="259">
        <v>4.5430000000000001</v>
      </c>
      <c r="I665" s="260"/>
      <c r="J665" s="256"/>
      <c r="K665" s="256"/>
      <c r="L665" s="261"/>
      <c r="M665" s="262"/>
      <c r="N665" s="263"/>
      <c r="O665" s="263"/>
      <c r="P665" s="263"/>
      <c r="Q665" s="263"/>
      <c r="R665" s="263"/>
      <c r="S665" s="263"/>
      <c r="T665" s="26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T665" s="265" t="s">
        <v>151</v>
      </c>
      <c r="AU665" s="265" t="s">
        <v>90</v>
      </c>
      <c r="AV665" s="14" t="s">
        <v>90</v>
      </c>
      <c r="AW665" s="14" t="s">
        <v>35</v>
      </c>
      <c r="AX665" s="14" t="s">
        <v>78</v>
      </c>
      <c r="AY665" s="265" t="s">
        <v>141</v>
      </c>
    </row>
    <row r="666" s="15" customFormat="1">
      <c r="A666" s="15"/>
      <c r="B666" s="266"/>
      <c r="C666" s="267"/>
      <c r="D666" s="240" t="s">
        <v>151</v>
      </c>
      <c r="E666" s="268" t="s">
        <v>1</v>
      </c>
      <c r="F666" s="269" t="s">
        <v>154</v>
      </c>
      <c r="G666" s="267"/>
      <c r="H666" s="270">
        <v>4.5430000000000001</v>
      </c>
      <c r="I666" s="271"/>
      <c r="J666" s="267"/>
      <c r="K666" s="267"/>
      <c r="L666" s="272"/>
      <c r="M666" s="273"/>
      <c r="N666" s="274"/>
      <c r="O666" s="274"/>
      <c r="P666" s="274"/>
      <c r="Q666" s="274"/>
      <c r="R666" s="274"/>
      <c r="S666" s="274"/>
      <c r="T666" s="27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T666" s="276" t="s">
        <v>151</v>
      </c>
      <c r="AU666" s="276" t="s">
        <v>90</v>
      </c>
      <c r="AV666" s="15" t="s">
        <v>148</v>
      </c>
      <c r="AW666" s="15" t="s">
        <v>35</v>
      </c>
      <c r="AX666" s="15" t="s">
        <v>85</v>
      </c>
      <c r="AY666" s="276" t="s">
        <v>141</v>
      </c>
    </row>
    <row r="667" s="12" customFormat="1" ht="22.8" customHeight="1">
      <c r="A667" s="12"/>
      <c r="B667" s="211"/>
      <c r="C667" s="212"/>
      <c r="D667" s="213" t="s">
        <v>77</v>
      </c>
      <c r="E667" s="225" t="s">
        <v>821</v>
      </c>
      <c r="F667" s="225" t="s">
        <v>822</v>
      </c>
      <c r="G667" s="212"/>
      <c r="H667" s="212"/>
      <c r="I667" s="215"/>
      <c r="J667" s="226">
        <f>BK667</f>
        <v>0</v>
      </c>
      <c r="K667" s="212"/>
      <c r="L667" s="217"/>
      <c r="M667" s="218"/>
      <c r="N667" s="219"/>
      <c r="O667" s="219"/>
      <c r="P667" s="220">
        <f>SUM(P668:P702)</f>
        <v>0</v>
      </c>
      <c r="Q667" s="219"/>
      <c r="R667" s="220">
        <f>SUM(R668:R702)</f>
        <v>0</v>
      </c>
      <c r="S667" s="219"/>
      <c r="T667" s="221">
        <f>SUM(T668:T702)</f>
        <v>0</v>
      </c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R667" s="222" t="s">
        <v>90</v>
      </c>
      <c r="AT667" s="223" t="s">
        <v>77</v>
      </c>
      <c r="AU667" s="223" t="s">
        <v>85</v>
      </c>
      <c r="AY667" s="222" t="s">
        <v>141</v>
      </c>
      <c r="BK667" s="224">
        <f>SUM(BK668:BK702)</f>
        <v>0</v>
      </c>
    </row>
    <row r="668" s="2" customFormat="1" ht="16.5" customHeight="1">
      <c r="A668" s="39"/>
      <c r="B668" s="40"/>
      <c r="C668" s="227" t="s">
        <v>823</v>
      </c>
      <c r="D668" s="227" t="s">
        <v>144</v>
      </c>
      <c r="E668" s="228" t="s">
        <v>824</v>
      </c>
      <c r="F668" s="229" t="s">
        <v>825</v>
      </c>
      <c r="G668" s="230" t="s">
        <v>147</v>
      </c>
      <c r="H668" s="231">
        <v>465.65199999999999</v>
      </c>
      <c r="I668" s="232"/>
      <c r="J668" s="233">
        <f>ROUND(I668*H668,2)</f>
        <v>0</v>
      </c>
      <c r="K668" s="229" t="s">
        <v>1</v>
      </c>
      <c r="L668" s="45"/>
      <c r="M668" s="234" t="s">
        <v>1</v>
      </c>
      <c r="N668" s="235" t="s">
        <v>43</v>
      </c>
      <c r="O668" s="92"/>
      <c r="P668" s="236">
        <f>O668*H668</f>
        <v>0</v>
      </c>
      <c r="Q668" s="236">
        <v>0</v>
      </c>
      <c r="R668" s="236">
        <f>Q668*H668</f>
        <v>0</v>
      </c>
      <c r="S668" s="236">
        <v>0</v>
      </c>
      <c r="T668" s="237">
        <f>S668*H668</f>
        <v>0</v>
      </c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R668" s="238" t="s">
        <v>262</v>
      </c>
      <c r="AT668" s="238" t="s">
        <v>144</v>
      </c>
      <c r="AU668" s="238" t="s">
        <v>90</v>
      </c>
      <c r="AY668" s="18" t="s">
        <v>141</v>
      </c>
      <c r="BE668" s="239">
        <f>IF(N668="základní",J668,0)</f>
        <v>0</v>
      </c>
      <c r="BF668" s="239">
        <f>IF(N668="snížená",J668,0)</f>
        <v>0</v>
      </c>
      <c r="BG668" s="239">
        <f>IF(N668="zákl. přenesená",J668,0)</f>
        <v>0</v>
      </c>
      <c r="BH668" s="239">
        <f>IF(N668="sníž. přenesená",J668,0)</f>
        <v>0</v>
      </c>
      <c r="BI668" s="239">
        <f>IF(N668="nulová",J668,0)</f>
        <v>0</v>
      </c>
      <c r="BJ668" s="18" t="s">
        <v>85</v>
      </c>
      <c r="BK668" s="239">
        <f>ROUND(I668*H668,2)</f>
        <v>0</v>
      </c>
      <c r="BL668" s="18" t="s">
        <v>262</v>
      </c>
      <c r="BM668" s="238" t="s">
        <v>826</v>
      </c>
    </row>
    <row r="669" s="2" customFormat="1">
      <c r="A669" s="39"/>
      <c r="B669" s="40"/>
      <c r="C669" s="41"/>
      <c r="D669" s="240" t="s">
        <v>150</v>
      </c>
      <c r="E669" s="41"/>
      <c r="F669" s="241" t="s">
        <v>825</v>
      </c>
      <c r="G669" s="41"/>
      <c r="H669" s="41"/>
      <c r="I669" s="242"/>
      <c r="J669" s="41"/>
      <c r="K669" s="41"/>
      <c r="L669" s="45"/>
      <c r="M669" s="243"/>
      <c r="N669" s="244"/>
      <c r="O669" s="92"/>
      <c r="P669" s="92"/>
      <c r="Q669" s="92"/>
      <c r="R669" s="92"/>
      <c r="S669" s="92"/>
      <c r="T669" s="93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T669" s="18" t="s">
        <v>150</v>
      </c>
      <c r="AU669" s="18" t="s">
        <v>90</v>
      </c>
    </row>
    <row r="670" s="13" customFormat="1">
      <c r="A670" s="13"/>
      <c r="B670" s="245"/>
      <c r="C670" s="246"/>
      <c r="D670" s="240" t="s">
        <v>151</v>
      </c>
      <c r="E670" s="247" t="s">
        <v>1</v>
      </c>
      <c r="F670" s="248" t="s">
        <v>827</v>
      </c>
      <c r="G670" s="246"/>
      <c r="H670" s="247" t="s">
        <v>1</v>
      </c>
      <c r="I670" s="249"/>
      <c r="J670" s="246"/>
      <c r="K670" s="246"/>
      <c r="L670" s="250"/>
      <c r="M670" s="251"/>
      <c r="N670" s="252"/>
      <c r="O670" s="252"/>
      <c r="P670" s="252"/>
      <c r="Q670" s="252"/>
      <c r="R670" s="252"/>
      <c r="S670" s="252"/>
      <c r="T670" s="25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54" t="s">
        <v>151</v>
      </c>
      <c r="AU670" s="254" t="s">
        <v>90</v>
      </c>
      <c r="AV670" s="13" t="s">
        <v>85</v>
      </c>
      <c r="AW670" s="13" t="s">
        <v>35</v>
      </c>
      <c r="AX670" s="13" t="s">
        <v>78</v>
      </c>
      <c r="AY670" s="254" t="s">
        <v>141</v>
      </c>
    </row>
    <row r="671" s="14" customFormat="1">
      <c r="A671" s="14"/>
      <c r="B671" s="255"/>
      <c r="C671" s="256"/>
      <c r="D671" s="240" t="s">
        <v>151</v>
      </c>
      <c r="E671" s="257" t="s">
        <v>1</v>
      </c>
      <c r="F671" s="258" t="s">
        <v>828</v>
      </c>
      <c r="G671" s="256"/>
      <c r="H671" s="259">
        <v>55.630000000000003</v>
      </c>
      <c r="I671" s="260"/>
      <c r="J671" s="256"/>
      <c r="K671" s="256"/>
      <c r="L671" s="261"/>
      <c r="M671" s="262"/>
      <c r="N671" s="263"/>
      <c r="O671" s="263"/>
      <c r="P671" s="263"/>
      <c r="Q671" s="263"/>
      <c r="R671" s="263"/>
      <c r="S671" s="263"/>
      <c r="T671" s="26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65" t="s">
        <v>151</v>
      </c>
      <c r="AU671" s="265" t="s">
        <v>90</v>
      </c>
      <c r="AV671" s="14" t="s">
        <v>90</v>
      </c>
      <c r="AW671" s="14" t="s">
        <v>35</v>
      </c>
      <c r="AX671" s="14" t="s">
        <v>78</v>
      </c>
      <c r="AY671" s="265" t="s">
        <v>141</v>
      </c>
    </row>
    <row r="672" s="13" customFormat="1">
      <c r="A672" s="13"/>
      <c r="B672" s="245"/>
      <c r="C672" s="246"/>
      <c r="D672" s="240" t="s">
        <v>151</v>
      </c>
      <c r="E672" s="247" t="s">
        <v>1</v>
      </c>
      <c r="F672" s="248" t="s">
        <v>829</v>
      </c>
      <c r="G672" s="246"/>
      <c r="H672" s="247" t="s">
        <v>1</v>
      </c>
      <c r="I672" s="249"/>
      <c r="J672" s="246"/>
      <c r="K672" s="246"/>
      <c r="L672" s="250"/>
      <c r="M672" s="251"/>
      <c r="N672" s="252"/>
      <c r="O672" s="252"/>
      <c r="P672" s="252"/>
      <c r="Q672" s="252"/>
      <c r="R672" s="252"/>
      <c r="S672" s="252"/>
      <c r="T672" s="25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54" t="s">
        <v>151</v>
      </c>
      <c r="AU672" s="254" t="s">
        <v>90</v>
      </c>
      <c r="AV672" s="13" t="s">
        <v>85</v>
      </c>
      <c r="AW672" s="13" t="s">
        <v>35</v>
      </c>
      <c r="AX672" s="13" t="s">
        <v>78</v>
      </c>
      <c r="AY672" s="254" t="s">
        <v>141</v>
      </c>
    </row>
    <row r="673" s="14" customFormat="1">
      <c r="A673" s="14"/>
      <c r="B673" s="255"/>
      <c r="C673" s="256"/>
      <c r="D673" s="240" t="s">
        <v>151</v>
      </c>
      <c r="E673" s="257" t="s">
        <v>1</v>
      </c>
      <c r="F673" s="258" t="s">
        <v>830</v>
      </c>
      <c r="G673" s="256"/>
      <c r="H673" s="259">
        <v>53.619999999999997</v>
      </c>
      <c r="I673" s="260"/>
      <c r="J673" s="256"/>
      <c r="K673" s="256"/>
      <c r="L673" s="261"/>
      <c r="M673" s="262"/>
      <c r="N673" s="263"/>
      <c r="O673" s="263"/>
      <c r="P673" s="263"/>
      <c r="Q673" s="263"/>
      <c r="R673" s="263"/>
      <c r="S673" s="263"/>
      <c r="T673" s="26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265" t="s">
        <v>151</v>
      </c>
      <c r="AU673" s="265" t="s">
        <v>90</v>
      </c>
      <c r="AV673" s="14" t="s">
        <v>90</v>
      </c>
      <c r="AW673" s="14" t="s">
        <v>35</v>
      </c>
      <c r="AX673" s="14" t="s">
        <v>78</v>
      </c>
      <c r="AY673" s="265" t="s">
        <v>141</v>
      </c>
    </row>
    <row r="674" s="13" customFormat="1">
      <c r="A674" s="13"/>
      <c r="B674" s="245"/>
      <c r="C674" s="246"/>
      <c r="D674" s="240" t="s">
        <v>151</v>
      </c>
      <c r="E674" s="247" t="s">
        <v>1</v>
      </c>
      <c r="F674" s="248" t="s">
        <v>831</v>
      </c>
      <c r="G674" s="246"/>
      <c r="H674" s="247" t="s">
        <v>1</v>
      </c>
      <c r="I674" s="249"/>
      <c r="J674" s="246"/>
      <c r="K674" s="246"/>
      <c r="L674" s="250"/>
      <c r="M674" s="251"/>
      <c r="N674" s="252"/>
      <c r="O674" s="252"/>
      <c r="P674" s="252"/>
      <c r="Q674" s="252"/>
      <c r="R674" s="252"/>
      <c r="S674" s="252"/>
      <c r="T674" s="25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54" t="s">
        <v>151</v>
      </c>
      <c r="AU674" s="254" t="s">
        <v>90</v>
      </c>
      <c r="AV674" s="13" t="s">
        <v>85</v>
      </c>
      <c r="AW674" s="13" t="s">
        <v>35</v>
      </c>
      <c r="AX674" s="13" t="s">
        <v>78</v>
      </c>
      <c r="AY674" s="254" t="s">
        <v>141</v>
      </c>
    </row>
    <row r="675" s="14" customFormat="1">
      <c r="A675" s="14"/>
      <c r="B675" s="255"/>
      <c r="C675" s="256"/>
      <c r="D675" s="240" t="s">
        <v>151</v>
      </c>
      <c r="E675" s="257" t="s">
        <v>1</v>
      </c>
      <c r="F675" s="258" t="s">
        <v>832</v>
      </c>
      <c r="G675" s="256"/>
      <c r="H675" s="259">
        <v>136.55500000000001</v>
      </c>
      <c r="I675" s="260"/>
      <c r="J675" s="256"/>
      <c r="K675" s="256"/>
      <c r="L675" s="261"/>
      <c r="M675" s="262"/>
      <c r="N675" s="263"/>
      <c r="O675" s="263"/>
      <c r="P675" s="263"/>
      <c r="Q675" s="263"/>
      <c r="R675" s="263"/>
      <c r="S675" s="263"/>
      <c r="T675" s="26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65" t="s">
        <v>151</v>
      </c>
      <c r="AU675" s="265" t="s">
        <v>90</v>
      </c>
      <c r="AV675" s="14" t="s">
        <v>90</v>
      </c>
      <c r="AW675" s="14" t="s">
        <v>35</v>
      </c>
      <c r="AX675" s="14" t="s">
        <v>78</v>
      </c>
      <c r="AY675" s="265" t="s">
        <v>141</v>
      </c>
    </row>
    <row r="676" s="13" customFormat="1">
      <c r="A676" s="13"/>
      <c r="B676" s="245"/>
      <c r="C676" s="246"/>
      <c r="D676" s="240" t="s">
        <v>151</v>
      </c>
      <c r="E676" s="247" t="s">
        <v>1</v>
      </c>
      <c r="F676" s="248" t="s">
        <v>409</v>
      </c>
      <c r="G676" s="246"/>
      <c r="H676" s="247" t="s">
        <v>1</v>
      </c>
      <c r="I676" s="249"/>
      <c r="J676" s="246"/>
      <c r="K676" s="246"/>
      <c r="L676" s="250"/>
      <c r="M676" s="251"/>
      <c r="N676" s="252"/>
      <c r="O676" s="252"/>
      <c r="P676" s="252"/>
      <c r="Q676" s="252"/>
      <c r="R676" s="252"/>
      <c r="S676" s="252"/>
      <c r="T676" s="25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54" t="s">
        <v>151</v>
      </c>
      <c r="AU676" s="254" t="s">
        <v>90</v>
      </c>
      <c r="AV676" s="13" t="s">
        <v>85</v>
      </c>
      <c r="AW676" s="13" t="s">
        <v>35</v>
      </c>
      <c r="AX676" s="13" t="s">
        <v>78</v>
      </c>
      <c r="AY676" s="254" t="s">
        <v>141</v>
      </c>
    </row>
    <row r="677" s="14" customFormat="1">
      <c r="A677" s="14"/>
      <c r="B677" s="255"/>
      <c r="C677" s="256"/>
      <c r="D677" s="240" t="s">
        <v>151</v>
      </c>
      <c r="E677" s="257" t="s">
        <v>1</v>
      </c>
      <c r="F677" s="258" t="s">
        <v>833</v>
      </c>
      <c r="G677" s="256"/>
      <c r="H677" s="259">
        <v>119.84699999999999</v>
      </c>
      <c r="I677" s="260"/>
      <c r="J677" s="256"/>
      <c r="K677" s="256"/>
      <c r="L677" s="261"/>
      <c r="M677" s="262"/>
      <c r="N677" s="263"/>
      <c r="O677" s="263"/>
      <c r="P677" s="263"/>
      <c r="Q677" s="263"/>
      <c r="R677" s="263"/>
      <c r="S677" s="263"/>
      <c r="T677" s="26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T677" s="265" t="s">
        <v>151</v>
      </c>
      <c r="AU677" s="265" t="s">
        <v>90</v>
      </c>
      <c r="AV677" s="14" t="s">
        <v>90</v>
      </c>
      <c r="AW677" s="14" t="s">
        <v>35</v>
      </c>
      <c r="AX677" s="14" t="s">
        <v>78</v>
      </c>
      <c r="AY677" s="265" t="s">
        <v>141</v>
      </c>
    </row>
    <row r="678" s="13" customFormat="1">
      <c r="A678" s="13"/>
      <c r="B678" s="245"/>
      <c r="C678" s="246"/>
      <c r="D678" s="240" t="s">
        <v>151</v>
      </c>
      <c r="E678" s="247" t="s">
        <v>1</v>
      </c>
      <c r="F678" s="248" t="s">
        <v>411</v>
      </c>
      <c r="G678" s="246"/>
      <c r="H678" s="247" t="s">
        <v>1</v>
      </c>
      <c r="I678" s="249"/>
      <c r="J678" s="246"/>
      <c r="K678" s="246"/>
      <c r="L678" s="250"/>
      <c r="M678" s="251"/>
      <c r="N678" s="252"/>
      <c r="O678" s="252"/>
      <c r="P678" s="252"/>
      <c r="Q678" s="252"/>
      <c r="R678" s="252"/>
      <c r="S678" s="252"/>
      <c r="T678" s="25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54" t="s">
        <v>151</v>
      </c>
      <c r="AU678" s="254" t="s">
        <v>90</v>
      </c>
      <c r="AV678" s="13" t="s">
        <v>85</v>
      </c>
      <c r="AW678" s="13" t="s">
        <v>35</v>
      </c>
      <c r="AX678" s="13" t="s">
        <v>78</v>
      </c>
      <c r="AY678" s="254" t="s">
        <v>141</v>
      </c>
    </row>
    <row r="679" s="14" customFormat="1">
      <c r="A679" s="14"/>
      <c r="B679" s="255"/>
      <c r="C679" s="256"/>
      <c r="D679" s="240" t="s">
        <v>151</v>
      </c>
      <c r="E679" s="257" t="s">
        <v>1</v>
      </c>
      <c r="F679" s="258" t="s">
        <v>393</v>
      </c>
      <c r="G679" s="256"/>
      <c r="H679" s="259">
        <v>100</v>
      </c>
      <c r="I679" s="260"/>
      <c r="J679" s="256"/>
      <c r="K679" s="256"/>
      <c r="L679" s="261"/>
      <c r="M679" s="262"/>
      <c r="N679" s="263"/>
      <c r="O679" s="263"/>
      <c r="P679" s="263"/>
      <c r="Q679" s="263"/>
      <c r="R679" s="263"/>
      <c r="S679" s="263"/>
      <c r="T679" s="26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T679" s="265" t="s">
        <v>151</v>
      </c>
      <c r="AU679" s="265" t="s">
        <v>90</v>
      </c>
      <c r="AV679" s="14" t="s">
        <v>90</v>
      </c>
      <c r="AW679" s="14" t="s">
        <v>35</v>
      </c>
      <c r="AX679" s="14" t="s">
        <v>78</v>
      </c>
      <c r="AY679" s="265" t="s">
        <v>141</v>
      </c>
    </row>
    <row r="680" s="15" customFormat="1">
      <c r="A680" s="15"/>
      <c r="B680" s="266"/>
      <c r="C680" s="267"/>
      <c r="D680" s="240" t="s">
        <v>151</v>
      </c>
      <c r="E680" s="268" t="s">
        <v>1</v>
      </c>
      <c r="F680" s="269" t="s">
        <v>154</v>
      </c>
      <c r="G680" s="267"/>
      <c r="H680" s="270">
        <v>465.65199999999999</v>
      </c>
      <c r="I680" s="271"/>
      <c r="J680" s="267"/>
      <c r="K680" s="267"/>
      <c r="L680" s="272"/>
      <c r="M680" s="273"/>
      <c r="N680" s="274"/>
      <c r="O680" s="274"/>
      <c r="P680" s="274"/>
      <c r="Q680" s="274"/>
      <c r="R680" s="274"/>
      <c r="S680" s="274"/>
      <c r="T680" s="27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T680" s="276" t="s">
        <v>151</v>
      </c>
      <c r="AU680" s="276" t="s">
        <v>90</v>
      </c>
      <c r="AV680" s="15" t="s">
        <v>148</v>
      </c>
      <c r="AW680" s="15" t="s">
        <v>35</v>
      </c>
      <c r="AX680" s="15" t="s">
        <v>85</v>
      </c>
      <c r="AY680" s="276" t="s">
        <v>141</v>
      </c>
    </row>
    <row r="681" s="2" customFormat="1" ht="24.15" customHeight="1">
      <c r="A681" s="39"/>
      <c r="B681" s="40"/>
      <c r="C681" s="227" t="s">
        <v>834</v>
      </c>
      <c r="D681" s="227" t="s">
        <v>144</v>
      </c>
      <c r="E681" s="228" t="s">
        <v>835</v>
      </c>
      <c r="F681" s="229" t="s">
        <v>836</v>
      </c>
      <c r="G681" s="230" t="s">
        <v>147</v>
      </c>
      <c r="H681" s="231">
        <v>451.97000000000003</v>
      </c>
      <c r="I681" s="232"/>
      <c r="J681" s="233">
        <f>ROUND(I681*H681,2)</f>
        <v>0</v>
      </c>
      <c r="K681" s="229" t="s">
        <v>1</v>
      </c>
      <c r="L681" s="45"/>
      <c r="M681" s="234" t="s">
        <v>1</v>
      </c>
      <c r="N681" s="235" t="s">
        <v>43</v>
      </c>
      <c r="O681" s="92"/>
      <c r="P681" s="236">
        <f>O681*H681</f>
        <v>0</v>
      </c>
      <c r="Q681" s="236">
        <v>0</v>
      </c>
      <c r="R681" s="236">
        <f>Q681*H681</f>
        <v>0</v>
      </c>
      <c r="S681" s="236">
        <v>0</v>
      </c>
      <c r="T681" s="237">
        <f>S681*H681</f>
        <v>0</v>
      </c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R681" s="238" t="s">
        <v>262</v>
      </c>
      <c r="AT681" s="238" t="s">
        <v>144</v>
      </c>
      <c r="AU681" s="238" t="s">
        <v>90</v>
      </c>
      <c r="AY681" s="18" t="s">
        <v>141</v>
      </c>
      <c r="BE681" s="239">
        <f>IF(N681="základní",J681,0)</f>
        <v>0</v>
      </c>
      <c r="BF681" s="239">
        <f>IF(N681="snížená",J681,0)</f>
        <v>0</v>
      </c>
      <c r="BG681" s="239">
        <f>IF(N681="zákl. přenesená",J681,0)</f>
        <v>0</v>
      </c>
      <c r="BH681" s="239">
        <f>IF(N681="sníž. přenesená",J681,0)</f>
        <v>0</v>
      </c>
      <c r="BI681" s="239">
        <f>IF(N681="nulová",J681,0)</f>
        <v>0</v>
      </c>
      <c r="BJ681" s="18" t="s">
        <v>85</v>
      </c>
      <c r="BK681" s="239">
        <f>ROUND(I681*H681,2)</f>
        <v>0</v>
      </c>
      <c r="BL681" s="18" t="s">
        <v>262</v>
      </c>
      <c r="BM681" s="238" t="s">
        <v>837</v>
      </c>
    </row>
    <row r="682" s="2" customFormat="1">
      <c r="A682" s="39"/>
      <c r="B682" s="40"/>
      <c r="C682" s="41"/>
      <c r="D682" s="240" t="s">
        <v>150</v>
      </c>
      <c r="E682" s="41"/>
      <c r="F682" s="241" t="s">
        <v>836</v>
      </c>
      <c r="G682" s="41"/>
      <c r="H682" s="41"/>
      <c r="I682" s="242"/>
      <c r="J682" s="41"/>
      <c r="K682" s="41"/>
      <c r="L682" s="45"/>
      <c r="M682" s="243"/>
      <c r="N682" s="244"/>
      <c r="O682" s="92"/>
      <c r="P682" s="92"/>
      <c r="Q682" s="92"/>
      <c r="R682" s="92"/>
      <c r="S682" s="92"/>
      <c r="T682" s="93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T682" s="18" t="s">
        <v>150</v>
      </c>
      <c r="AU682" s="18" t="s">
        <v>90</v>
      </c>
    </row>
    <row r="683" s="13" customFormat="1">
      <c r="A683" s="13"/>
      <c r="B683" s="245"/>
      <c r="C683" s="246"/>
      <c r="D683" s="240" t="s">
        <v>151</v>
      </c>
      <c r="E683" s="247" t="s">
        <v>1</v>
      </c>
      <c r="F683" s="248" t="s">
        <v>838</v>
      </c>
      <c r="G683" s="246"/>
      <c r="H683" s="247" t="s">
        <v>1</v>
      </c>
      <c r="I683" s="249"/>
      <c r="J683" s="246"/>
      <c r="K683" s="246"/>
      <c r="L683" s="250"/>
      <c r="M683" s="251"/>
      <c r="N683" s="252"/>
      <c r="O683" s="252"/>
      <c r="P683" s="252"/>
      <c r="Q683" s="252"/>
      <c r="R683" s="252"/>
      <c r="S683" s="252"/>
      <c r="T683" s="25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54" t="s">
        <v>151</v>
      </c>
      <c r="AU683" s="254" t="s">
        <v>90</v>
      </c>
      <c r="AV683" s="13" t="s">
        <v>85</v>
      </c>
      <c r="AW683" s="13" t="s">
        <v>35</v>
      </c>
      <c r="AX683" s="13" t="s">
        <v>78</v>
      </c>
      <c r="AY683" s="254" t="s">
        <v>141</v>
      </c>
    </row>
    <row r="684" s="14" customFormat="1">
      <c r="A684" s="14"/>
      <c r="B684" s="255"/>
      <c r="C684" s="256"/>
      <c r="D684" s="240" t="s">
        <v>151</v>
      </c>
      <c r="E684" s="257" t="s">
        <v>1</v>
      </c>
      <c r="F684" s="258" t="s">
        <v>839</v>
      </c>
      <c r="G684" s="256"/>
      <c r="H684" s="259">
        <v>157.91999999999999</v>
      </c>
      <c r="I684" s="260"/>
      <c r="J684" s="256"/>
      <c r="K684" s="256"/>
      <c r="L684" s="261"/>
      <c r="M684" s="262"/>
      <c r="N684" s="263"/>
      <c r="O684" s="263"/>
      <c r="P684" s="263"/>
      <c r="Q684" s="263"/>
      <c r="R684" s="263"/>
      <c r="S684" s="263"/>
      <c r="T684" s="26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265" t="s">
        <v>151</v>
      </c>
      <c r="AU684" s="265" t="s">
        <v>90</v>
      </c>
      <c r="AV684" s="14" t="s">
        <v>90</v>
      </c>
      <c r="AW684" s="14" t="s">
        <v>35</v>
      </c>
      <c r="AX684" s="14" t="s">
        <v>78</v>
      </c>
      <c r="AY684" s="265" t="s">
        <v>141</v>
      </c>
    </row>
    <row r="685" s="13" customFormat="1">
      <c r="A685" s="13"/>
      <c r="B685" s="245"/>
      <c r="C685" s="246"/>
      <c r="D685" s="240" t="s">
        <v>151</v>
      </c>
      <c r="E685" s="247" t="s">
        <v>1</v>
      </c>
      <c r="F685" s="248" t="s">
        <v>840</v>
      </c>
      <c r="G685" s="246"/>
      <c r="H685" s="247" t="s">
        <v>1</v>
      </c>
      <c r="I685" s="249"/>
      <c r="J685" s="246"/>
      <c r="K685" s="246"/>
      <c r="L685" s="250"/>
      <c r="M685" s="251"/>
      <c r="N685" s="252"/>
      <c r="O685" s="252"/>
      <c r="P685" s="252"/>
      <c r="Q685" s="252"/>
      <c r="R685" s="252"/>
      <c r="S685" s="252"/>
      <c r="T685" s="25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T685" s="254" t="s">
        <v>151</v>
      </c>
      <c r="AU685" s="254" t="s">
        <v>90</v>
      </c>
      <c r="AV685" s="13" t="s">
        <v>85</v>
      </c>
      <c r="AW685" s="13" t="s">
        <v>35</v>
      </c>
      <c r="AX685" s="13" t="s">
        <v>78</v>
      </c>
      <c r="AY685" s="254" t="s">
        <v>141</v>
      </c>
    </row>
    <row r="686" s="14" customFormat="1">
      <c r="A686" s="14"/>
      <c r="B686" s="255"/>
      <c r="C686" s="256"/>
      <c r="D686" s="240" t="s">
        <v>151</v>
      </c>
      <c r="E686" s="257" t="s">
        <v>1</v>
      </c>
      <c r="F686" s="258" t="s">
        <v>841</v>
      </c>
      <c r="G686" s="256"/>
      <c r="H686" s="259">
        <v>29.012</v>
      </c>
      <c r="I686" s="260"/>
      <c r="J686" s="256"/>
      <c r="K686" s="256"/>
      <c r="L686" s="261"/>
      <c r="M686" s="262"/>
      <c r="N686" s="263"/>
      <c r="O686" s="263"/>
      <c r="P686" s="263"/>
      <c r="Q686" s="263"/>
      <c r="R686" s="263"/>
      <c r="S686" s="263"/>
      <c r="T686" s="26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T686" s="265" t="s">
        <v>151</v>
      </c>
      <c r="AU686" s="265" t="s">
        <v>90</v>
      </c>
      <c r="AV686" s="14" t="s">
        <v>90</v>
      </c>
      <c r="AW686" s="14" t="s">
        <v>35</v>
      </c>
      <c r="AX686" s="14" t="s">
        <v>78</v>
      </c>
      <c r="AY686" s="265" t="s">
        <v>141</v>
      </c>
    </row>
    <row r="687" s="14" customFormat="1">
      <c r="A687" s="14"/>
      <c r="B687" s="255"/>
      <c r="C687" s="256"/>
      <c r="D687" s="240" t="s">
        <v>151</v>
      </c>
      <c r="E687" s="257" t="s">
        <v>1</v>
      </c>
      <c r="F687" s="258" t="s">
        <v>842</v>
      </c>
      <c r="G687" s="256"/>
      <c r="H687" s="259">
        <v>6.3339999999999996</v>
      </c>
      <c r="I687" s="260"/>
      <c r="J687" s="256"/>
      <c r="K687" s="256"/>
      <c r="L687" s="261"/>
      <c r="M687" s="262"/>
      <c r="N687" s="263"/>
      <c r="O687" s="263"/>
      <c r="P687" s="263"/>
      <c r="Q687" s="263"/>
      <c r="R687" s="263"/>
      <c r="S687" s="263"/>
      <c r="T687" s="26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T687" s="265" t="s">
        <v>151</v>
      </c>
      <c r="AU687" s="265" t="s">
        <v>90</v>
      </c>
      <c r="AV687" s="14" t="s">
        <v>90</v>
      </c>
      <c r="AW687" s="14" t="s">
        <v>35</v>
      </c>
      <c r="AX687" s="14" t="s">
        <v>78</v>
      </c>
      <c r="AY687" s="265" t="s">
        <v>141</v>
      </c>
    </row>
    <row r="688" s="14" customFormat="1">
      <c r="A688" s="14"/>
      <c r="B688" s="255"/>
      <c r="C688" s="256"/>
      <c r="D688" s="240" t="s">
        <v>151</v>
      </c>
      <c r="E688" s="257" t="s">
        <v>1</v>
      </c>
      <c r="F688" s="258" t="s">
        <v>843</v>
      </c>
      <c r="G688" s="256"/>
      <c r="H688" s="259">
        <v>254.70400000000001</v>
      </c>
      <c r="I688" s="260"/>
      <c r="J688" s="256"/>
      <c r="K688" s="256"/>
      <c r="L688" s="261"/>
      <c r="M688" s="262"/>
      <c r="N688" s="263"/>
      <c r="O688" s="263"/>
      <c r="P688" s="263"/>
      <c r="Q688" s="263"/>
      <c r="R688" s="263"/>
      <c r="S688" s="263"/>
      <c r="T688" s="26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T688" s="265" t="s">
        <v>151</v>
      </c>
      <c r="AU688" s="265" t="s">
        <v>90</v>
      </c>
      <c r="AV688" s="14" t="s">
        <v>90</v>
      </c>
      <c r="AW688" s="14" t="s">
        <v>35</v>
      </c>
      <c r="AX688" s="14" t="s">
        <v>78</v>
      </c>
      <c r="AY688" s="265" t="s">
        <v>141</v>
      </c>
    </row>
    <row r="689" s="13" customFormat="1">
      <c r="A689" s="13"/>
      <c r="B689" s="245"/>
      <c r="C689" s="246"/>
      <c r="D689" s="240" t="s">
        <v>151</v>
      </c>
      <c r="E689" s="247" t="s">
        <v>1</v>
      </c>
      <c r="F689" s="248" t="s">
        <v>844</v>
      </c>
      <c r="G689" s="246"/>
      <c r="H689" s="247" t="s">
        <v>1</v>
      </c>
      <c r="I689" s="249"/>
      <c r="J689" s="246"/>
      <c r="K689" s="246"/>
      <c r="L689" s="250"/>
      <c r="M689" s="251"/>
      <c r="N689" s="252"/>
      <c r="O689" s="252"/>
      <c r="P689" s="252"/>
      <c r="Q689" s="252"/>
      <c r="R689" s="252"/>
      <c r="S689" s="252"/>
      <c r="T689" s="25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54" t="s">
        <v>151</v>
      </c>
      <c r="AU689" s="254" t="s">
        <v>90</v>
      </c>
      <c r="AV689" s="13" t="s">
        <v>85</v>
      </c>
      <c r="AW689" s="13" t="s">
        <v>35</v>
      </c>
      <c r="AX689" s="13" t="s">
        <v>78</v>
      </c>
      <c r="AY689" s="254" t="s">
        <v>141</v>
      </c>
    </row>
    <row r="690" s="14" customFormat="1">
      <c r="A690" s="14"/>
      <c r="B690" s="255"/>
      <c r="C690" s="256"/>
      <c r="D690" s="240" t="s">
        <v>151</v>
      </c>
      <c r="E690" s="257" t="s">
        <v>1</v>
      </c>
      <c r="F690" s="258" t="s">
        <v>845</v>
      </c>
      <c r="G690" s="256"/>
      <c r="H690" s="259">
        <v>4</v>
      </c>
      <c r="I690" s="260"/>
      <c r="J690" s="256"/>
      <c r="K690" s="256"/>
      <c r="L690" s="261"/>
      <c r="M690" s="262"/>
      <c r="N690" s="263"/>
      <c r="O690" s="263"/>
      <c r="P690" s="263"/>
      <c r="Q690" s="263"/>
      <c r="R690" s="263"/>
      <c r="S690" s="263"/>
      <c r="T690" s="26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T690" s="265" t="s">
        <v>151</v>
      </c>
      <c r="AU690" s="265" t="s">
        <v>90</v>
      </c>
      <c r="AV690" s="14" t="s">
        <v>90</v>
      </c>
      <c r="AW690" s="14" t="s">
        <v>35</v>
      </c>
      <c r="AX690" s="14" t="s">
        <v>78</v>
      </c>
      <c r="AY690" s="265" t="s">
        <v>141</v>
      </c>
    </row>
    <row r="691" s="15" customFormat="1">
      <c r="A691" s="15"/>
      <c r="B691" s="266"/>
      <c r="C691" s="267"/>
      <c r="D691" s="240" t="s">
        <v>151</v>
      </c>
      <c r="E691" s="268" t="s">
        <v>1</v>
      </c>
      <c r="F691" s="269" t="s">
        <v>154</v>
      </c>
      <c r="G691" s="267"/>
      <c r="H691" s="270">
        <v>451.97000000000003</v>
      </c>
      <c r="I691" s="271"/>
      <c r="J691" s="267"/>
      <c r="K691" s="267"/>
      <c r="L691" s="272"/>
      <c r="M691" s="273"/>
      <c r="N691" s="274"/>
      <c r="O691" s="274"/>
      <c r="P691" s="274"/>
      <c r="Q691" s="274"/>
      <c r="R691" s="274"/>
      <c r="S691" s="274"/>
      <c r="T691" s="27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T691" s="276" t="s">
        <v>151</v>
      </c>
      <c r="AU691" s="276" t="s">
        <v>90</v>
      </c>
      <c r="AV691" s="15" t="s">
        <v>148</v>
      </c>
      <c r="AW691" s="15" t="s">
        <v>35</v>
      </c>
      <c r="AX691" s="15" t="s">
        <v>85</v>
      </c>
      <c r="AY691" s="276" t="s">
        <v>141</v>
      </c>
    </row>
    <row r="692" s="2" customFormat="1" ht="24.15" customHeight="1">
      <c r="A692" s="39"/>
      <c r="B692" s="40"/>
      <c r="C692" s="227" t="s">
        <v>846</v>
      </c>
      <c r="D692" s="227" t="s">
        <v>144</v>
      </c>
      <c r="E692" s="228" t="s">
        <v>847</v>
      </c>
      <c r="F692" s="229" t="s">
        <v>848</v>
      </c>
      <c r="G692" s="230" t="s">
        <v>147</v>
      </c>
      <c r="H692" s="231">
        <v>451.97000000000003</v>
      </c>
      <c r="I692" s="232"/>
      <c r="J692" s="233">
        <f>ROUND(I692*H692,2)</f>
        <v>0</v>
      </c>
      <c r="K692" s="229" t="s">
        <v>1</v>
      </c>
      <c r="L692" s="45"/>
      <c r="M692" s="234" t="s">
        <v>1</v>
      </c>
      <c r="N692" s="235" t="s">
        <v>43</v>
      </c>
      <c r="O692" s="92"/>
      <c r="P692" s="236">
        <f>O692*H692</f>
        <v>0</v>
      </c>
      <c r="Q692" s="236">
        <v>0</v>
      </c>
      <c r="R692" s="236">
        <f>Q692*H692</f>
        <v>0</v>
      </c>
      <c r="S692" s="236">
        <v>0</v>
      </c>
      <c r="T692" s="237">
        <f>S692*H692</f>
        <v>0</v>
      </c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R692" s="238" t="s">
        <v>262</v>
      </c>
      <c r="AT692" s="238" t="s">
        <v>144</v>
      </c>
      <c r="AU692" s="238" t="s">
        <v>90</v>
      </c>
      <c r="AY692" s="18" t="s">
        <v>141</v>
      </c>
      <c r="BE692" s="239">
        <f>IF(N692="základní",J692,0)</f>
        <v>0</v>
      </c>
      <c r="BF692" s="239">
        <f>IF(N692="snížená",J692,0)</f>
        <v>0</v>
      </c>
      <c r="BG692" s="239">
        <f>IF(N692="zákl. přenesená",J692,0)</f>
        <v>0</v>
      </c>
      <c r="BH692" s="239">
        <f>IF(N692="sníž. přenesená",J692,0)</f>
        <v>0</v>
      </c>
      <c r="BI692" s="239">
        <f>IF(N692="nulová",J692,0)</f>
        <v>0</v>
      </c>
      <c r="BJ692" s="18" t="s">
        <v>85</v>
      </c>
      <c r="BK692" s="239">
        <f>ROUND(I692*H692,2)</f>
        <v>0</v>
      </c>
      <c r="BL692" s="18" t="s">
        <v>262</v>
      </c>
      <c r="BM692" s="238" t="s">
        <v>849</v>
      </c>
    </row>
    <row r="693" s="2" customFormat="1">
      <c r="A693" s="39"/>
      <c r="B693" s="40"/>
      <c r="C693" s="41"/>
      <c r="D693" s="240" t="s">
        <v>150</v>
      </c>
      <c r="E693" s="41"/>
      <c r="F693" s="241" t="s">
        <v>848</v>
      </c>
      <c r="G693" s="41"/>
      <c r="H693" s="41"/>
      <c r="I693" s="242"/>
      <c r="J693" s="41"/>
      <c r="K693" s="41"/>
      <c r="L693" s="45"/>
      <c r="M693" s="243"/>
      <c r="N693" s="244"/>
      <c r="O693" s="92"/>
      <c r="P693" s="92"/>
      <c r="Q693" s="92"/>
      <c r="R693" s="92"/>
      <c r="S693" s="92"/>
      <c r="T693" s="93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T693" s="18" t="s">
        <v>150</v>
      </c>
      <c r="AU693" s="18" t="s">
        <v>90</v>
      </c>
    </row>
    <row r="694" s="13" customFormat="1">
      <c r="A694" s="13"/>
      <c r="B694" s="245"/>
      <c r="C694" s="246"/>
      <c r="D694" s="240" t="s">
        <v>151</v>
      </c>
      <c r="E694" s="247" t="s">
        <v>1</v>
      </c>
      <c r="F694" s="248" t="s">
        <v>838</v>
      </c>
      <c r="G694" s="246"/>
      <c r="H694" s="247" t="s">
        <v>1</v>
      </c>
      <c r="I694" s="249"/>
      <c r="J694" s="246"/>
      <c r="K694" s="246"/>
      <c r="L694" s="250"/>
      <c r="M694" s="251"/>
      <c r="N694" s="252"/>
      <c r="O694" s="252"/>
      <c r="P694" s="252"/>
      <c r="Q694" s="252"/>
      <c r="R694" s="252"/>
      <c r="S694" s="252"/>
      <c r="T694" s="25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54" t="s">
        <v>151</v>
      </c>
      <c r="AU694" s="254" t="s">
        <v>90</v>
      </c>
      <c r="AV694" s="13" t="s">
        <v>85</v>
      </c>
      <c r="AW694" s="13" t="s">
        <v>35</v>
      </c>
      <c r="AX694" s="13" t="s">
        <v>78</v>
      </c>
      <c r="AY694" s="254" t="s">
        <v>141</v>
      </c>
    </row>
    <row r="695" s="14" customFormat="1">
      <c r="A695" s="14"/>
      <c r="B695" s="255"/>
      <c r="C695" s="256"/>
      <c r="D695" s="240" t="s">
        <v>151</v>
      </c>
      <c r="E695" s="257" t="s">
        <v>1</v>
      </c>
      <c r="F695" s="258" t="s">
        <v>839</v>
      </c>
      <c r="G695" s="256"/>
      <c r="H695" s="259">
        <v>157.91999999999999</v>
      </c>
      <c r="I695" s="260"/>
      <c r="J695" s="256"/>
      <c r="K695" s="256"/>
      <c r="L695" s="261"/>
      <c r="M695" s="262"/>
      <c r="N695" s="263"/>
      <c r="O695" s="263"/>
      <c r="P695" s="263"/>
      <c r="Q695" s="263"/>
      <c r="R695" s="263"/>
      <c r="S695" s="263"/>
      <c r="T695" s="26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T695" s="265" t="s">
        <v>151</v>
      </c>
      <c r="AU695" s="265" t="s">
        <v>90</v>
      </c>
      <c r="AV695" s="14" t="s">
        <v>90</v>
      </c>
      <c r="AW695" s="14" t="s">
        <v>35</v>
      </c>
      <c r="AX695" s="14" t="s">
        <v>78</v>
      </c>
      <c r="AY695" s="265" t="s">
        <v>141</v>
      </c>
    </row>
    <row r="696" s="13" customFormat="1">
      <c r="A696" s="13"/>
      <c r="B696" s="245"/>
      <c r="C696" s="246"/>
      <c r="D696" s="240" t="s">
        <v>151</v>
      </c>
      <c r="E696" s="247" t="s">
        <v>1</v>
      </c>
      <c r="F696" s="248" t="s">
        <v>840</v>
      </c>
      <c r="G696" s="246"/>
      <c r="H696" s="247" t="s">
        <v>1</v>
      </c>
      <c r="I696" s="249"/>
      <c r="J696" s="246"/>
      <c r="K696" s="246"/>
      <c r="L696" s="250"/>
      <c r="M696" s="251"/>
      <c r="N696" s="252"/>
      <c r="O696" s="252"/>
      <c r="P696" s="252"/>
      <c r="Q696" s="252"/>
      <c r="R696" s="252"/>
      <c r="S696" s="252"/>
      <c r="T696" s="25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54" t="s">
        <v>151</v>
      </c>
      <c r="AU696" s="254" t="s">
        <v>90</v>
      </c>
      <c r="AV696" s="13" t="s">
        <v>85</v>
      </c>
      <c r="AW696" s="13" t="s">
        <v>35</v>
      </c>
      <c r="AX696" s="13" t="s">
        <v>78</v>
      </c>
      <c r="AY696" s="254" t="s">
        <v>141</v>
      </c>
    </row>
    <row r="697" s="14" customFormat="1">
      <c r="A697" s="14"/>
      <c r="B697" s="255"/>
      <c r="C697" s="256"/>
      <c r="D697" s="240" t="s">
        <v>151</v>
      </c>
      <c r="E697" s="257" t="s">
        <v>1</v>
      </c>
      <c r="F697" s="258" t="s">
        <v>841</v>
      </c>
      <c r="G697" s="256"/>
      <c r="H697" s="259">
        <v>29.012</v>
      </c>
      <c r="I697" s="260"/>
      <c r="J697" s="256"/>
      <c r="K697" s="256"/>
      <c r="L697" s="261"/>
      <c r="M697" s="262"/>
      <c r="N697" s="263"/>
      <c r="O697" s="263"/>
      <c r="P697" s="263"/>
      <c r="Q697" s="263"/>
      <c r="R697" s="263"/>
      <c r="S697" s="263"/>
      <c r="T697" s="26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65" t="s">
        <v>151</v>
      </c>
      <c r="AU697" s="265" t="s">
        <v>90</v>
      </c>
      <c r="AV697" s="14" t="s">
        <v>90</v>
      </c>
      <c r="AW697" s="14" t="s">
        <v>35</v>
      </c>
      <c r="AX697" s="14" t="s">
        <v>78</v>
      </c>
      <c r="AY697" s="265" t="s">
        <v>141</v>
      </c>
    </row>
    <row r="698" s="14" customFormat="1">
      <c r="A698" s="14"/>
      <c r="B698" s="255"/>
      <c r="C698" s="256"/>
      <c r="D698" s="240" t="s">
        <v>151</v>
      </c>
      <c r="E698" s="257" t="s">
        <v>1</v>
      </c>
      <c r="F698" s="258" t="s">
        <v>842</v>
      </c>
      <c r="G698" s="256"/>
      <c r="H698" s="259">
        <v>6.3339999999999996</v>
      </c>
      <c r="I698" s="260"/>
      <c r="J698" s="256"/>
      <c r="K698" s="256"/>
      <c r="L698" s="261"/>
      <c r="M698" s="262"/>
      <c r="N698" s="263"/>
      <c r="O698" s="263"/>
      <c r="P698" s="263"/>
      <c r="Q698" s="263"/>
      <c r="R698" s="263"/>
      <c r="S698" s="263"/>
      <c r="T698" s="26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65" t="s">
        <v>151</v>
      </c>
      <c r="AU698" s="265" t="s">
        <v>90</v>
      </c>
      <c r="AV698" s="14" t="s">
        <v>90</v>
      </c>
      <c r="AW698" s="14" t="s">
        <v>35</v>
      </c>
      <c r="AX698" s="14" t="s">
        <v>78</v>
      </c>
      <c r="AY698" s="265" t="s">
        <v>141</v>
      </c>
    </row>
    <row r="699" s="14" customFormat="1">
      <c r="A699" s="14"/>
      <c r="B699" s="255"/>
      <c r="C699" s="256"/>
      <c r="D699" s="240" t="s">
        <v>151</v>
      </c>
      <c r="E699" s="257" t="s">
        <v>1</v>
      </c>
      <c r="F699" s="258" t="s">
        <v>843</v>
      </c>
      <c r="G699" s="256"/>
      <c r="H699" s="259">
        <v>254.70400000000001</v>
      </c>
      <c r="I699" s="260"/>
      <c r="J699" s="256"/>
      <c r="K699" s="256"/>
      <c r="L699" s="261"/>
      <c r="M699" s="262"/>
      <c r="N699" s="263"/>
      <c r="O699" s="263"/>
      <c r="P699" s="263"/>
      <c r="Q699" s="263"/>
      <c r="R699" s="263"/>
      <c r="S699" s="263"/>
      <c r="T699" s="26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T699" s="265" t="s">
        <v>151</v>
      </c>
      <c r="AU699" s="265" t="s">
        <v>90</v>
      </c>
      <c r="AV699" s="14" t="s">
        <v>90</v>
      </c>
      <c r="AW699" s="14" t="s">
        <v>35</v>
      </c>
      <c r="AX699" s="14" t="s">
        <v>78</v>
      </c>
      <c r="AY699" s="265" t="s">
        <v>141</v>
      </c>
    </row>
    <row r="700" s="13" customFormat="1">
      <c r="A700" s="13"/>
      <c r="B700" s="245"/>
      <c r="C700" s="246"/>
      <c r="D700" s="240" t="s">
        <v>151</v>
      </c>
      <c r="E700" s="247" t="s">
        <v>1</v>
      </c>
      <c r="F700" s="248" t="s">
        <v>844</v>
      </c>
      <c r="G700" s="246"/>
      <c r="H700" s="247" t="s">
        <v>1</v>
      </c>
      <c r="I700" s="249"/>
      <c r="J700" s="246"/>
      <c r="K700" s="246"/>
      <c r="L700" s="250"/>
      <c r="M700" s="251"/>
      <c r="N700" s="252"/>
      <c r="O700" s="252"/>
      <c r="P700" s="252"/>
      <c r="Q700" s="252"/>
      <c r="R700" s="252"/>
      <c r="S700" s="252"/>
      <c r="T700" s="25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T700" s="254" t="s">
        <v>151</v>
      </c>
      <c r="AU700" s="254" t="s">
        <v>90</v>
      </c>
      <c r="AV700" s="13" t="s">
        <v>85</v>
      </c>
      <c r="AW700" s="13" t="s">
        <v>35</v>
      </c>
      <c r="AX700" s="13" t="s">
        <v>78</v>
      </c>
      <c r="AY700" s="254" t="s">
        <v>141</v>
      </c>
    </row>
    <row r="701" s="14" customFormat="1">
      <c r="A701" s="14"/>
      <c r="B701" s="255"/>
      <c r="C701" s="256"/>
      <c r="D701" s="240" t="s">
        <v>151</v>
      </c>
      <c r="E701" s="257" t="s">
        <v>1</v>
      </c>
      <c r="F701" s="258" t="s">
        <v>845</v>
      </c>
      <c r="G701" s="256"/>
      <c r="H701" s="259">
        <v>4</v>
      </c>
      <c r="I701" s="260"/>
      <c r="J701" s="256"/>
      <c r="K701" s="256"/>
      <c r="L701" s="261"/>
      <c r="M701" s="262"/>
      <c r="N701" s="263"/>
      <c r="O701" s="263"/>
      <c r="P701" s="263"/>
      <c r="Q701" s="263"/>
      <c r="R701" s="263"/>
      <c r="S701" s="263"/>
      <c r="T701" s="26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T701" s="265" t="s">
        <v>151</v>
      </c>
      <c r="AU701" s="265" t="s">
        <v>90</v>
      </c>
      <c r="AV701" s="14" t="s">
        <v>90</v>
      </c>
      <c r="AW701" s="14" t="s">
        <v>35</v>
      </c>
      <c r="AX701" s="14" t="s">
        <v>78</v>
      </c>
      <c r="AY701" s="265" t="s">
        <v>141</v>
      </c>
    </row>
    <row r="702" s="15" customFormat="1">
      <c r="A702" s="15"/>
      <c r="B702" s="266"/>
      <c r="C702" s="267"/>
      <c r="D702" s="240" t="s">
        <v>151</v>
      </c>
      <c r="E702" s="268" t="s">
        <v>1</v>
      </c>
      <c r="F702" s="269" t="s">
        <v>154</v>
      </c>
      <c r="G702" s="267"/>
      <c r="H702" s="270">
        <v>451.97000000000003</v>
      </c>
      <c r="I702" s="271"/>
      <c r="J702" s="267"/>
      <c r="K702" s="267"/>
      <c r="L702" s="272"/>
      <c r="M702" s="277"/>
      <c r="N702" s="278"/>
      <c r="O702" s="278"/>
      <c r="P702" s="278"/>
      <c r="Q702" s="278"/>
      <c r="R702" s="278"/>
      <c r="S702" s="278"/>
      <c r="T702" s="279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T702" s="276" t="s">
        <v>151</v>
      </c>
      <c r="AU702" s="276" t="s">
        <v>90</v>
      </c>
      <c r="AV702" s="15" t="s">
        <v>148</v>
      </c>
      <c r="AW702" s="15" t="s">
        <v>35</v>
      </c>
      <c r="AX702" s="15" t="s">
        <v>85</v>
      </c>
      <c r="AY702" s="276" t="s">
        <v>141</v>
      </c>
    </row>
    <row r="703" s="2" customFormat="1" ht="6.96" customHeight="1">
      <c r="A703" s="39"/>
      <c r="B703" s="67"/>
      <c r="C703" s="68"/>
      <c r="D703" s="68"/>
      <c r="E703" s="68"/>
      <c r="F703" s="68"/>
      <c r="G703" s="68"/>
      <c r="H703" s="68"/>
      <c r="I703" s="68"/>
      <c r="J703" s="68"/>
      <c r="K703" s="68"/>
      <c r="L703" s="45"/>
      <c r="M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</row>
  </sheetData>
  <sheetProtection sheet="1" autoFilter="0" formatColumns="0" formatRows="0" objects="1" scenarios="1" spinCount="100000" saltValue="2uXoHWUidn9/pWg4zjTbPyc+ZuZdQsLsL6r6lHZgbmonxE+JmWRCPm/NDP6l5lpTohjuIE+Te4V/jt1B2HmLlA==" hashValue="wcE+WcZT6u3nfmN+NZhfPE5w2ybBJAa5qcyhtwye5WsmKhWyj+cWs1Zb3O1wjeJ7AkU6Le8GdjAjTzRHQ8xrqg==" algorithmName="SHA-512" password="C61F"/>
  <autoFilter ref="C134:K70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3:H123"/>
    <mergeCell ref="E125:H12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90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1" customFormat="1" ht="12" customHeight="1">
      <c r="B8" s="21"/>
      <c r="D8" s="151" t="s">
        <v>114</v>
      </c>
      <c r="L8" s="21"/>
    </row>
    <row r="9" s="2" customFormat="1" ht="23.25" customHeight="1">
      <c r="A9" s="39"/>
      <c r="B9" s="45"/>
      <c r="C9" s="39"/>
      <c r="D9" s="39"/>
      <c r="E9" s="152" t="s">
        <v>115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116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850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118</v>
      </c>
      <c r="G14" s="39"/>
      <c r="H14" s="39"/>
      <c r="I14" s="151" t="s">
        <v>22</v>
      </c>
      <c r="J14" s="154" t="str">
        <f>'Rekapitulace stavby'!AN8</f>
        <v>20. 5. 2025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">
        <v>26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27</v>
      </c>
      <c r="F17" s="39"/>
      <c r="G17" s="39"/>
      <c r="H17" s="39"/>
      <c r="I17" s="151" t="s">
        <v>28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29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28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31</v>
      </c>
      <c r="E22" s="39"/>
      <c r="F22" s="39"/>
      <c r="G22" s="39"/>
      <c r="H22" s="39"/>
      <c r="I22" s="151" t="s">
        <v>25</v>
      </c>
      <c r="J22" s="142" t="s">
        <v>32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33</v>
      </c>
      <c r="F23" s="39"/>
      <c r="G23" s="39"/>
      <c r="H23" s="39"/>
      <c r="I23" s="151" t="s">
        <v>28</v>
      </c>
      <c r="J23" s="142" t="s">
        <v>34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25</v>
      </c>
      <c r="J25" s="142" t="s">
        <v>32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33</v>
      </c>
      <c r="F26" s="39"/>
      <c r="G26" s="39"/>
      <c r="H26" s="39"/>
      <c r="I26" s="151" t="s">
        <v>28</v>
      </c>
      <c r="J26" s="142" t="s">
        <v>34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37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38</v>
      </c>
      <c r="E32" s="39"/>
      <c r="F32" s="39"/>
      <c r="G32" s="39"/>
      <c r="H32" s="39"/>
      <c r="I32" s="39"/>
      <c r="J32" s="161">
        <f>ROUND(J123,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40</v>
      </c>
      <c r="G34" s="39"/>
      <c r="H34" s="39"/>
      <c r="I34" s="162" t="s">
        <v>39</v>
      </c>
      <c r="J34" s="162" t="s">
        <v>41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42</v>
      </c>
      <c r="E35" s="151" t="s">
        <v>43</v>
      </c>
      <c r="F35" s="164">
        <f>ROUND((SUM(BE123:BE139)),  2)</f>
        <v>0</v>
      </c>
      <c r="G35" s="39"/>
      <c r="H35" s="39"/>
      <c r="I35" s="165">
        <v>0.20999999999999999</v>
      </c>
      <c r="J35" s="164">
        <f>ROUND(((SUM(BE123:BE139))*I35),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44</v>
      </c>
      <c r="F36" s="164">
        <f>ROUND((SUM(BF123:BF139)),  2)</f>
        <v>0</v>
      </c>
      <c r="G36" s="39"/>
      <c r="H36" s="39"/>
      <c r="I36" s="165">
        <v>0.12</v>
      </c>
      <c r="J36" s="164">
        <f>ROUND(((SUM(BF123:BF139))*I36),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45</v>
      </c>
      <c r="F37" s="164">
        <f>ROUND((SUM(BG123:BG139)),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46</v>
      </c>
      <c r="F38" s="164">
        <f>ROUND((SUM(BH123:BH139)),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47</v>
      </c>
      <c r="F39" s="164">
        <f>ROUND((SUM(BI123:BI139)),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48</v>
      </c>
      <c r="E41" s="168"/>
      <c r="F41" s="168"/>
      <c r="G41" s="169" t="s">
        <v>49</v>
      </c>
      <c r="H41" s="170" t="s">
        <v>50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114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23.25" customHeight="1">
      <c r="A87" s="39"/>
      <c r="B87" s="40"/>
      <c r="C87" s="41"/>
      <c r="D87" s="41"/>
      <c r="E87" s="184" t="s">
        <v>115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116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D.1.1.. - Vedlejší a ostatní náklady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Kotlářská 263/9, Veveří, 602 00 Brno </v>
      </c>
      <c r="G91" s="41"/>
      <c r="H91" s="41"/>
      <c r="I91" s="33" t="s">
        <v>22</v>
      </c>
      <c r="J91" s="80" t="str">
        <f>IF(J14="","",J14)</f>
        <v>20. 5. 2025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25.65" customHeight="1">
      <c r="A93" s="39"/>
      <c r="B93" s="40"/>
      <c r="C93" s="33" t="s">
        <v>24</v>
      </c>
      <c r="D93" s="41"/>
      <c r="E93" s="41"/>
      <c r="F93" s="28" t="str">
        <f>E17</f>
        <v>OA a VOŠ Brno Kotlářská, příspěvková organizace</v>
      </c>
      <c r="G93" s="41"/>
      <c r="H93" s="41"/>
      <c r="I93" s="33" t="s">
        <v>31</v>
      </c>
      <c r="J93" s="37" t="str">
        <f>E23</f>
        <v>Múčka Veselý architekti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5.65" customHeight="1">
      <c r="A94" s="39"/>
      <c r="B94" s="40"/>
      <c r="C94" s="33" t="s">
        <v>29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>Múčka Veselý architekti s.r.o.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120</v>
      </c>
      <c r="D96" s="186"/>
      <c r="E96" s="186"/>
      <c r="F96" s="186"/>
      <c r="G96" s="186"/>
      <c r="H96" s="186"/>
      <c r="I96" s="186"/>
      <c r="J96" s="187" t="s">
        <v>121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122</v>
      </c>
      <c r="D98" s="41"/>
      <c r="E98" s="41"/>
      <c r="F98" s="41"/>
      <c r="G98" s="41"/>
      <c r="H98" s="41"/>
      <c r="I98" s="41"/>
      <c r="J98" s="111">
        <f>J123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123</v>
      </c>
    </row>
    <row r="99" s="9" customFormat="1" ht="24.96" customHeight="1">
      <c r="A99" s="9"/>
      <c r="B99" s="189"/>
      <c r="C99" s="190"/>
      <c r="D99" s="191" t="s">
        <v>851</v>
      </c>
      <c r="E99" s="192"/>
      <c r="F99" s="192"/>
      <c r="G99" s="192"/>
      <c r="H99" s="192"/>
      <c r="I99" s="192"/>
      <c r="J99" s="193">
        <f>J124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852</v>
      </c>
      <c r="E100" s="197"/>
      <c r="F100" s="197"/>
      <c r="G100" s="197"/>
      <c r="H100" s="197"/>
      <c r="I100" s="197"/>
      <c r="J100" s="198">
        <f>J134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853</v>
      </c>
      <c r="E101" s="197"/>
      <c r="F101" s="197"/>
      <c r="G101" s="197"/>
      <c r="H101" s="197"/>
      <c r="I101" s="197"/>
      <c r="J101" s="198">
        <f>J137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4" t="s">
        <v>126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184" t="str">
        <f>E7</f>
        <v>OA - stavební práce</v>
      </c>
      <c r="F111" s="33"/>
      <c r="G111" s="33"/>
      <c r="H111" s="33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1" customFormat="1" ht="12" customHeight="1">
      <c r="B112" s="22"/>
      <c r="C112" s="33" t="s">
        <v>114</v>
      </c>
      <c r="D112" s="23"/>
      <c r="E112" s="23"/>
      <c r="F112" s="23"/>
      <c r="G112" s="23"/>
      <c r="H112" s="23"/>
      <c r="I112" s="23"/>
      <c r="J112" s="23"/>
      <c r="K112" s="23"/>
      <c r="L112" s="21"/>
    </row>
    <row r="113" s="2" customFormat="1" ht="23.25" customHeight="1">
      <c r="A113" s="39"/>
      <c r="B113" s="40"/>
      <c r="C113" s="41"/>
      <c r="D113" s="41"/>
      <c r="E113" s="184" t="s">
        <v>115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116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77" t="str">
        <f>E11</f>
        <v>D.1.1.. - Vedlejší a ostatní náklady</v>
      </c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20</v>
      </c>
      <c r="D117" s="41"/>
      <c r="E117" s="41"/>
      <c r="F117" s="28" t="str">
        <f>F14</f>
        <v xml:space="preserve">Kotlářská 263/9, Veveří, 602 00 Brno </v>
      </c>
      <c r="G117" s="41"/>
      <c r="H117" s="41"/>
      <c r="I117" s="33" t="s">
        <v>22</v>
      </c>
      <c r="J117" s="80" t="str">
        <f>IF(J14="","",J14)</f>
        <v>20. 5. 2025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5.65" customHeight="1">
      <c r="A119" s="39"/>
      <c r="B119" s="40"/>
      <c r="C119" s="33" t="s">
        <v>24</v>
      </c>
      <c r="D119" s="41"/>
      <c r="E119" s="41"/>
      <c r="F119" s="28" t="str">
        <f>E17</f>
        <v>OA a VOŠ Brno Kotlářská, příspěvková organizace</v>
      </c>
      <c r="G119" s="41"/>
      <c r="H119" s="41"/>
      <c r="I119" s="33" t="s">
        <v>31</v>
      </c>
      <c r="J119" s="37" t="str">
        <f>E23</f>
        <v>Múčka Veselý architekti s.r.o.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25.65" customHeight="1">
      <c r="A120" s="39"/>
      <c r="B120" s="40"/>
      <c r="C120" s="33" t="s">
        <v>29</v>
      </c>
      <c r="D120" s="41"/>
      <c r="E120" s="41"/>
      <c r="F120" s="28" t="str">
        <f>IF(E20="","",E20)</f>
        <v>Vyplň údaj</v>
      </c>
      <c r="G120" s="41"/>
      <c r="H120" s="41"/>
      <c r="I120" s="33" t="s">
        <v>36</v>
      </c>
      <c r="J120" s="37" t="str">
        <f>E26</f>
        <v>Múčka Veselý architekti s.r.o.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0.32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11" customFormat="1" ht="29.28" customHeight="1">
      <c r="A122" s="200"/>
      <c r="B122" s="201"/>
      <c r="C122" s="202" t="s">
        <v>127</v>
      </c>
      <c r="D122" s="203" t="s">
        <v>63</v>
      </c>
      <c r="E122" s="203" t="s">
        <v>59</v>
      </c>
      <c r="F122" s="203" t="s">
        <v>60</v>
      </c>
      <c r="G122" s="203" t="s">
        <v>128</v>
      </c>
      <c r="H122" s="203" t="s">
        <v>129</v>
      </c>
      <c r="I122" s="203" t="s">
        <v>130</v>
      </c>
      <c r="J122" s="203" t="s">
        <v>121</v>
      </c>
      <c r="K122" s="204" t="s">
        <v>131</v>
      </c>
      <c r="L122" s="205"/>
      <c r="M122" s="101" t="s">
        <v>1</v>
      </c>
      <c r="N122" s="102" t="s">
        <v>42</v>
      </c>
      <c r="O122" s="102" t="s">
        <v>132</v>
      </c>
      <c r="P122" s="102" t="s">
        <v>133</v>
      </c>
      <c r="Q122" s="102" t="s">
        <v>134</v>
      </c>
      <c r="R122" s="102" t="s">
        <v>135</v>
      </c>
      <c r="S122" s="102" t="s">
        <v>136</v>
      </c>
      <c r="T122" s="103" t="s">
        <v>137</v>
      </c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</row>
    <row r="123" s="2" customFormat="1" ht="22.8" customHeight="1">
      <c r="A123" s="39"/>
      <c r="B123" s="40"/>
      <c r="C123" s="108" t="s">
        <v>138</v>
      </c>
      <c r="D123" s="41"/>
      <c r="E123" s="41"/>
      <c r="F123" s="41"/>
      <c r="G123" s="41"/>
      <c r="H123" s="41"/>
      <c r="I123" s="41"/>
      <c r="J123" s="206">
        <f>BK123</f>
        <v>0</v>
      </c>
      <c r="K123" s="41"/>
      <c r="L123" s="45"/>
      <c r="M123" s="104"/>
      <c r="N123" s="207"/>
      <c r="O123" s="105"/>
      <c r="P123" s="208">
        <f>P124</f>
        <v>0</v>
      </c>
      <c r="Q123" s="105"/>
      <c r="R123" s="208">
        <f>R124</f>
        <v>0</v>
      </c>
      <c r="S123" s="105"/>
      <c r="T123" s="209">
        <f>T124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77</v>
      </c>
      <c r="AU123" s="18" t="s">
        <v>123</v>
      </c>
      <c r="BK123" s="210">
        <f>BK124</f>
        <v>0</v>
      </c>
    </row>
    <row r="124" s="12" customFormat="1" ht="25.92" customHeight="1">
      <c r="A124" s="12"/>
      <c r="B124" s="211"/>
      <c r="C124" s="212"/>
      <c r="D124" s="213" t="s">
        <v>77</v>
      </c>
      <c r="E124" s="214" t="s">
        <v>110</v>
      </c>
      <c r="F124" s="214" t="s">
        <v>111</v>
      </c>
      <c r="G124" s="212"/>
      <c r="H124" s="212"/>
      <c r="I124" s="215"/>
      <c r="J124" s="216">
        <f>BK124</f>
        <v>0</v>
      </c>
      <c r="K124" s="212"/>
      <c r="L124" s="217"/>
      <c r="M124" s="218"/>
      <c r="N124" s="219"/>
      <c r="O124" s="219"/>
      <c r="P124" s="220">
        <f>P125+SUM(P126:P134)+P137</f>
        <v>0</v>
      </c>
      <c r="Q124" s="219"/>
      <c r="R124" s="220">
        <f>R125+SUM(R126:R134)+R137</f>
        <v>0</v>
      </c>
      <c r="S124" s="219"/>
      <c r="T124" s="221">
        <f>T125+SUM(T126:T134)+T137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179</v>
      </c>
      <c r="AT124" s="223" t="s">
        <v>77</v>
      </c>
      <c r="AU124" s="223" t="s">
        <v>78</v>
      </c>
      <c r="AY124" s="222" t="s">
        <v>141</v>
      </c>
      <c r="BK124" s="224">
        <f>BK125+SUM(BK126:BK134)+BK137</f>
        <v>0</v>
      </c>
    </row>
    <row r="125" s="2" customFormat="1" ht="24.15" customHeight="1">
      <c r="A125" s="39"/>
      <c r="B125" s="40"/>
      <c r="C125" s="227" t="s">
        <v>85</v>
      </c>
      <c r="D125" s="227" t="s">
        <v>144</v>
      </c>
      <c r="E125" s="228" t="s">
        <v>854</v>
      </c>
      <c r="F125" s="229" t="s">
        <v>855</v>
      </c>
      <c r="G125" s="230" t="s">
        <v>269</v>
      </c>
      <c r="H125" s="231">
        <v>1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43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148</v>
      </c>
      <c r="AT125" s="238" t="s">
        <v>144</v>
      </c>
      <c r="AU125" s="238" t="s">
        <v>85</v>
      </c>
      <c r="AY125" s="18" t="s">
        <v>141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85</v>
      </c>
      <c r="BK125" s="239">
        <f>ROUND(I125*H125,2)</f>
        <v>0</v>
      </c>
      <c r="BL125" s="18" t="s">
        <v>148</v>
      </c>
      <c r="BM125" s="238" t="s">
        <v>856</v>
      </c>
    </row>
    <row r="126" s="2" customFormat="1">
      <c r="A126" s="39"/>
      <c r="B126" s="40"/>
      <c r="C126" s="41"/>
      <c r="D126" s="240" t="s">
        <v>150</v>
      </c>
      <c r="E126" s="41"/>
      <c r="F126" s="241" t="s">
        <v>855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150</v>
      </c>
      <c r="AU126" s="18" t="s">
        <v>85</v>
      </c>
    </row>
    <row r="127" s="13" customFormat="1">
      <c r="A127" s="13"/>
      <c r="B127" s="245"/>
      <c r="C127" s="246"/>
      <c r="D127" s="240" t="s">
        <v>151</v>
      </c>
      <c r="E127" s="247" t="s">
        <v>1</v>
      </c>
      <c r="F127" s="248" t="s">
        <v>857</v>
      </c>
      <c r="G127" s="246"/>
      <c r="H127" s="247" t="s">
        <v>1</v>
      </c>
      <c r="I127" s="249"/>
      <c r="J127" s="246"/>
      <c r="K127" s="246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151</v>
      </c>
      <c r="AU127" s="254" t="s">
        <v>85</v>
      </c>
      <c r="AV127" s="13" t="s">
        <v>85</v>
      </c>
      <c r="AW127" s="13" t="s">
        <v>35</v>
      </c>
      <c r="AX127" s="13" t="s">
        <v>78</v>
      </c>
      <c r="AY127" s="254" t="s">
        <v>141</v>
      </c>
    </row>
    <row r="128" s="14" customFormat="1">
      <c r="A128" s="14"/>
      <c r="B128" s="255"/>
      <c r="C128" s="256"/>
      <c r="D128" s="240" t="s">
        <v>151</v>
      </c>
      <c r="E128" s="257" t="s">
        <v>1</v>
      </c>
      <c r="F128" s="258" t="s">
        <v>85</v>
      </c>
      <c r="G128" s="256"/>
      <c r="H128" s="259">
        <v>1</v>
      </c>
      <c r="I128" s="260"/>
      <c r="J128" s="256"/>
      <c r="K128" s="256"/>
      <c r="L128" s="261"/>
      <c r="M128" s="262"/>
      <c r="N128" s="263"/>
      <c r="O128" s="263"/>
      <c r="P128" s="263"/>
      <c r="Q128" s="263"/>
      <c r="R128" s="263"/>
      <c r="S128" s="263"/>
      <c r="T128" s="26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5" t="s">
        <v>151</v>
      </c>
      <c r="AU128" s="265" t="s">
        <v>85</v>
      </c>
      <c r="AV128" s="14" t="s">
        <v>90</v>
      </c>
      <c r="AW128" s="14" t="s">
        <v>35</v>
      </c>
      <c r="AX128" s="14" t="s">
        <v>78</v>
      </c>
      <c r="AY128" s="265" t="s">
        <v>141</v>
      </c>
    </row>
    <row r="129" s="15" customFormat="1">
      <c r="A129" s="15"/>
      <c r="B129" s="266"/>
      <c r="C129" s="267"/>
      <c r="D129" s="240" t="s">
        <v>151</v>
      </c>
      <c r="E129" s="268" t="s">
        <v>1</v>
      </c>
      <c r="F129" s="269" t="s">
        <v>154</v>
      </c>
      <c r="G129" s="267"/>
      <c r="H129" s="270">
        <v>1</v>
      </c>
      <c r="I129" s="271"/>
      <c r="J129" s="267"/>
      <c r="K129" s="267"/>
      <c r="L129" s="272"/>
      <c r="M129" s="273"/>
      <c r="N129" s="274"/>
      <c r="O129" s="274"/>
      <c r="P129" s="274"/>
      <c r="Q129" s="274"/>
      <c r="R129" s="274"/>
      <c r="S129" s="274"/>
      <c r="T129" s="27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76" t="s">
        <v>151</v>
      </c>
      <c r="AU129" s="276" t="s">
        <v>85</v>
      </c>
      <c r="AV129" s="15" t="s">
        <v>148</v>
      </c>
      <c r="AW129" s="15" t="s">
        <v>35</v>
      </c>
      <c r="AX129" s="15" t="s">
        <v>85</v>
      </c>
      <c r="AY129" s="276" t="s">
        <v>141</v>
      </c>
    </row>
    <row r="130" s="2" customFormat="1" ht="24.15" customHeight="1">
      <c r="A130" s="39"/>
      <c r="B130" s="40"/>
      <c r="C130" s="227" t="s">
        <v>90</v>
      </c>
      <c r="D130" s="227" t="s">
        <v>144</v>
      </c>
      <c r="E130" s="228" t="s">
        <v>858</v>
      </c>
      <c r="F130" s="229" t="s">
        <v>859</v>
      </c>
      <c r="G130" s="230" t="s">
        <v>269</v>
      </c>
      <c r="H130" s="231">
        <v>1</v>
      </c>
      <c r="I130" s="232"/>
      <c r="J130" s="233">
        <f>ROUND(I130*H130,2)</f>
        <v>0</v>
      </c>
      <c r="K130" s="229" t="s">
        <v>1</v>
      </c>
      <c r="L130" s="45"/>
      <c r="M130" s="234" t="s">
        <v>1</v>
      </c>
      <c r="N130" s="235" t="s">
        <v>43</v>
      </c>
      <c r="O130" s="92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8" t="s">
        <v>148</v>
      </c>
      <c r="AT130" s="238" t="s">
        <v>144</v>
      </c>
      <c r="AU130" s="238" t="s">
        <v>85</v>
      </c>
      <c r="AY130" s="18" t="s">
        <v>141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8" t="s">
        <v>85</v>
      </c>
      <c r="BK130" s="239">
        <f>ROUND(I130*H130,2)</f>
        <v>0</v>
      </c>
      <c r="BL130" s="18" t="s">
        <v>148</v>
      </c>
      <c r="BM130" s="238" t="s">
        <v>860</v>
      </c>
    </row>
    <row r="131" s="2" customFormat="1">
      <c r="A131" s="39"/>
      <c r="B131" s="40"/>
      <c r="C131" s="41"/>
      <c r="D131" s="240" t="s">
        <v>150</v>
      </c>
      <c r="E131" s="41"/>
      <c r="F131" s="241" t="s">
        <v>859</v>
      </c>
      <c r="G131" s="41"/>
      <c r="H131" s="41"/>
      <c r="I131" s="242"/>
      <c r="J131" s="41"/>
      <c r="K131" s="41"/>
      <c r="L131" s="45"/>
      <c r="M131" s="243"/>
      <c r="N131" s="244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150</v>
      </c>
      <c r="AU131" s="18" t="s">
        <v>85</v>
      </c>
    </row>
    <row r="132" s="2" customFormat="1" ht="16.5" customHeight="1">
      <c r="A132" s="39"/>
      <c r="B132" s="40"/>
      <c r="C132" s="227" t="s">
        <v>166</v>
      </c>
      <c r="D132" s="227" t="s">
        <v>144</v>
      </c>
      <c r="E132" s="228" t="s">
        <v>861</v>
      </c>
      <c r="F132" s="229" t="s">
        <v>862</v>
      </c>
      <c r="G132" s="230" t="s">
        <v>269</v>
      </c>
      <c r="H132" s="231">
        <v>1</v>
      </c>
      <c r="I132" s="232"/>
      <c r="J132" s="233">
        <f>ROUND(I132*H132,2)</f>
        <v>0</v>
      </c>
      <c r="K132" s="229" t="s">
        <v>1</v>
      </c>
      <c r="L132" s="45"/>
      <c r="M132" s="234" t="s">
        <v>1</v>
      </c>
      <c r="N132" s="235" t="s">
        <v>43</v>
      </c>
      <c r="O132" s="92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8" t="s">
        <v>148</v>
      </c>
      <c r="AT132" s="238" t="s">
        <v>144</v>
      </c>
      <c r="AU132" s="238" t="s">
        <v>85</v>
      </c>
      <c r="AY132" s="18" t="s">
        <v>141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8" t="s">
        <v>85</v>
      </c>
      <c r="BK132" s="239">
        <f>ROUND(I132*H132,2)</f>
        <v>0</v>
      </c>
      <c r="BL132" s="18" t="s">
        <v>148</v>
      </c>
      <c r="BM132" s="238" t="s">
        <v>863</v>
      </c>
    </row>
    <row r="133" s="2" customFormat="1">
      <c r="A133" s="39"/>
      <c r="B133" s="40"/>
      <c r="C133" s="41"/>
      <c r="D133" s="240" t="s">
        <v>150</v>
      </c>
      <c r="E133" s="41"/>
      <c r="F133" s="241" t="s">
        <v>862</v>
      </c>
      <c r="G133" s="41"/>
      <c r="H133" s="41"/>
      <c r="I133" s="242"/>
      <c r="J133" s="41"/>
      <c r="K133" s="41"/>
      <c r="L133" s="45"/>
      <c r="M133" s="243"/>
      <c r="N133" s="244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150</v>
      </c>
      <c r="AU133" s="18" t="s">
        <v>85</v>
      </c>
    </row>
    <row r="134" s="12" customFormat="1" ht="22.8" customHeight="1">
      <c r="A134" s="12"/>
      <c r="B134" s="211"/>
      <c r="C134" s="212"/>
      <c r="D134" s="213" t="s">
        <v>77</v>
      </c>
      <c r="E134" s="225" t="s">
        <v>864</v>
      </c>
      <c r="F134" s="225" t="s">
        <v>865</v>
      </c>
      <c r="G134" s="212"/>
      <c r="H134" s="212"/>
      <c r="I134" s="215"/>
      <c r="J134" s="226">
        <f>BK134</f>
        <v>0</v>
      </c>
      <c r="K134" s="212"/>
      <c r="L134" s="217"/>
      <c r="M134" s="218"/>
      <c r="N134" s="219"/>
      <c r="O134" s="219"/>
      <c r="P134" s="220">
        <f>SUM(P135:P136)</f>
        <v>0</v>
      </c>
      <c r="Q134" s="219"/>
      <c r="R134" s="220">
        <f>SUM(R135:R136)</f>
        <v>0</v>
      </c>
      <c r="S134" s="219"/>
      <c r="T134" s="221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2" t="s">
        <v>179</v>
      </c>
      <c r="AT134" s="223" t="s">
        <v>77</v>
      </c>
      <c r="AU134" s="223" t="s">
        <v>85</v>
      </c>
      <c r="AY134" s="222" t="s">
        <v>141</v>
      </c>
      <c r="BK134" s="224">
        <f>SUM(BK135:BK136)</f>
        <v>0</v>
      </c>
    </row>
    <row r="135" s="2" customFormat="1" ht="16.5" customHeight="1">
      <c r="A135" s="39"/>
      <c r="B135" s="40"/>
      <c r="C135" s="227" t="s">
        <v>148</v>
      </c>
      <c r="D135" s="227" t="s">
        <v>144</v>
      </c>
      <c r="E135" s="228" t="s">
        <v>866</v>
      </c>
      <c r="F135" s="229" t="s">
        <v>865</v>
      </c>
      <c r="G135" s="230" t="s">
        <v>269</v>
      </c>
      <c r="H135" s="231">
        <v>1</v>
      </c>
      <c r="I135" s="232"/>
      <c r="J135" s="233">
        <f>ROUND(I135*H135,2)</f>
        <v>0</v>
      </c>
      <c r="K135" s="229" t="s">
        <v>1</v>
      </c>
      <c r="L135" s="45"/>
      <c r="M135" s="234" t="s">
        <v>1</v>
      </c>
      <c r="N135" s="235" t="s">
        <v>43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148</v>
      </c>
      <c r="AT135" s="238" t="s">
        <v>144</v>
      </c>
      <c r="AU135" s="238" t="s">
        <v>90</v>
      </c>
      <c r="AY135" s="18" t="s">
        <v>141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85</v>
      </c>
      <c r="BK135" s="239">
        <f>ROUND(I135*H135,2)</f>
        <v>0</v>
      </c>
      <c r="BL135" s="18" t="s">
        <v>148</v>
      </c>
      <c r="BM135" s="238" t="s">
        <v>867</v>
      </c>
    </row>
    <row r="136" s="2" customFormat="1">
      <c r="A136" s="39"/>
      <c r="B136" s="40"/>
      <c r="C136" s="41"/>
      <c r="D136" s="240" t="s">
        <v>150</v>
      </c>
      <c r="E136" s="41"/>
      <c r="F136" s="241" t="s">
        <v>865</v>
      </c>
      <c r="G136" s="41"/>
      <c r="H136" s="41"/>
      <c r="I136" s="242"/>
      <c r="J136" s="41"/>
      <c r="K136" s="41"/>
      <c r="L136" s="45"/>
      <c r="M136" s="243"/>
      <c r="N136" s="244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150</v>
      </c>
      <c r="AU136" s="18" t="s">
        <v>90</v>
      </c>
    </row>
    <row r="137" s="12" customFormat="1" ht="22.8" customHeight="1">
      <c r="A137" s="12"/>
      <c r="B137" s="211"/>
      <c r="C137" s="212"/>
      <c r="D137" s="213" t="s">
        <v>77</v>
      </c>
      <c r="E137" s="225" t="s">
        <v>868</v>
      </c>
      <c r="F137" s="225" t="s">
        <v>869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SUM(P138:P139)</f>
        <v>0</v>
      </c>
      <c r="Q137" s="219"/>
      <c r="R137" s="220">
        <f>SUM(R138:R139)</f>
        <v>0</v>
      </c>
      <c r="S137" s="219"/>
      <c r="T137" s="221">
        <f>SUM(T138:T139)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179</v>
      </c>
      <c r="AT137" s="223" t="s">
        <v>77</v>
      </c>
      <c r="AU137" s="223" t="s">
        <v>85</v>
      </c>
      <c r="AY137" s="222" t="s">
        <v>141</v>
      </c>
      <c r="BK137" s="224">
        <f>SUM(BK138:BK139)</f>
        <v>0</v>
      </c>
    </row>
    <row r="138" s="2" customFormat="1" ht="16.5" customHeight="1">
      <c r="A138" s="39"/>
      <c r="B138" s="40"/>
      <c r="C138" s="227" t="s">
        <v>179</v>
      </c>
      <c r="D138" s="227" t="s">
        <v>144</v>
      </c>
      <c r="E138" s="228" t="s">
        <v>870</v>
      </c>
      <c r="F138" s="229" t="s">
        <v>869</v>
      </c>
      <c r="G138" s="230" t="s">
        <v>269</v>
      </c>
      <c r="H138" s="231">
        <v>1</v>
      </c>
      <c r="I138" s="232"/>
      <c r="J138" s="233">
        <f>ROUND(I138*H138,2)</f>
        <v>0</v>
      </c>
      <c r="K138" s="229" t="s">
        <v>1</v>
      </c>
      <c r="L138" s="45"/>
      <c r="M138" s="234" t="s">
        <v>1</v>
      </c>
      <c r="N138" s="235" t="s">
        <v>43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148</v>
      </c>
      <c r="AT138" s="238" t="s">
        <v>144</v>
      </c>
      <c r="AU138" s="238" t="s">
        <v>90</v>
      </c>
      <c r="AY138" s="18" t="s">
        <v>141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85</v>
      </c>
      <c r="BK138" s="239">
        <f>ROUND(I138*H138,2)</f>
        <v>0</v>
      </c>
      <c r="BL138" s="18" t="s">
        <v>148</v>
      </c>
      <c r="BM138" s="238" t="s">
        <v>871</v>
      </c>
    </row>
    <row r="139" s="2" customFormat="1">
      <c r="A139" s="39"/>
      <c r="B139" s="40"/>
      <c r="C139" s="41"/>
      <c r="D139" s="240" t="s">
        <v>150</v>
      </c>
      <c r="E139" s="41"/>
      <c r="F139" s="241" t="s">
        <v>869</v>
      </c>
      <c r="G139" s="41"/>
      <c r="H139" s="41"/>
      <c r="I139" s="242"/>
      <c r="J139" s="41"/>
      <c r="K139" s="41"/>
      <c r="L139" s="45"/>
      <c r="M139" s="301"/>
      <c r="N139" s="302"/>
      <c r="O139" s="303"/>
      <c r="P139" s="303"/>
      <c r="Q139" s="303"/>
      <c r="R139" s="303"/>
      <c r="S139" s="303"/>
      <c r="T139" s="304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150</v>
      </c>
      <c r="AU139" s="18" t="s">
        <v>90</v>
      </c>
    </row>
    <row r="140" s="2" customFormat="1" ht="6.96" customHeight="1">
      <c r="A140" s="39"/>
      <c r="B140" s="67"/>
      <c r="C140" s="68"/>
      <c r="D140" s="68"/>
      <c r="E140" s="68"/>
      <c r="F140" s="68"/>
      <c r="G140" s="68"/>
      <c r="H140" s="68"/>
      <c r="I140" s="68"/>
      <c r="J140" s="68"/>
      <c r="K140" s="68"/>
      <c r="L140" s="45"/>
      <c r="M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</sheetData>
  <sheetProtection sheet="1" autoFilter="0" formatColumns="0" formatRows="0" objects="1" scenarios="1" spinCount="100000" saltValue="86MMQ47R4zQ1HAdcyuJbLi/quaPEeal5K13JYbyOb3dvi1bQDuOk1etw5O+xA3iS+fg09ttxDTlQvO5FGuCN9g==" hashValue="Ta5Y8k6fNq035884KREQr94JTLyX/OhruZ/x43o3c+FtqRbQcCQisZirrzbbFJ3AgO+F46e/52KFz4Q6YPCqDg==" algorithmName="SHA-512" password="C61F"/>
  <autoFilter ref="C122:K13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100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90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2" customFormat="1" ht="12" customHeight="1">
      <c r="A8" s="39"/>
      <c r="B8" s="45"/>
      <c r="C8" s="39"/>
      <c r="D8" s="151" t="s">
        <v>114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3" t="s">
        <v>872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1" t="s">
        <v>18</v>
      </c>
      <c r="E11" s="39"/>
      <c r="F11" s="142" t="s">
        <v>1</v>
      </c>
      <c r="G11" s="39"/>
      <c r="H11" s="39"/>
      <c r="I11" s="151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1" t="s">
        <v>20</v>
      </c>
      <c r="E12" s="39"/>
      <c r="F12" s="142" t="s">
        <v>118</v>
      </c>
      <c r="G12" s="39"/>
      <c r="H12" s="39"/>
      <c r="I12" s="151" t="s">
        <v>22</v>
      </c>
      <c r="J12" s="154" t="str">
        <f>'Rekapitulace stavby'!AN8</f>
        <v>20. 5. 2025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24</v>
      </c>
      <c r="E14" s="39"/>
      <c r="F14" s="39"/>
      <c r="G14" s="39"/>
      <c r="H14" s="39"/>
      <c r="I14" s="151" t="s">
        <v>25</v>
      </c>
      <c r="J14" s="142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27</v>
      </c>
      <c r="F15" s="39"/>
      <c r="G15" s="39"/>
      <c r="H15" s="39"/>
      <c r="I15" s="151" t="s">
        <v>28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1" t="s">
        <v>29</v>
      </c>
      <c r="E17" s="39"/>
      <c r="F17" s="39"/>
      <c r="G17" s="39"/>
      <c r="H17" s="39"/>
      <c r="I17" s="15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1" t="s">
        <v>31</v>
      </c>
      <c r="E20" s="39"/>
      <c r="F20" s="39"/>
      <c r="G20" s="39"/>
      <c r="H20" s="39"/>
      <c r="I20" s="151" t="s">
        <v>25</v>
      </c>
      <c r="J20" s="142" t="s">
        <v>32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33</v>
      </c>
      <c r="F21" s="39"/>
      <c r="G21" s="39"/>
      <c r="H21" s="39"/>
      <c r="I21" s="151" t="s">
        <v>28</v>
      </c>
      <c r="J21" s="142" t="s">
        <v>34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1" t="s">
        <v>36</v>
      </c>
      <c r="E23" s="39"/>
      <c r="F23" s="39"/>
      <c r="G23" s="39"/>
      <c r="H23" s="39"/>
      <c r="I23" s="151" t="s">
        <v>25</v>
      </c>
      <c r="J23" s="142" t="s">
        <v>32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">
        <v>33</v>
      </c>
      <c r="F24" s="39"/>
      <c r="G24" s="39"/>
      <c r="H24" s="39"/>
      <c r="I24" s="151" t="s">
        <v>28</v>
      </c>
      <c r="J24" s="142" t="s">
        <v>34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1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9"/>
      <c r="E29" s="159"/>
      <c r="F29" s="159"/>
      <c r="G29" s="159"/>
      <c r="H29" s="159"/>
      <c r="I29" s="159"/>
      <c r="J29" s="159"/>
      <c r="K29" s="15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0" t="s">
        <v>38</v>
      </c>
      <c r="E30" s="39"/>
      <c r="F30" s="39"/>
      <c r="G30" s="39"/>
      <c r="H30" s="39"/>
      <c r="I30" s="39"/>
      <c r="J30" s="161">
        <f>ROUND(J131,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2" t="s">
        <v>40</v>
      </c>
      <c r="G32" s="39"/>
      <c r="H32" s="39"/>
      <c r="I32" s="162" t="s">
        <v>39</v>
      </c>
      <c r="J32" s="162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3" t="s">
        <v>42</v>
      </c>
      <c r="E33" s="151" t="s">
        <v>43</v>
      </c>
      <c r="F33" s="164">
        <f>ROUND((SUM(BE131:BE305)),  2)</f>
        <v>0</v>
      </c>
      <c r="G33" s="39"/>
      <c r="H33" s="39"/>
      <c r="I33" s="165">
        <v>0.20999999999999999</v>
      </c>
      <c r="J33" s="164">
        <f>ROUND(((SUM(BE131:BE305))*I33),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1" t="s">
        <v>44</v>
      </c>
      <c r="F34" s="164">
        <f>ROUND((SUM(BF131:BF305)),  2)</f>
        <v>0</v>
      </c>
      <c r="G34" s="39"/>
      <c r="H34" s="39"/>
      <c r="I34" s="165">
        <v>0.12</v>
      </c>
      <c r="J34" s="164">
        <f>ROUND(((SUM(BF131:BF305))*I34),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1" t="s">
        <v>45</v>
      </c>
      <c r="F35" s="164">
        <f>ROUND((SUM(BG131:BG305)),  2)</f>
        <v>0</v>
      </c>
      <c r="G35" s="39"/>
      <c r="H35" s="39"/>
      <c r="I35" s="165">
        <v>0.20999999999999999</v>
      </c>
      <c r="J35" s="16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1" t="s">
        <v>46</v>
      </c>
      <c r="F36" s="164">
        <f>ROUND((SUM(BH131:BH305)),  2)</f>
        <v>0</v>
      </c>
      <c r="G36" s="39"/>
      <c r="H36" s="39"/>
      <c r="I36" s="165">
        <v>0.12</v>
      </c>
      <c r="J36" s="16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ROUND((SUM(BI131:BI305)),  2)</f>
        <v>0</v>
      </c>
      <c r="G37" s="39"/>
      <c r="H37" s="39"/>
      <c r="I37" s="165">
        <v>0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6"/>
      <c r="D39" s="167" t="s">
        <v>48</v>
      </c>
      <c r="E39" s="168"/>
      <c r="F39" s="168"/>
      <c r="G39" s="169" t="s">
        <v>49</v>
      </c>
      <c r="H39" s="170" t="s">
        <v>50</v>
      </c>
      <c r="I39" s="168"/>
      <c r="J39" s="171">
        <f>SUM(J30:J37)</f>
        <v>0</v>
      </c>
      <c r="K39" s="17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D.1.4.b - Zdravotechnika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Kotlářská 263/9, Veveří, 602 00 Brno </v>
      </c>
      <c r="G89" s="41"/>
      <c r="H89" s="41"/>
      <c r="I89" s="33" t="s">
        <v>22</v>
      </c>
      <c r="J89" s="80" t="str">
        <f>IF(J12="","",J12)</f>
        <v>20. 5. 2025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OA a VOŠ Brno Kotlářská, příspěvková organizace</v>
      </c>
      <c r="G91" s="41"/>
      <c r="H91" s="41"/>
      <c r="I91" s="33" t="s">
        <v>31</v>
      </c>
      <c r="J91" s="37" t="str">
        <f>E21</f>
        <v>Múčka Veselý architekti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Múčka Veselý architekti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5" t="s">
        <v>120</v>
      </c>
      <c r="D94" s="186"/>
      <c r="E94" s="186"/>
      <c r="F94" s="186"/>
      <c r="G94" s="186"/>
      <c r="H94" s="186"/>
      <c r="I94" s="186"/>
      <c r="J94" s="187" t="s">
        <v>121</v>
      </c>
      <c r="K94" s="186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8" t="s">
        <v>122</v>
      </c>
      <c r="D96" s="41"/>
      <c r="E96" s="41"/>
      <c r="F96" s="41"/>
      <c r="G96" s="41"/>
      <c r="H96" s="41"/>
      <c r="I96" s="41"/>
      <c r="J96" s="111">
        <f>J131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123</v>
      </c>
    </row>
    <row r="97" s="9" customFormat="1" ht="24.96" customHeight="1">
      <c r="A97" s="9"/>
      <c r="B97" s="189"/>
      <c r="C97" s="190"/>
      <c r="D97" s="191" t="s">
        <v>124</v>
      </c>
      <c r="E97" s="192"/>
      <c r="F97" s="192"/>
      <c r="G97" s="192"/>
      <c r="H97" s="192"/>
      <c r="I97" s="192"/>
      <c r="J97" s="193">
        <f>J132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4"/>
      <c r="D98" s="196" t="s">
        <v>125</v>
      </c>
      <c r="E98" s="197"/>
      <c r="F98" s="197"/>
      <c r="G98" s="197"/>
      <c r="H98" s="197"/>
      <c r="I98" s="197"/>
      <c r="J98" s="198">
        <f>J133</f>
        <v>0</v>
      </c>
      <c r="K98" s="134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9"/>
      <c r="C99" s="190"/>
      <c r="D99" s="191" t="s">
        <v>311</v>
      </c>
      <c r="E99" s="192"/>
      <c r="F99" s="192"/>
      <c r="G99" s="192"/>
      <c r="H99" s="192"/>
      <c r="I99" s="192"/>
      <c r="J99" s="193">
        <f>J136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873</v>
      </c>
      <c r="E100" s="197"/>
      <c r="F100" s="197"/>
      <c r="G100" s="197"/>
      <c r="H100" s="197"/>
      <c r="I100" s="197"/>
      <c r="J100" s="198">
        <f>J137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874</v>
      </c>
      <c r="E101" s="197"/>
      <c r="F101" s="197"/>
      <c r="G101" s="197"/>
      <c r="H101" s="197"/>
      <c r="I101" s="197"/>
      <c r="J101" s="198">
        <f>J176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875</v>
      </c>
      <c r="E102" s="197"/>
      <c r="F102" s="197"/>
      <c r="G102" s="197"/>
      <c r="H102" s="197"/>
      <c r="I102" s="197"/>
      <c r="J102" s="198">
        <f>J205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4"/>
      <c r="D103" s="196" t="s">
        <v>876</v>
      </c>
      <c r="E103" s="197"/>
      <c r="F103" s="197"/>
      <c r="G103" s="197"/>
      <c r="H103" s="197"/>
      <c r="I103" s="197"/>
      <c r="J103" s="198">
        <f>J252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4"/>
      <c r="D104" s="196" t="s">
        <v>877</v>
      </c>
      <c r="E104" s="197"/>
      <c r="F104" s="197"/>
      <c r="G104" s="197"/>
      <c r="H104" s="197"/>
      <c r="I104" s="197"/>
      <c r="J104" s="198">
        <f>J263</f>
        <v>0</v>
      </c>
      <c r="K104" s="134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34"/>
      <c r="D105" s="196" t="s">
        <v>878</v>
      </c>
      <c r="E105" s="197"/>
      <c r="F105" s="197"/>
      <c r="G105" s="197"/>
      <c r="H105" s="197"/>
      <c r="I105" s="197"/>
      <c r="J105" s="198">
        <f>J268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9"/>
      <c r="C106" s="190"/>
      <c r="D106" s="191" t="s">
        <v>879</v>
      </c>
      <c r="E106" s="192"/>
      <c r="F106" s="192"/>
      <c r="G106" s="192"/>
      <c r="H106" s="192"/>
      <c r="I106" s="192"/>
      <c r="J106" s="193">
        <f>J284</f>
        <v>0</v>
      </c>
      <c r="K106" s="190"/>
      <c r="L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89"/>
      <c r="C107" s="190"/>
      <c r="D107" s="191" t="s">
        <v>851</v>
      </c>
      <c r="E107" s="192"/>
      <c r="F107" s="192"/>
      <c r="G107" s="192"/>
      <c r="H107" s="192"/>
      <c r="I107" s="192"/>
      <c r="J107" s="193">
        <f>J289</f>
        <v>0</v>
      </c>
      <c r="K107" s="190"/>
      <c r="L107" s="19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95"/>
      <c r="C108" s="134"/>
      <c r="D108" s="196" t="s">
        <v>880</v>
      </c>
      <c r="E108" s="197"/>
      <c r="F108" s="197"/>
      <c r="G108" s="197"/>
      <c r="H108" s="197"/>
      <c r="I108" s="197"/>
      <c r="J108" s="198">
        <f>J290</f>
        <v>0</v>
      </c>
      <c r="K108" s="134"/>
      <c r="L108" s="19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5"/>
      <c r="C109" s="134"/>
      <c r="D109" s="196" t="s">
        <v>852</v>
      </c>
      <c r="E109" s="197"/>
      <c r="F109" s="197"/>
      <c r="G109" s="197"/>
      <c r="H109" s="197"/>
      <c r="I109" s="197"/>
      <c r="J109" s="198">
        <f>J297</f>
        <v>0</v>
      </c>
      <c r="K109" s="134"/>
      <c r="L109" s="19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5"/>
      <c r="C110" s="134"/>
      <c r="D110" s="196" t="s">
        <v>853</v>
      </c>
      <c r="E110" s="197"/>
      <c r="F110" s="197"/>
      <c r="G110" s="197"/>
      <c r="H110" s="197"/>
      <c r="I110" s="197"/>
      <c r="J110" s="198">
        <f>J300</f>
        <v>0</v>
      </c>
      <c r="K110" s="134"/>
      <c r="L110" s="19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5"/>
      <c r="C111" s="134"/>
      <c r="D111" s="196" t="s">
        <v>881</v>
      </c>
      <c r="E111" s="197"/>
      <c r="F111" s="197"/>
      <c r="G111" s="197"/>
      <c r="H111" s="197"/>
      <c r="I111" s="197"/>
      <c r="J111" s="198">
        <f>J303</f>
        <v>0</v>
      </c>
      <c r="K111" s="134"/>
      <c r="L111" s="19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7" s="2" customFormat="1" ht="6.96" customHeight="1">
      <c r="A117" s="39"/>
      <c r="B117" s="69"/>
      <c r="C117" s="70"/>
      <c r="D117" s="70"/>
      <c r="E117" s="70"/>
      <c r="F117" s="70"/>
      <c r="G117" s="70"/>
      <c r="H117" s="70"/>
      <c r="I117" s="70"/>
      <c r="J117" s="70"/>
      <c r="K117" s="70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4.96" customHeight="1">
      <c r="A118" s="39"/>
      <c r="B118" s="40"/>
      <c r="C118" s="24" t="s">
        <v>126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16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184" t="str">
        <f>E7</f>
        <v>OA - stavební práce</v>
      </c>
      <c r="F121" s="33"/>
      <c r="G121" s="33"/>
      <c r="H121" s="33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114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6.5" customHeight="1">
      <c r="A123" s="39"/>
      <c r="B123" s="40"/>
      <c r="C123" s="41"/>
      <c r="D123" s="41"/>
      <c r="E123" s="77" t="str">
        <f>E9</f>
        <v>D.1.4.b - Zdravotechnika</v>
      </c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20</v>
      </c>
      <c r="D125" s="41"/>
      <c r="E125" s="41"/>
      <c r="F125" s="28" t="str">
        <f>F12</f>
        <v xml:space="preserve">Kotlářská 263/9, Veveří, 602 00 Brno </v>
      </c>
      <c r="G125" s="41"/>
      <c r="H125" s="41"/>
      <c r="I125" s="33" t="s">
        <v>22</v>
      </c>
      <c r="J125" s="80" t="str">
        <f>IF(J12="","",J12)</f>
        <v>20. 5. 2025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25.65" customHeight="1">
      <c r="A127" s="39"/>
      <c r="B127" s="40"/>
      <c r="C127" s="33" t="s">
        <v>24</v>
      </c>
      <c r="D127" s="41"/>
      <c r="E127" s="41"/>
      <c r="F127" s="28" t="str">
        <f>E15</f>
        <v>OA a VOŠ Brno Kotlářská, příspěvková organizace</v>
      </c>
      <c r="G127" s="41"/>
      <c r="H127" s="41"/>
      <c r="I127" s="33" t="s">
        <v>31</v>
      </c>
      <c r="J127" s="37" t="str">
        <f>E21</f>
        <v>Múčka Veselý architekti s.r.o.</v>
      </c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25.65" customHeight="1">
      <c r="A128" s="39"/>
      <c r="B128" s="40"/>
      <c r="C128" s="33" t="s">
        <v>29</v>
      </c>
      <c r="D128" s="41"/>
      <c r="E128" s="41"/>
      <c r="F128" s="28" t="str">
        <f>IF(E18="","",E18)</f>
        <v>Vyplň údaj</v>
      </c>
      <c r="G128" s="41"/>
      <c r="H128" s="41"/>
      <c r="I128" s="33" t="s">
        <v>36</v>
      </c>
      <c r="J128" s="37" t="str">
        <f>E24</f>
        <v>Múčka Veselý architekti s.r.o.</v>
      </c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0.32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11" customFormat="1" ht="29.28" customHeight="1">
      <c r="A130" s="200"/>
      <c r="B130" s="201"/>
      <c r="C130" s="202" t="s">
        <v>127</v>
      </c>
      <c r="D130" s="203" t="s">
        <v>63</v>
      </c>
      <c r="E130" s="203" t="s">
        <v>59</v>
      </c>
      <c r="F130" s="203" t="s">
        <v>60</v>
      </c>
      <c r="G130" s="203" t="s">
        <v>128</v>
      </c>
      <c r="H130" s="203" t="s">
        <v>129</v>
      </c>
      <c r="I130" s="203" t="s">
        <v>130</v>
      </c>
      <c r="J130" s="203" t="s">
        <v>121</v>
      </c>
      <c r="K130" s="204" t="s">
        <v>131</v>
      </c>
      <c r="L130" s="205"/>
      <c r="M130" s="101" t="s">
        <v>1</v>
      </c>
      <c r="N130" s="102" t="s">
        <v>42</v>
      </c>
      <c r="O130" s="102" t="s">
        <v>132</v>
      </c>
      <c r="P130" s="102" t="s">
        <v>133</v>
      </c>
      <c r="Q130" s="102" t="s">
        <v>134</v>
      </c>
      <c r="R130" s="102" t="s">
        <v>135</v>
      </c>
      <c r="S130" s="102" t="s">
        <v>136</v>
      </c>
      <c r="T130" s="103" t="s">
        <v>137</v>
      </c>
      <c r="U130" s="200"/>
      <c r="V130" s="200"/>
      <c r="W130" s="200"/>
      <c r="X130" s="200"/>
      <c r="Y130" s="200"/>
      <c r="Z130" s="200"/>
      <c r="AA130" s="200"/>
      <c r="AB130" s="200"/>
      <c r="AC130" s="200"/>
      <c r="AD130" s="200"/>
      <c r="AE130" s="200"/>
    </row>
    <row r="131" s="2" customFormat="1" ht="22.8" customHeight="1">
      <c r="A131" s="39"/>
      <c r="B131" s="40"/>
      <c r="C131" s="108" t="s">
        <v>138</v>
      </c>
      <c r="D131" s="41"/>
      <c r="E131" s="41"/>
      <c r="F131" s="41"/>
      <c r="G131" s="41"/>
      <c r="H131" s="41"/>
      <c r="I131" s="41"/>
      <c r="J131" s="206">
        <f>BK131</f>
        <v>0</v>
      </c>
      <c r="K131" s="41"/>
      <c r="L131" s="45"/>
      <c r="M131" s="104"/>
      <c r="N131" s="207"/>
      <c r="O131" s="105"/>
      <c r="P131" s="208">
        <f>P132+P136+P284+P289</f>
        <v>0</v>
      </c>
      <c r="Q131" s="105"/>
      <c r="R131" s="208">
        <f>R132+R136+R284+R289</f>
        <v>0</v>
      </c>
      <c r="S131" s="105"/>
      <c r="T131" s="209">
        <f>T132+T136+T284+T289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77</v>
      </c>
      <c r="AU131" s="18" t="s">
        <v>123</v>
      </c>
      <c r="BK131" s="210">
        <f>BK132+BK136+BK284+BK289</f>
        <v>0</v>
      </c>
    </row>
    <row r="132" s="12" customFormat="1" ht="25.92" customHeight="1">
      <c r="A132" s="12"/>
      <c r="B132" s="211"/>
      <c r="C132" s="212"/>
      <c r="D132" s="213" t="s">
        <v>77</v>
      </c>
      <c r="E132" s="214" t="s">
        <v>139</v>
      </c>
      <c r="F132" s="214" t="s">
        <v>140</v>
      </c>
      <c r="G132" s="212"/>
      <c r="H132" s="212"/>
      <c r="I132" s="215"/>
      <c r="J132" s="216">
        <f>BK132</f>
        <v>0</v>
      </c>
      <c r="K132" s="212"/>
      <c r="L132" s="217"/>
      <c r="M132" s="218"/>
      <c r="N132" s="219"/>
      <c r="O132" s="219"/>
      <c r="P132" s="220">
        <f>P133</f>
        <v>0</v>
      </c>
      <c r="Q132" s="219"/>
      <c r="R132" s="220">
        <f>R133</f>
        <v>0</v>
      </c>
      <c r="S132" s="219"/>
      <c r="T132" s="221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85</v>
      </c>
      <c r="AT132" s="223" t="s">
        <v>77</v>
      </c>
      <c r="AU132" s="223" t="s">
        <v>78</v>
      </c>
      <c r="AY132" s="222" t="s">
        <v>141</v>
      </c>
      <c r="BK132" s="224">
        <f>BK133</f>
        <v>0</v>
      </c>
    </row>
    <row r="133" s="12" customFormat="1" ht="22.8" customHeight="1">
      <c r="A133" s="12"/>
      <c r="B133" s="211"/>
      <c r="C133" s="212"/>
      <c r="D133" s="213" t="s">
        <v>77</v>
      </c>
      <c r="E133" s="225" t="s">
        <v>142</v>
      </c>
      <c r="F133" s="225" t="s">
        <v>143</v>
      </c>
      <c r="G133" s="212"/>
      <c r="H133" s="212"/>
      <c r="I133" s="215"/>
      <c r="J133" s="226">
        <f>BK133</f>
        <v>0</v>
      </c>
      <c r="K133" s="212"/>
      <c r="L133" s="217"/>
      <c r="M133" s="218"/>
      <c r="N133" s="219"/>
      <c r="O133" s="219"/>
      <c r="P133" s="220">
        <f>SUM(P134:P135)</f>
        <v>0</v>
      </c>
      <c r="Q133" s="219"/>
      <c r="R133" s="220">
        <f>SUM(R134:R135)</f>
        <v>0</v>
      </c>
      <c r="S133" s="219"/>
      <c r="T133" s="221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2" t="s">
        <v>85</v>
      </c>
      <c r="AT133" s="223" t="s">
        <v>77</v>
      </c>
      <c r="AU133" s="223" t="s">
        <v>85</v>
      </c>
      <c r="AY133" s="222" t="s">
        <v>141</v>
      </c>
      <c r="BK133" s="224">
        <f>SUM(BK134:BK135)</f>
        <v>0</v>
      </c>
    </row>
    <row r="134" s="2" customFormat="1" ht="33" customHeight="1">
      <c r="A134" s="39"/>
      <c r="B134" s="40"/>
      <c r="C134" s="227" t="s">
        <v>85</v>
      </c>
      <c r="D134" s="227" t="s">
        <v>144</v>
      </c>
      <c r="E134" s="228" t="s">
        <v>882</v>
      </c>
      <c r="F134" s="229" t="s">
        <v>590</v>
      </c>
      <c r="G134" s="230" t="s">
        <v>269</v>
      </c>
      <c r="H134" s="231">
        <v>1</v>
      </c>
      <c r="I134" s="232"/>
      <c r="J134" s="233">
        <f>ROUND(I134*H134,2)</f>
        <v>0</v>
      </c>
      <c r="K134" s="229" t="s">
        <v>883</v>
      </c>
      <c r="L134" s="45"/>
      <c r="M134" s="234" t="s">
        <v>1</v>
      </c>
      <c r="N134" s="235" t="s">
        <v>43</v>
      </c>
      <c r="O134" s="92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8" t="s">
        <v>148</v>
      </c>
      <c r="AT134" s="238" t="s">
        <v>144</v>
      </c>
      <c r="AU134" s="238" t="s">
        <v>90</v>
      </c>
      <c r="AY134" s="18" t="s">
        <v>141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8" t="s">
        <v>85</v>
      </c>
      <c r="BK134" s="239">
        <f>ROUND(I134*H134,2)</f>
        <v>0</v>
      </c>
      <c r="BL134" s="18" t="s">
        <v>148</v>
      </c>
      <c r="BM134" s="238" t="s">
        <v>90</v>
      </c>
    </row>
    <row r="135" s="2" customFormat="1">
      <c r="A135" s="39"/>
      <c r="B135" s="40"/>
      <c r="C135" s="41"/>
      <c r="D135" s="240" t="s">
        <v>150</v>
      </c>
      <c r="E135" s="41"/>
      <c r="F135" s="241" t="s">
        <v>884</v>
      </c>
      <c r="G135" s="41"/>
      <c r="H135" s="41"/>
      <c r="I135" s="242"/>
      <c r="J135" s="41"/>
      <c r="K135" s="41"/>
      <c r="L135" s="45"/>
      <c r="M135" s="243"/>
      <c r="N135" s="244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150</v>
      </c>
      <c r="AU135" s="18" t="s">
        <v>90</v>
      </c>
    </row>
    <row r="136" s="12" customFormat="1" ht="25.92" customHeight="1">
      <c r="A136" s="12"/>
      <c r="B136" s="211"/>
      <c r="C136" s="212"/>
      <c r="D136" s="213" t="s">
        <v>77</v>
      </c>
      <c r="E136" s="214" t="s">
        <v>613</v>
      </c>
      <c r="F136" s="214" t="s">
        <v>614</v>
      </c>
      <c r="G136" s="212"/>
      <c r="H136" s="212"/>
      <c r="I136" s="215"/>
      <c r="J136" s="216">
        <f>BK136</f>
        <v>0</v>
      </c>
      <c r="K136" s="212"/>
      <c r="L136" s="217"/>
      <c r="M136" s="218"/>
      <c r="N136" s="219"/>
      <c r="O136" s="219"/>
      <c r="P136" s="220">
        <f>P137+P176+P205+P252+P263+P268</f>
        <v>0</v>
      </c>
      <c r="Q136" s="219"/>
      <c r="R136" s="220">
        <f>R137+R176+R205+R252+R263+R268</f>
        <v>0</v>
      </c>
      <c r="S136" s="219"/>
      <c r="T136" s="221">
        <f>T137+T176+T205+T252+T263+T268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2" t="s">
        <v>90</v>
      </c>
      <c r="AT136" s="223" t="s">
        <v>77</v>
      </c>
      <c r="AU136" s="223" t="s">
        <v>78</v>
      </c>
      <c r="AY136" s="222" t="s">
        <v>141</v>
      </c>
      <c r="BK136" s="224">
        <f>BK137+BK176+BK205+BK252+BK263+BK268</f>
        <v>0</v>
      </c>
    </row>
    <row r="137" s="12" customFormat="1" ht="22.8" customHeight="1">
      <c r="A137" s="12"/>
      <c r="B137" s="211"/>
      <c r="C137" s="212"/>
      <c r="D137" s="213" t="s">
        <v>77</v>
      </c>
      <c r="E137" s="225" t="s">
        <v>885</v>
      </c>
      <c r="F137" s="225" t="s">
        <v>886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SUM(P138:P175)</f>
        <v>0</v>
      </c>
      <c r="Q137" s="219"/>
      <c r="R137" s="220">
        <f>SUM(R138:R175)</f>
        <v>0</v>
      </c>
      <c r="S137" s="219"/>
      <c r="T137" s="221">
        <f>SUM(T138:T175)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90</v>
      </c>
      <c r="AT137" s="223" t="s">
        <v>77</v>
      </c>
      <c r="AU137" s="223" t="s">
        <v>85</v>
      </c>
      <c r="AY137" s="222" t="s">
        <v>141</v>
      </c>
      <c r="BK137" s="224">
        <f>SUM(BK138:BK175)</f>
        <v>0</v>
      </c>
    </row>
    <row r="138" s="2" customFormat="1" ht="16.5" customHeight="1">
      <c r="A138" s="39"/>
      <c r="B138" s="40"/>
      <c r="C138" s="227" t="s">
        <v>90</v>
      </c>
      <c r="D138" s="227" t="s">
        <v>144</v>
      </c>
      <c r="E138" s="228" t="s">
        <v>887</v>
      </c>
      <c r="F138" s="229" t="s">
        <v>888</v>
      </c>
      <c r="G138" s="230" t="s">
        <v>401</v>
      </c>
      <c r="H138" s="231">
        <v>4</v>
      </c>
      <c r="I138" s="232"/>
      <c r="J138" s="233">
        <f>ROUND(I138*H138,2)</f>
        <v>0</v>
      </c>
      <c r="K138" s="229" t="s">
        <v>883</v>
      </c>
      <c r="L138" s="45"/>
      <c r="M138" s="234" t="s">
        <v>1</v>
      </c>
      <c r="N138" s="235" t="s">
        <v>43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262</v>
      </c>
      <c r="AT138" s="238" t="s">
        <v>144</v>
      </c>
      <c r="AU138" s="238" t="s">
        <v>90</v>
      </c>
      <c r="AY138" s="18" t="s">
        <v>141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85</v>
      </c>
      <c r="BK138" s="239">
        <f>ROUND(I138*H138,2)</f>
        <v>0</v>
      </c>
      <c r="BL138" s="18" t="s">
        <v>262</v>
      </c>
      <c r="BM138" s="238" t="s">
        <v>148</v>
      </c>
    </row>
    <row r="139" s="2" customFormat="1">
      <c r="A139" s="39"/>
      <c r="B139" s="40"/>
      <c r="C139" s="41"/>
      <c r="D139" s="240" t="s">
        <v>150</v>
      </c>
      <c r="E139" s="41"/>
      <c r="F139" s="241" t="s">
        <v>889</v>
      </c>
      <c r="G139" s="41"/>
      <c r="H139" s="41"/>
      <c r="I139" s="242"/>
      <c r="J139" s="41"/>
      <c r="K139" s="41"/>
      <c r="L139" s="45"/>
      <c r="M139" s="243"/>
      <c r="N139" s="244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150</v>
      </c>
      <c r="AU139" s="18" t="s">
        <v>90</v>
      </c>
    </row>
    <row r="140" s="2" customFormat="1" ht="24.15" customHeight="1">
      <c r="A140" s="39"/>
      <c r="B140" s="40"/>
      <c r="C140" s="227" t="s">
        <v>166</v>
      </c>
      <c r="D140" s="227" t="s">
        <v>144</v>
      </c>
      <c r="E140" s="228" t="s">
        <v>890</v>
      </c>
      <c r="F140" s="229" t="s">
        <v>891</v>
      </c>
      <c r="G140" s="230" t="s">
        <v>401</v>
      </c>
      <c r="H140" s="231">
        <v>4</v>
      </c>
      <c r="I140" s="232"/>
      <c r="J140" s="233">
        <f>ROUND(I140*H140,2)</f>
        <v>0</v>
      </c>
      <c r="K140" s="229" t="s">
        <v>883</v>
      </c>
      <c r="L140" s="45"/>
      <c r="M140" s="234" t="s">
        <v>1</v>
      </c>
      <c r="N140" s="235" t="s">
        <v>43</v>
      </c>
      <c r="O140" s="92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8" t="s">
        <v>262</v>
      </c>
      <c r="AT140" s="238" t="s">
        <v>144</v>
      </c>
      <c r="AU140" s="238" t="s">
        <v>90</v>
      </c>
      <c r="AY140" s="18" t="s">
        <v>141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8" t="s">
        <v>85</v>
      </c>
      <c r="BK140" s="239">
        <f>ROUND(I140*H140,2)</f>
        <v>0</v>
      </c>
      <c r="BL140" s="18" t="s">
        <v>262</v>
      </c>
      <c r="BM140" s="238" t="s">
        <v>189</v>
      </c>
    </row>
    <row r="141" s="2" customFormat="1">
      <c r="A141" s="39"/>
      <c r="B141" s="40"/>
      <c r="C141" s="41"/>
      <c r="D141" s="240" t="s">
        <v>150</v>
      </c>
      <c r="E141" s="41"/>
      <c r="F141" s="241" t="s">
        <v>892</v>
      </c>
      <c r="G141" s="41"/>
      <c r="H141" s="41"/>
      <c r="I141" s="242"/>
      <c r="J141" s="41"/>
      <c r="K141" s="41"/>
      <c r="L141" s="45"/>
      <c r="M141" s="243"/>
      <c r="N141" s="244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150</v>
      </c>
      <c r="AU141" s="18" t="s">
        <v>90</v>
      </c>
    </row>
    <row r="142" s="2" customFormat="1" ht="24.15" customHeight="1">
      <c r="A142" s="39"/>
      <c r="B142" s="40"/>
      <c r="C142" s="227" t="s">
        <v>148</v>
      </c>
      <c r="D142" s="227" t="s">
        <v>144</v>
      </c>
      <c r="E142" s="228" t="s">
        <v>893</v>
      </c>
      <c r="F142" s="229" t="s">
        <v>894</v>
      </c>
      <c r="G142" s="230" t="s">
        <v>401</v>
      </c>
      <c r="H142" s="231">
        <v>3</v>
      </c>
      <c r="I142" s="232"/>
      <c r="J142" s="233">
        <f>ROUND(I142*H142,2)</f>
        <v>0</v>
      </c>
      <c r="K142" s="229" t="s">
        <v>895</v>
      </c>
      <c r="L142" s="45"/>
      <c r="M142" s="234" t="s">
        <v>1</v>
      </c>
      <c r="N142" s="235" t="s">
        <v>43</v>
      </c>
      <c r="O142" s="92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8" t="s">
        <v>262</v>
      </c>
      <c r="AT142" s="238" t="s">
        <v>144</v>
      </c>
      <c r="AU142" s="238" t="s">
        <v>90</v>
      </c>
      <c r="AY142" s="18" t="s">
        <v>141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8" t="s">
        <v>85</v>
      </c>
      <c r="BK142" s="239">
        <f>ROUND(I142*H142,2)</f>
        <v>0</v>
      </c>
      <c r="BL142" s="18" t="s">
        <v>262</v>
      </c>
      <c r="BM142" s="238" t="s">
        <v>201</v>
      </c>
    </row>
    <row r="143" s="2" customFormat="1">
      <c r="A143" s="39"/>
      <c r="B143" s="40"/>
      <c r="C143" s="41"/>
      <c r="D143" s="240" t="s">
        <v>150</v>
      </c>
      <c r="E143" s="41"/>
      <c r="F143" s="241" t="s">
        <v>896</v>
      </c>
      <c r="G143" s="41"/>
      <c r="H143" s="41"/>
      <c r="I143" s="242"/>
      <c r="J143" s="41"/>
      <c r="K143" s="41"/>
      <c r="L143" s="45"/>
      <c r="M143" s="243"/>
      <c r="N143" s="244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150</v>
      </c>
      <c r="AU143" s="18" t="s">
        <v>90</v>
      </c>
    </row>
    <row r="144" s="2" customFormat="1" ht="16.5" customHeight="1">
      <c r="A144" s="39"/>
      <c r="B144" s="40"/>
      <c r="C144" s="227" t="s">
        <v>179</v>
      </c>
      <c r="D144" s="227" t="s">
        <v>144</v>
      </c>
      <c r="E144" s="228" t="s">
        <v>897</v>
      </c>
      <c r="F144" s="229" t="s">
        <v>898</v>
      </c>
      <c r="G144" s="230" t="s">
        <v>401</v>
      </c>
      <c r="H144" s="231">
        <v>1</v>
      </c>
      <c r="I144" s="232"/>
      <c r="J144" s="233">
        <f>ROUND(I144*H144,2)</f>
        <v>0</v>
      </c>
      <c r="K144" s="229" t="s">
        <v>883</v>
      </c>
      <c r="L144" s="45"/>
      <c r="M144" s="234" t="s">
        <v>1</v>
      </c>
      <c r="N144" s="235" t="s">
        <v>43</v>
      </c>
      <c r="O144" s="92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8" t="s">
        <v>262</v>
      </c>
      <c r="AT144" s="238" t="s">
        <v>144</v>
      </c>
      <c r="AU144" s="238" t="s">
        <v>90</v>
      </c>
      <c r="AY144" s="18" t="s">
        <v>141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8" t="s">
        <v>85</v>
      </c>
      <c r="BK144" s="239">
        <f>ROUND(I144*H144,2)</f>
        <v>0</v>
      </c>
      <c r="BL144" s="18" t="s">
        <v>262</v>
      </c>
      <c r="BM144" s="238" t="s">
        <v>218</v>
      </c>
    </row>
    <row r="145" s="2" customFormat="1">
      <c r="A145" s="39"/>
      <c r="B145" s="40"/>
      <c r="C145" s="41"/>
      <c r="D145" s="240" t="s">
        <v>150</v>
      </c>
      <c r="E145" s="41"/>
      <c r="F145" s="241" t="s">
        <v>899</v>
      </c>
      <c r="G145" s="41"/>
      <c r="H145" s="41"/>
      <c r="I145" s="242"/>
      <c r="J145" s="41"/>
      <c r="K145" s="41"/>
      <c r="L145" s="45"/>
      <c r="M145" s="243"/>
      <c r="N145" s="244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150</v>
      </c>
      <c r="AU145" s="18" t="s">
        <v>90</v>
      </c>
    </row>
    <row r="146" s="2" customFormat="1" ht="16.5" customHeight="1">
      <c r="A146" s="39"/>
      <c r="B146" s="40"/>
      <c r="C146" s="227" t="s">
        <v>189</v>
      </c>
      <c r="D146" s="227" t="s">
        <v>144</v>
      </c>
      <c r="E146" s="228" t="s">
        <v>900</v>
      </c>
      <c r="F146" s="229" t="s">
        <v>901</v>
      </c>
      <c r="G146" s="230" t="s">
        <v>401</v>
      </c>
      <c r="H146" s="231">
        <v>2</v>
      </c>
      <c r="I146" s="232"/>
      <c r="J146" s="233">
        <f>ROUND(I146*H146,2)</f>
        <v>0</v>
      </c>
      <c r="K146" s="229" t="s">
        <v>883</v>
      </c>
      <c r="L146" s="45"/>
      <c r="M146" s="234" t="s">
        <v>1</v>
      </c>
      <c r="N146" s="235" t="s">
        <v>43</v>
      </c>
      <c r="O146" s="92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8" t="s">
        <v>262</v>
      </c>
      <c r="AT146" s="238" t="s">
        <v>144</v>
      </c>
      <c r="AU146" s="238" t="s">
        <v>90</v>
      </c>
      <c r="AY146" s="18" t="s">
        <v>141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8" t="s">
        <v>85</v>
      </c>
      <c r="BK146" s="239">
        <f>ROUND(I146*H146,2)</f>
        <v>0</v>
      </c>
      <c r="BL146" s="18" t="s">
        <v>262</v>
      </c>
      <c r="BM146" s="238" t="s">
        <v>8</v>
      </c>
    </row>
    <row r="147" s="2" customFormat="1">
      <c r="A147" s="39"/>
      <c r="B147" s="40"/>
      <c r="C147" s="41"/>
      <c r="D147" s="240" t="s">
        <v>150</v>
      </c>
      <c r="E147" s="41"/>
      <c r="F147" s="241" t="s">
        <v>902</v>
      </c>
      <c r="G147" s="41"/>
      <c r="H147" s="41"/>
      <c r="I147" s="242"/>
      <c r="J147" s="41"/>
      <c r="K147" s="41"/>
      <c r="L147" s="45"/>
      <c r="M147" s="243"/>
      <c r="N147" s="244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150</v>
      </c>
      <c r="AU147" s="18" t="s">
        <v>90</v>
      </c>
    </row>
    <row r="148" s="2" customFormat="1" ht="21.75" customHeight="1">
      <c r="A148" s="39"/>
      <c r="B148" s="40"/>
      <c r="C148" s="227" t="s">
        <v>195</v>
      </c>
      <c r="D148" s="227" t="s">
        <v>144</v>
      </c>
      <c r="E148" s="228" t="s">
        <v>903</v>
      </c>
      <c r="F148" s="229" t="s">
        <v>904</v>
      </c>
      <c r="G148" s="230" t="s">
        <v>441</v>
      </c>
      <c r="H148" s="231">
        <v>24.588999999999999</v>
      </c>
      <c r="I148" s="232"/>
      <c r="J148" s="233">
        <f>ROUND(I148*H148,2)</f>
        <v>0</v>
      </c>
      <c r="K148" s="229" t="s">
        <v>883</v>
      </c>
      <c r="L148" s="45"/>
      <c r="M148" s="234" t="s">
        <v>1</v>
      </c>
      <c r="N148" s="235" t="s">
        <v>43</v>
      </c>
      <c r="O148" s="92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8" t="s">
        <v>262</v>
      </c>
      <c r="AT148" s="238" t="s">
        <v>144</v>
      </c>
      <c r="AU148" s="238" t="s">
        <v>90</v>
      </c>
      <c r="AY148" s="18" t="s">
        <v>141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8" t="s">
        <v>85</v>
      </c>
      <c r="BK148" s="239">
        <f>ROUND(I148*H148,2)</f>
        <v>0</v>
      </c>
      <c r="BL148" s="18" t="s">
        <v>262</v>
      </c>
      <c r="BM148" s="238" t="s">
        <v>249</v>
      </c>
    </row>
    <row r="149" s="2" customFormat="1">
      <c r="A149" s="39"/>
      <c r="B149" s="40"/>
      <c r="C149" s="41"/>
      <c r="D149" s="240" t="s">
        <v>150</v>
      </c>
      <c r="E149" s="41"/>
      <c r="F149" s="241" t="s">
        <v>905</v>
      </c>
      <c r="G149" s="41"/>
      <c r="H149" s="41"/>
      <c r="I149" s="242"/>
      <c r="J149" s="41"/>
      <c r="K149" s="41"/>
      <c r="L149" s="45"/>
      <c r="M149" s="243"/>
      <c r="N149" s="244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150</v>
      </c>
      <c r="AU149" s="18" t="s">
        <v>90</v>
      </c>
    </row>
    <row r="150" s="2" customFormat="1" ht="16.5" customHeight="1">
      <c r="A150" s="39"/>
      <c r="B150" s="40"/>
      <c r="C150" s="291" t="s">
        <v>201</v>
      </c>
      <c r="D150" s="291" t="s">
        <v>443</v>
      </c>
      <c r="E150" s="292" t="s">
        <v>906</v>
      </c>
      <c r="F150" s="293" t="s">
        <v>907</v>
      </c>
      <c r="G150" s="294" t="s">
        <v>401</v>
      </c>
      <c r="H150" s="295">
        <v>35</v>
      </c>
      <c r="I150" s="296"/>
      <c r="J150" s="297">
        <f>ROUND(I150*H150,2)</f>
        <v>0</v>
      </c>
      <c r="K150" s="293" t="s">
        <v>883</v>
      </c>
      <c r="L150" s="298"/>
      <c r="M150" s="299" t="s">
        <v>1</v>
      </c>
      <c r="N150" s="300" t="s">
        <v>43</v>
      </c>
      <c r="O150" s="92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8" t="s">
        <v>511</v>
      </c>
      <c r="AT150" s="238" t="s">
        <v>443</v>
      </c>
      <c r="AU150" s="238" t="s">
        <v>90</v>
      </c>
      <c r="AY150" s="18" t="s">
        <v>141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8" t="s">
        <v>85</v>
      </c>
      <c r="BK150" s="239">
        <f>ROUND(I150*H150,2)</f>
        <v>0</v>
      </c>
      <c r="BL150" s="18" t="s">
        <v>262</v>
      </c>
      <c r="BM150" s="238" t="s">
        <v>262</v>
      </c>
    </row>
    <row r="151" s="2" customFormat="1">
      <c r="A151" s="39"/>
      <c r="B151" s="40"/>
      <c r="C151" s="41"/>
      <c r="D151" s="240" t="s">
        <v>150</v>
      </c>
      <c r="E151" s="41"/>
      <c r="F151" s="241" t="s">
        <v>907</v>
      </c>
      <c r="G151" s="41"/>
      <c r="H151" s="41"/>
      <c r="I151" s="242"/>
      <c r="J151" s="41"/>
      <c r="K151" s="41"/>
      <c r="L151" s="45"/>
      <c r="M151" s="243"/>
      <c r="N151" s="244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150</v>
      </c>
      <c r="AU151" s="18" t="s">
        <v>90</v>
      </c>
    </row>
    <row r="152" s="2" customFormat="1" ht="24.15" customHeight="1">
      <c r="A152" s="39"/>
      <c r="B152" s="40"/>
      <c r="C152" s="291" t="s">
        <v>142</v>
      </c>
      <c r="D152" s="291" t="s">
        <v>443</v>
      </c>
      <c r="E152" s="292" t="s">
        <v>908</v>
      </c>
      <c r="F152" s="293" t="s">
        <v>909</v>
      </c>
      <c r="G152" s="294" t="s">
        <v>401</v>
      </c>
      <c r="H152" s="295">
        <v>4</v>
      </c>
      <c r="I152" s="296"/>
      <c r="J152" s="297">
        <f>ROUND(I152*H152,2)</f>
        <v>0</v>
      </c>
      <c r="K152" s="293" t="s">
        <v>883</v>
      </c>
      <c r="L152" s="298"/>
      <c r="M152" s="299" t="s">
        <v>1</v>
      </c>
      <c r="N152" s="300" t="s">
        <v>43</v>
      </c>
      <c r="O152" s="92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8" t="s">
        <v>511</v>
      </c>
      <c r="AT152" s="238" t="s">
        <v>443</v>
      </c>
      <c r="AU152" s="238" t="s">
        <v>90</v>
      </c>
      <c r="AY152" s="18" t="s">
        <v>141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8" t="s">
        <v>85</v>
      </c>
      <c r="BK152" s="239">
        <f>ROUND(I152*H152,2)</f>
        <v>0</v>
      </c>
      <c r="BL152" s="18" t="s">
        <v>262</v>
      </c>
      <c r="BM152" s="238" t="s">
        <v>271</v>
      </c>
    </row>
    <row r="153" s="2" customFormat="1">
      <c r="A153" s="39"/>
      <c r="B153" s="40"/>
      <c r="C153" s="41"/>
      <c r="D153" s="240" t="s">
        <v>150</v>
      </c>
      <c r="E153" s="41"/>
      <c r="F153" s="241" t="s">
        <v>910</v>
      </c>
      <c r="G153" s="41"/>
      <c r="H153" s="41"/>
      <c r="I153" s="242"/>
      <c r="J153" s="41"/>
      <c r="K153" s="41"/>
      <c r="L153" s="45"/>
      <c r="M153" s="243"/>
      <c r="N153" s="244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150</v>
      </c>
      <c r="AU153" s="18" t="s">
        <v>90</v>
      </c>
    </row>
    <row r="154" s="2" customFormat="1" ht="21.75" customHeight="1">
      <c r="A154" s="39"/>
      <c r="B154" s="40"/>
      <c r="C154" s="227" t="s">
        <v>218</v>
      </c>
      <c r="D154" s="227" t="s">
        <v>144</v>
      </c>
      <c r="E154" s="228" t="s">
        <v>911</v>
      </c>
      <c r="F154" s="229" t="s">
        <v>912</v>
      </c>
      <c r="G154" s="230" t="s">
        <v>441</v>
      </c>
      <c r="H154" s="231">
        <v>2.9929999999999999</v>
      </c>
      <c r="I154" s="232"/>
      <c r="J154" s="233">
        <f>ROUND(I154*H154,2)</f>
        <v>0</v>
      </c>
      <c r="K154" s="229" t="s">
        <v>883</v>
      </c>
      <c r="L154" s="45"/>
      <c r="M154" s="234" t="s">
        <v>1</v>
      </c>
      <c r="N154" s="235" t="s">
        <v>43</v>
      </c>
      <c r="O154" s="92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8" t="s">
        <v>262</v>
      </c>
      <c r="AT154" s="238" t="s">
        <v>144</v>
      </c>
      <c r="AU154" s="238" t="s">
        <v>90</v>
      </c>
      <c r="AY154" s="18" t="s">
        <v>141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8" t="s">
        <v>85</v>
      </c>
      <c r="BK154" s="239">
        <f>ROUND(I154*H154,2)</f>
        <v>0</v>
      </c>
      <c r="BL154" s="18" t="s">
        <v>262</v>
      </c>
      <c r="BM154" s="238" t="s">
        <v>279</v>
      </c>
    </row>
    <row r="155" s="2" customFormat="1">
      <c r="A155" s="39"/>
      <c r="B155" s="40"/>
      <c r="C155" s="41"/>
      <c r="D155" s="240" t="s">
        <v>150</v>
      </c>
      <c r="E155" s="41"/>
      <c r="F155" s="241" t="s">
        <v>913</v>
      </c>
      <c r="G155" s="41"/>
      <c r="H155" s="41"/>
      <c r="I155" s="242"/>
      <c r="J155" s="41"/>
      <c r="K155" s="41"/>
      <c r="L155" s="45"/>
      <c r="M155" s="243"/>
      <c r="N155" s="244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150</v>
      </c>
      <c r="AU155" s="18" t="s">
        <v>90</v>
      </c>
    </row>
    <row r="156" s="2" customFormat="1" ht="16.5" customHeight="1">
      <c r="A156" s="39"/>
      <c r="B156" s="40"/>
      <c r="C156" s="291" t="s">
        <v>232</v>
      </c>
      <c r="D156" s="291" t="s">
        <v>443</v>
      </c>
      <c r="E156" s="292" t="s">
        <v>914</v>
      </c>
      <c r="F156" s="293" t="s">
        <v>915</v>
      </c>
      <c r="G156" s="294" t="s">
        <v>401</v>
      </c>
      <c r="H156" s="295">
        <v>5</v>
      </c>
      <c r="I156" s="296"/>
      <c r="J156" s="297">
        <f>ROUND(I156*H156,2)</f>
        <v>0</v>
      </c>
      <c r="K156" s="293" t="s">
        <v>883</v>
      </c>
      <c r="L156" s="298"/>
      <c r="M156" s="299" t="s">
        <v>1</v>
      </c>
      <c r="N156" s="300" t="s">
        <v>43</v>
      </c>
      <c r="O156" s="92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8" t="s">
        <v>511</v>
      </c>
      <c r="AT156" s="238" t="s">
        <v>443</v>
      </c>
      <c r="AU156" s="238" t="s">
        <v>90</v>
      </c>
      <c r="AY156" s="18" t="s">
        <v>141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8" t="s">
        <v>85</v>
      </c>
      <c r="BK156" s="239">
        <f>ROUND(I156*H156,2)</f>
        <v>0</v>
      </c>
      <c r="BL156" s="18" t="s">
        <v>262</v>
      </c>
      <c r="BM156" s="238" t="s">
        <v>286</v>
      </c>
    </row>
    <row r="157" s="2" customFormat="1">
      <c r="A157" s="39"/>
      <c r="B157" s="40"/>
      <c r="C157" s="41"/>
      <c r="D157" s="240" t="s">
        <v>150</v>
      </c>
      <c r="E157" s="41"/>
      <c r="F157" s="241" t="s">
        <v>915</v>
      </c>
      <c r="G157" s="41"/>
      <c r="H157" s="41"/>
      <c r="I157" s="242"/>
      <c r="J157" s="41"/>
      <c r="K157" s="41"/>
      <c r="L157" s="45"/>
      <c r="M157" s="243"/>
      <c r="N157" s="244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150</v>
      </c>
      <c r="AU157" s="18" t="s">
        <v>90</v>
      </c>
    </row>
    <row r="158" s="2" customFormat="1" ht="16.5" customHeight="1">
      <c r="A158" s="39"/>
      <c r="B158" s="40"/>
      <c r="C158" s="227" t="s">
        <v>8</v>
      </c>
      <c r="D158" s="227" t="s">
        <v>144</v>
      </c>
      <c r="E158" s="228" t="s">
        <v>916</v>
      </c>
      <c r="F158" s="229" t="s">
        <v>917</v>
      </c>
      <c r="G158" s="230" t="s">
        <v>441</v>
      </c>
      <c r="H158" s="231">
        <v>8.1609999999999996</v>
      </c>
      <c r="I158" s="232"/>
      <c r="J158" s="233">
        <f>ROUND(I158*H158,2)</f>
        <v>0</v>
      </c>
      <c r="K158" s="229" t="s">
        <v>883</v>
      </c>
      <c r="L158" s="45"/>
      <c r="M158" s="234" t="s">
        <v>1</v>
      </c>
      <c r="N158" s="235" t="s">
        <v>43</v>
      </c>
      <c r="O158" s="92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8" t="s">
        <v>262</v>
      </c>
      <c r="AT158" s="238" t="s">
        <v>144</v>
      </c>
      <c r="AU158" s="238" t="s">
        <v>90</v>
      </c>
      <c r="AY158" s="18" t="s">
        <v>141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8" t="s">
        <v>85</v>
      </c>
      <c r="BK158" s="239">
        <f>ROUND(I158*H158,2)</f>
        <v>0</v>
      </c>
      <c r="BL158" s="18" t="s">
        <v>262</v>
      </c>
      <c r="BM158" s="238" t="s">
        <v>298</v>
      </c>
    </row>
    <row r="159" s="2" customFormat="1">
      <c r="A159" s="39"/>
      <c r="B159" s="40"/>
      <c r="C159" s="41"/>
      <c r="D159" s="240" t="s">
        <v>150</v>
      </c>
      <c r="E159" s="41"/>
      <c r="F159" s="241" t="s">
        <v>918</v>
      </c>
      <c r="G159" s="41"/>
      <c r="H159" s="41"/>
      <c r="I159" s="242"/>
      <c r="J159" s="41"/>
      <c r="K159" s="41"/>
      <c r="L159" s="45"/>
      <c r="M159" s="243"/>
      <c r="N159" s="244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150</v>
      </c>
      <c r="AU159" s="18" t="s">
        <v>90</v>
      </c>
    </row>
    <row r="160" s="2" customFormat="1" ht="16.5" customHeight="1">
      <c r="A160" s="39"/>
      <c r="B160" s="40"/>
      <c r="C160" s="227" t="s">
        <v>244</v>
      </c>
      <c r="D160" s="227" t="s">
        <v>144</v>
      </c>
      <c r="E160" s="228" t="s">
        <v>919</v>
      </c>
      <c r="F160" s="229" t="s">
        <v>920</v>
      </c>
      <c r="G160" s="230" t="s">
        <v>441</v>
      </c>
      <c r="H160" s="231">
        <v>4.3460000000000001</v>
      </c>
      <c r="I160" s="232"/>
      <c r="J160" s="233">
        <f>ROUND(I160*H160,2)</f>
        <v>0</v>
      </c>
      <c r="K160" s="229" t="s">
        <v>883</v>
      </c>
      <c r="L160" s="45"/>
      <c r="M160" s="234" t="s">
        <v>1</v>
      </c>
      <c r="N160" s="235" t="s">
        <v>43</v>
      </c>
      <c r="O160" s="92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8" t="s">
        <v>262</v>
      </c>
      <c r="AT160" s="238" t="s">
        <v>144</v>
      </c>
      <c r="AU160" s="238" t="s">
        <v>90</v>
      </c>
      <c r="AY160" s="18" t="s">
        <v>141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8" t="s">
        <v>85</v>
      </c>
      <c r="BK160" s="239">
        <f>ROUND(I160*H160,2)</f>
        <v>0</v>
      </c>
      <c r="BL160" s="18" t="s">
        <v>262</v>
      </c>
      <c r="BM160" s="238" t="s">
        <v>184</v>
      </c>
    </row>
    <row r="161" s="2" customFormat="1">
      <c r="A161" s="39"/>
      <c r="B161" s="40"/>
      <c r="C161" s="41"/>
      <c r="D161" s="240" t="s">
        <v>150</v>
      </c>
      <c r="E161" s="41"/>
      <c r="F161" s="241" t="s">
        <v>920</v>
      </c>
      <c r="G161" s="41"/>
      <c r="H161" s="41"/>
      <c r="I161" s="242"/>
      <c r="J161" s="41"/>
      <c r="K161" s="41"/>
      <c r="L161" s="45"/>
      <c r="M161" s="243"/>
      <c r="N161" s="244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150</v>
      </c>
      <c r="AU161" s="18" t="s">
        <v>90</v>
      </c>
    </row>
    <row r="162" s="2" customFormat="1" ht="16.5" customHeight="1">
      <c r="A162" s="39"/>
      <c r="B162" s="40"/>
      <c r="C162" s="227" t="s">
        <v>249</v>
      </c>
      <c r="D162" s="227" t="s">
        <v>144</v>
      </c>
      <c r="E162" s="228" t="s">
        <v>921</v>
      </c>
      <c r="F162" s="229" t="s">
        <v>922</v>
      </c>
      <c r="G162" s="230" t="s">
        <v>441</v>
      </c>
      <c r="H162" s="231">
        <v>2.3039999999999998</v>
      </c>
      <c r="I162" s="232"/>
      <c r="J162" s="233">
        <f>ROUND(I162*H162,2)</f>
        <v>0</v>
      </c>
      <c r="K162" s="229" t="s">
        <v>883</v>
      </c>
      <c r="L162" s="45"/>
      <c r="M162" s="234" t="s">
        <v>1</v>
      </c>
      <c r="N162" s="235" t="s">
        <v>43</v>
      </c>
      <c r="O162" s="92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8" t="s">
        <v>262</v>
      </c>
      <c r="AT162" s="238" t="s">
        <v>144</v>
      </c>
      <c r="AU162" s="238" t="s">
        <v>90</v>
      </c>
      <c r="AY162" s="18" t="s">
        <v>141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8" t="s">
        <v>85</v>
      </c>
      <c r="BK162" s="239">
        <f>ROUND(I162*H162,2)</f>
        <v>0</v>
      </c>
      <c r="BL162" s="18" t="s">
        <v>262</v>
      </c>
      <c r="BM162" s="238" t="s">
        <v>294</v>
      </c>
    </row>
    <row r="163" s="2" customFormat="1">
      <c r="A163" s="39"/>
      <c r="B163" s="40"/>
      <c r="C163" s="41"/>
      <c r="D163" s="240" t="s">
        <v>150</v>
      </c>
      <c r="E163" s="41"/>
      <c r="F163" s="241" t="s">
        <v>922</v>
      </c>
      <c r="G163" s="41"/>
      <c r="H163" s="41"/>
      <c r="I163" s="242"/>
      <c r="J163" s="41"/>
      <c r="K163" s="41"/>
      <c r="L163" s="45"/>
      <c r="M163" s="243"/>
      <c r="N163" s="244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150</v>
      </c>
      <c r="AU163" s="18" t="s">
        <v>90</v>
      </c>
    </row>
    <row r="164" s="2" customFormat="1" ht="21.75" customHeight="1">
      <c r="A164" s="39"/>
      <c r="B164" s="40"/>
      <c r="C164" s="227" t="s">
        <v>258</v>
      </c>
      <c r="D164" s="227" t="s">
        <v>144</v>
      </c>
      <c r="E164" s="228" t="s">
        <v>923</v>
      </c>
      <c r="F164" s="229" t="s">
        <v>924</v>
      </c>
      <c r="G164" s="230" t="s">
        <v>401</v>
      </c>
      <c r="H164" s="231">
        <v>1</v>
      </c>
      <c r="I164" s="232"/>
      <c r="J164" s="233">
        <f>ROUND(I164*H164,2)</f>
        <v>0</v>
      </c>
      <c r="K164" s="229" t="s">
        <v>883</v>
      </c>
      <c r="L164" s="45"/>
      <c r="M164" s="234" t="s">
        <v>1</v>
      </c>
      <c r="N164" s="235" t="s">
        <v>43</v>
      </c>
      <c r="O164" s="92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8" t="s">
        <v>262</v>
      </c>
      <c r="AT164" s="238" t="s">
        <v>144</v>
      </c>
      <c r="AU164" s="238" t="s">
        <v>90</v>
      </c>
      <c r="AY164" s="18" t="s">
        <v>141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8" t="s">
        <v>85</v>
      </c>
      <c r="BK164" s="239">
        <f>ROUND(I164*H164,2)</f>
        <v>0</v>
      </c>
      <c r="BL164" s="18" t="s">
        <v>262</v>
      </c>
      <c r="BM164" s="238" t="s">
        <v>503</v>
      </c>
    </row>
    <row r="165" s="2" customFormat="1">
      <c r="A165" s="39"/>
      <c r="B165" s="40"/>
      <c r="C165" s="41"/>
      <c r="D165" s="240" t="s">
        <v>150</v>
      </c>
      <c r="E165" s="41"/>
      <c r="F165" s="241" t="s">
        <v>924</v>
      </c>
      <c r="G165" s="41"/>
      <c r="H165" s="41"/>
      <c r="I165" s="242"/>
      <c r="J165" s="41"/>
      <c r="K165" s="41"/>
      <c r="L165" s="45"/>
      <c r="M165" s="243"/>
      <c r="N165" s="244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150</v>
      </c>
      <c r="AU165" s="18" t="s">
        <v>90</v>
      </c>
    </row>
    <row r="166" s="2" customFormat="1" ht="16.5" customHeight="1">
      <c r="A166" s="39"/>
      <c r="B166" s="40"/>
      <c r="C166" s="291" t="s">
        <v>262</v>
      </c>
      <c r="D166" s="291" t="s">
        <v>443</v>
      </c>
      <c r="E166" s="292" t="s">
        <v>925</v>
      </c>
      <c r="F166" s="293" t="s">
        <v>926</v>
      </c>
      <c r="G166" s="294" t="s">
        <v>401</v>
      </c>
      <c r="H166" s="295">
        <v>1</v>
      </c>
      <c r="I166" s="296"/>
      <c r="J166" s="297">
        <f>ROUND(I166*H166,2)</f>
        <v>0</v>
      </c>
      <c r="K166" s="293" t="s">
        <v>883</v>
      </c>
      <c r="L166" s="298"/>
      <c r="M166" s="299" t="s">
        <v>1</v>
      </c>
      <c r="N166" s="300" t="s">
        <v>43</v>
      </c>
      <c r="O166" s="92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8" t="s">
        <v>511</v>
      </c>
      <c r="AT166" s="238" t="s">
        <v>443</v>
      </c>
      <c r="AU166" s="238" t="s">
        <v>90</v>
      </c>
      <c r="AY166" s="18" t="s">
        <v>141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8" t="s">
        <v>85</v>
      </c>
      <c r="BK166" s="239">
        <f>ROUND(I166*H166,2)</f>
        <v>0</v>
      </c>
      <c r="BL166" s="18" t="s">
        <v>262</v>
      </c>
      <c r="BM166" s="238" t="s">
        <v>511</v>
      </c>
    </row>
    <row r="167" s="2" customFormat="1">
      <c r="A167" s="39"/>
      <c r="B167" s="40"/>
      <c r="C167" s="41"/>
      <c r="D167" s="240" t="s">
        <v>150</v>
      </c>
      <c r="E167" s="41"/>
      <c r="F167" s="241" t="s">
        <v>926</v>
      </c>
      <c r="G167" s="41"/>
      <c r="H167" s="41"/>
      <c r="I167" s="242"/>
      <c r="J167" s="41"/>
      <c r="K167" s="41"/>
      <c r="L167" s="45"/>
      <c r="M167" s="243"/>
      <c r="N167" s="244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150</v>
      </c>
      <c r="AU167" s="18" t="s">
        <v>90</v>
      </c>
    </row>
    <row r="168" s="2" customFormat="1" ht="24.15" customHeight="1">
      <c r="A168" s="39"/>
      <c r="B168" s="40"/>
      <c r="C168" s="227" t="s">
        <v>266</v>
      </c>
      <c r="D168" s="227" t="s">
        <v>144</v>
      </c>
      <c r="E168" s="228" t="s">
        <v>927</v>
      </c>
      <c r="F168" s="229" t="s">
        <v>928</v>
      </c>
      <c r="G168" s="230" t="s">
        <v>401</v>
      </c>
      <c r="H168" s="231">
        <v>3</v>
      </c>
      <c r="I168" s="232"/>
      <c r="J168" s="233">
        <f>ROUND(I168*H168,2)</f>
        <v>0</v>
      </c>
      <c r="K168" s="229" t="s">
        <v>883</v>
      </c>
      <c r="L168" s="45"/>
      <c r="M168" s="234" t="s">
        <v>1</v>
      </c>
      <c r="N168" s="235" t="s">
        <v>43</v>
      </c>
      <c r="O168" s="92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8" t="s">
        <v>262</v>
      </c>
      <c r="AT168" s="238" t="s">
        <v>144</v>
      </c>
      <c r="AU168" s="238" t="s">
        <v>90</v>
      </c>
      <c r="AY168" s="18" t="s">
        <v>141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8" t="s">
        <v>85</v>
      </c>
      <c r="BK168" s="239">
        <f>ROUND(I168*H168,2)</f>
        <v>0</v>
      </c>
      <c r="BL168" s="18" t="s">
        <v>262</v>
      </c>
      <c r="BM168" s="238" t="s">
        <v>530</v>
      </c>
    </row>
    <row r="169" s="2" customFormat="1">
      <c r="A169" s="39"/>
      <c r="B169" s="40"/>
      <c r="C169" s="41"/>
      <c r="D169" s="240" t="s">
        <v>150</v>
      </c>
      <c r="E169" s="41"/>
      <c r="F169" s="241" t="s">
        <v>929</v>
      </c>
      <c r="G169" s="41"/>
      <c r="H169" s="41"/>
      <c r="I169" s="242"/>
      <c r="J169" s="41"/>
      <c r="K169" s="41"/>
      <c r="L169" s="45"/>
      <c r="M169" s="243"/>
      <c r="N169" s="244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150</v>
      </c>
      <c r="AU169" s="18" t="s">
        <v>90</v>
      </c>
    </row>
    <row r="170" s="2" customFormat="1" ht="21.75" customHeight="1">
      <c r="A170" s="39"/>
      <c r="B170" s="40"/>
      <c r="C170" s="227" t="s">
        <v>271</v>
      </c>
      <c r="D170" s="227" t="s">
        <v>144</v>
      </c>
      <c r="E170" s="228" t="s">
        <v>930</v>
      </c>
      <c r="F170" s="229" t="s">
        <v>931</v>
      </c>
      <c r="G170" s="230" t="s">
        <v>441</v>
      </c>
      <c r="H170" s="231">
        <v>42.393000000000001</v>
      </c>
      <c r="I170" s="232"/>
      <c r="J170" s="233">
        <f>ROUND(I170*H170,2)</f>
        <v>0</v>
      </c>
      <c r="K170" s="229" t="s">
        <v>883</v>
      </c>
      <c r="L170" s="45"/>
      <c r="M170" s="234" t="s">
        <v>1</v>
      </c>
      <c r="N170" s="235" t="s">
        <v>43</v>
      </c>
      <c r="O170" s="92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262</v>
      </c>
      <c r="AT170" s="238" t="s">
        <v>144</v>
      </c>
      <c r="AU170" s="238" t="s">
        <v>90</v>
      </c>
      <c r="AY170" s="18" t="s">
        <v>141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85</v>
      </c>
      <c r="BK170" s="239">
        <f>ROUND(I170*H170,2)</f>
        <v>0</v>
      </c>
      <c r="BL170" s="18" t="s">
        <v>262</v>
      </c>
      <c r="BM170" s="238" t="s">
        <v>538</v>
      </c>
    </row>
    <row r="171" s="2" customFormat="1">
      <c r="A171" s="39"/>
      <c r="B171" s="40"/>
      <c r="C171" s="41"/>
      <c r="D171" s="240" t="s">
        <v>150</v>
      </c>
      <c r="E171" s="41"/>
      <c r="F171" s="241" t="s">
        <v>931</v>
      </c>
      <c r="G171" s="41"/>
      <c r="H171" s="41"/>
      <c r="I171" s="242"/>
      <c r="J171" s="41"/>
      <c r="K171" s="41"/>
      <c r="L171" s="45"/>
      <c r="M171" s="243"/>
      <c r="N171" s="244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150</v>
      </c>
      <c r="AU171" s="18" t="s">
        <v>90</v>
      </c>
    </row>
    <row r="172" s="2" customFormat="1" ht="37.8" customHeight="1">
      <c r="A172" s="39"/>
      <c r="B172" s="40"/>
      <c r="C172" s="227" t="s">
        <v>275</v>
      </c>
      <c r="D172" s="227" t="s">
        <v>144</v>
      </c>
      <c r="E172" s="228" t="s">
        <v>932</v>
      </c>
      <c r="F172" s="229" t="s">
        <v>933</v>
      </c>
      <c r="G172" s="230" t="s">
        <v>934</v>
      </c>
      <c r="H172" s="231">
        <v>1</v>
      </c>
      <c r="I172" s="232"/>
      <c r="J172" s="233">
        <f>ROUND(I172*H172,2)</f>
        <v>0</v>
      </c>
      <c r="K172" s="229" t="s">
        <v>895</v>
      </c>
      <c r="L172" s="45"/>
      <c r="M172" s="234" t="s">
        <v>1</v>
      </c>
      <c r="N172" s="235" t="s">
        <v>43</v>
      </c>
      <c r="O172" s="92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8" t="s">
        <v>262</v>
      </c>
      <c r="AT172" s="238" t="s">
        <v>144</v>
      </c>
      <c r="AU172" s="238" t="s">
        <v>90</v>
      </c>
      <c r="AY172" s="18" t="s">
        <v>141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8" t="s">
        <v>85</v>
      </c>
      <c r="BK172" s="239">
        <f>ROUND(I172*H172,2)</f>
        <v>0</v>
      </c>
      <c r="BL172" s="18" t="s">
        <v>262</v>
      </c>
      <c r="BM172" s="238" t="s">
        <v>546</v>
      </c>
    </row>
    <row r="173" s="2" customFormat="1">
      <c r="A173" s="39"/>
      <c r="B173" s="40"/>
      <c r="C173" s="41"/>
      <c r="D173" s="240" t="s">
        <v>150</v>
      </c>
      <c r="E173" s="41"/>
      <c r="F173" s="241" t="s">
        <v>933</v>
      </c>
      <c r="G173" s="41"/>
      <c r="H173" s="41"/>
      <c r="I173" s="242"/>
      <c r="J173" s="41"/>
      <c r="K173" s="41"/>
      <c r="L173" s="45"/>
      <c r="M173" s="243"/>
      <c r="N173" s="244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150</v>
      </c>
      <c r="AU173" s="18" t="s">
        <v>90</v>
      </c>
    </row>
    <row r="174" s="2" customFormat="1" ht="24.15" customHeight="1">
      <c r="A174" s="39"/>
      <c r="B174" s="40"/>
      <c r="C174" s="227" t="s">
        <v>279</v>
      </c>
      <c r="D174" s="227" t="s">
        <v>144</v>
      </c>
      <c r="E174" s="228" t="s">
        <v>935</v>
      </c>
      <c r="F174" s="229" t="s">
        <v>936</v>
      </c>
      <c r="G174" s="230" t="s">
        <v>221</v>
      </c>
      <c r="H174" s="231">
        <v>0.93999999999999995</v>
      </c>
      <c r="I174" s="232"/>
      <c r="J174" s="233">
        <f>ROUND(I174*H174,2)</f>
        <v>0</v>
      </c>
      <c r="K174" s="229" t="s">
        <v>883</v>
      </c>
      <c r="L174" s="45"/>
      <c r="M174" s="234" t="s">
        <v>1</v>
      </c>
      <c r="N174" s="235" t="s">
        <v>43</v>
      </c>
      <c r="O174" s="92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262</v>
      </c>
      <c r="AT174" s="238" t="s">
        <v>144</v>
      </c>
      <c r="AU174" s="238" t="s">
        <v>90</v>
      </c>
      <c r="AY174" s="18" t="s">
        <v>141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85</v>
      </c>
      <c r="BK174" s="239">
        <f>ROUND(I174*H174,2)</f>
        <v>0</v>
      </c>
      <c r="BL174" s="18" t="s">
        <v>262</v>
      </c>
      <c r="BM174" s="238" t="s">
        <v>554</v>
      </c>
    </row>
    <row r="175" s="2" customFormat="1">
      <c r="A175" s="39"/>
      <c r="B175" s="40"/>
      <c r="C175" s="41"/>
      <c r="D175" s="240" t="s">
        <v>150</v>
      </c>
      <c r="E175" s="41"/>
      <c r="F175" s="241" t="s">
        <v>936</v>
      </c>
      <c r="G175" s="41"/>
      <c r="H175" s="41"/>
      <c r="I175" s="242"/>
      <c r="J175" s="41"/>
      <c r="K175" s="41"/>
      <c r="L175" s="45"/>
      <c r="M175" s="243"/>
      <c r="N175" s="244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150</v>
      </c>
      <c r="AU175" s="18" t="s">
        <v>90</v>
      </c>
    </row>
    <row r="176" s="12" customFormat="1" ht="22.8" customHeight="1">
      <c r="A176" s="12"/>
      <c r="B176" s="211"/>
      <c r="C176" s="212"/>
      <c r="D176" s="213" t="s">
        <v>77</v>
      </c>
      <c r="E176" s="225" t="s">
        <v>937</v>
      </c>
      <c r="F176" s="225" t="s">
        <v>938</v>
      </c>
      <c r="G176" s="212"/>
      <c r="H176" s="212"/>
      <c r="I176" s="215"/>
      <c r="J176" s="226">
        <f>BK176</f>
        <v>0</v>
      </c>
      <c r="K176" s="212"/>
      <c r="L176" s="217"/>
      <c r="M176" s="218"/>
      <c r="N176" s="219"/>
      <c r="O176" s="219"/>
      <c r="P176" s="220">
        <f>SUM(P177:P204)</f>
        <v>0</v>
      </c>
      <c r="Q176" s="219"/>
      <c r="R176" s="220">
        <f>SUM(R177:R204)</f>
        <v>0</v>
      </c>
      <c r="S176" s="219"/>
      <c r="T176" s="221">
        <f>SUM(T177:T204)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2" t="s">
        <v>90</v>
      </c>
      <c r="AT176" s="223" t="s">
        <v>77</v>
      </c>
      <c r="AU176" s="223" t="s">
        <v>85</v>
      </c>
      <c r="AY176" s="222" t="s">
        <v>141</v>
      </c>
      <c r="BK176" s="224">
        <f>SUM(BK177:BK204)</f>
        <v>0</v>
      </c>
    </row>
    <row r="177" s="2" customFormat="1" ht="24.15" customHeight="1">
      <c r="A177" s="39"/>
      <c r="B177" s="40"/>
      <c r="C177" s="227" t="s">
        <v>7</v>
      </c>
      <c r="D177" s="227" t="s">
        <v>144</v>
      </c>
      <c r="E177" s="228" t="s">
        <v>939</v>
      </c>
      <c r="F177" s="229" t="s">
        <v>940</v>
      </c>
      <c r="G177" s="230" t="s">
        <v>441</v>
      </c>
      <c r="H177" s="231">
        <v>113.84999999999999</v>
      </c>
      <c r="I177" s="232"/>
      <c r="J177" s="233">
        <f>ROUND(I177*H177,2)</f>
        <v>0</v>
      </c>
      <c r="K177" s="229" t="s">
        <v>883</v>
      </c>
      <c r="L177" s="45"/>
      <c r="M177" s="234" t="s">
        <v>1</v>
      </c>
      <c r="N177" s="235" t="s">
        <v>43</v>
      </c>
      <c r="O177" s="92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8" t="s">
        <v>262</v>
      </c>
      <c r="AT177" s="238" t="s">
        <v>144</v>
      </c>
      <c r="AU177" s="238" t="s">
        <v>90</v>
      </c>
      <c r="AY177" s="18" t="s">
        <v>141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18" t="s">
        <v>85</v>
      </c>
      <c r="BK177" s="239">
        <f>ROUND(I177*H177,2)</f>
        <v>0</v>
      </c>
      <c r="BL177" s="18" t="s">
        <v>262</v>
      </c>
      <c r="BM177" s="238" t="s">
        <v>562</v>
      </c>
    </row>
    <row r="178" s="2" customFormat="1">
      <c r="A178" s="39"/>
      <c r="B178" s="40"/>
      <c r="C178" s="41"/>
      <c r="D178" s="240" t="s">
        <v>150</v>
      </c>
      <c r="E178" s="41"/>
      <c r="F178" s="241" t="s">
        <v>940</v>
      </c>
      <c r="G178" s="41"/>
      <c r="H178" s="41"/>
      <c r="I178" s="242"/>
      <c r="J178" s="41"/>
      <c r="K178" s="41"/>
      <c r="L178" s="45"/>
      <c r="M178" s="243"/>
      <c r="N178" s="244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150</v>
      </c>
      <c r="AU178" s="18" t="s">
        <v>90</v>
      </c>
    </row>
    <row r="179" s="2" customFormat="1" ht="24.15" customHeight="1">
      <c r="A179" s="39"/>
      <c r="B179" s="40"/>
      <c r="C179" s="227" t="s">
        <v>286</v>
      </c>
      <c r="D179" s="227" t="s">
        <v>144</v>
      </c>
      <c r="E179" s="228" t="s">
        <v>941</v>
      </c>
      <c r="F179" s="229" t="s">
        <v>942</v>
      </c>
      <c r="G179" s="230" t="s">
        <v>441</v>
      </c>
      <c r="H179" s="231">
        <v>80.263999999999996</v>
      </c>
      <c r="I179" s="232"/>
      <c r="J179" s="233">
        <f>ROUND(I179*H179,2)</f>
        <v>0</v>
      </c>
      <c r="K179" s="229" t="s">
        <v>883</v>
      </c>
      <c r="L179" s="45"/>
      <c r="M179" s="234" t="s">
        <v>1</v>
      </c>
      <c r="N179" s="235" t="s">
        <v>43</v>
      </c>
      <c r="O179" s="92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8" t="s">
        <v>262</v>
      </c>
      <c r="AT179" s="238" t="s">
        <v>144</v>
      </c>
      <c r="AU179" s="238" t="s">
        <v>90</v>
      </c>
      <c r="AY179" s="18" t="s">
        <v>141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8" t="s">
        <v>85</v>
      </c>
      <c r="BK179" s="239">
        <f>ROUND(I179*H179,2)</f>
        <v>0</v>
      </c>
      <c r="BL179" s="18" t="s">
        <v>262</v>
      </c>
      <c r="BM179" s="238" t="s">
        <v>571</v>
      </c>
    </row>
    <row r="180" s="2" customFormat="1">
      <c r="A180" s="39"/>
      <c r="B180" s="40"/>
      <c r="C180" s="41"/>
      <c r="D180" s="240" t="s">
        <v>150</v>
      </c>
      <c r="E180" s="41"/>
      <c r="F180" s="241" t="s">
        <v>943</v>
      </c>
      <c r="G180" s="41"/>
      <c r="H180" s="41"/>
      <c r="I180" s="242"/>
      <c r="J180" s="41"/>
      <c r="K180" s="41"/>
      <c r="L180" s="45"/>
      <c r="M180" s="243"/>
      <c r="N180" s="244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150</v>
      </c>
      <c r="AU180" s="18" t="s">
        <v>90</v>
      </c>
    </row>
    <row r="181" s="2" customFormat="1" ht="24.15" customHeight="1">
      <c r="A181" s="39"/>
      <c r="B181" s="40"/>
      <c r="C181" s="227" t="s">
        <v>290</v>
      </c>
      <c r="D181" s="227" t="s">
        <v>144</v>
      </c>
      <c r="E181" s="228" t="s">
        <v>944</v>
      </c>
      <c r="F181" s="229" t="s">
        <v>945</v>
      </c>
      <c r="G181" s="230" t="s">
        <v>441</v>
      </c>
      <c r="H181" s="231">
        <v>34.625999999999998</v>
      </c>
      <c r="I181" s="232"/>
      <c r="J181" s="233">
        <f>ROUND(I181*H181,2)</f>
        <v>0</v>
      </c>
      <c r="K181" s="229" t="s">
        <v>883</v>
      </c>
      <c r="L181" s="45"/>
      <c r="M181" s="234" t="s">
        <v>1</v>
      </c>
      <c r="N181" s="235" t="s">
        <v>43</v>
      </c>
      <c r="O181" s="92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8" t="s">
        <v>262</v>
      </c>
      <c r="AT181" s="238" t="s">
        <v>144</v>
      </c>
      <c r="AU181" s="238" t="s">
        <v>90</v>
      </c>
      <c r="AY181" s="18" t="s">
        <v>141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8" t="s">
        <v>85</v>
      </c>
      <c r="BK181" s="239">
        <f>ROUND(I181*H181,2)</f>
        <v>0</v>
      </c>
      <c r="BL181" s="18" t="s">
        <v>262</v>
      </c>
      <c r="BM181" s="238" t="s">
        <v>579</v>
      </c>
    </row>
    <row r="182" s="2" customFormat="1">
      <c r="A182" s="39"/>
      <c r="B182" s="40"/>
      <c r="C182" s="41"/>
      <c r="D182" s="240" t="s">
        <v>150</v>
      </c>
      <c r="E182" s="41"/>
      <c r="F182" s="241" t="s">
        <v>946</v>
      </c>
      <c r="G182" s="41"/>
      <c r="H182" s="41"/>
      <c r="I182" s="242"/>
      <c r="J182" s="41"/>
      <c r="K182" s="41"/>
      <c r="L182" s="45"/>
      <c r="M182" s="243"/>
      <c r="N182" s="244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150</v>
      </c>
      <c r="AU182" s="18" t="s">
        <v>90</v>
      </c>
    </row>
    <row r="183" s="2" customFormat="1" ht="37.8" customHeight="1">
      <c r="A183" s="39"/>
      <c r="B183" s="40"/>
      <c r="C183" s="227" t="s">
        <v>298</v>
      </c>
      <c r="D183" s="227" t="s">
        <v>144</v>
      </c>
      <c r="E183" s="228" t="s">
        <v>947</v>
      </c>
      <c r="F183" s="229" t="s">
        <v>948</v>
      </c>
      <c r="G183" s="230" t="s">
        <v>441</v>
      </c>
      <c r="H183" s="231">
        <v>113.84999999999999</v>
      </c>
      <c r="I183" s="232"/>
      <c r="J183" s="233">
        <f>ROUND(I183*H183,2)</f>
        <v>0</v>
      </c>
      <c r="K183" s="229" t="s">
        <v>883</v>
      </c>
      <c r="L183" s="45"/>
      <c r="M183" s="234" t="s">
        <v>1</v>
      </c>
      <c r="N183" s="235" t="s">
        <v>43</v>
      </c>
      <c r="O183" s="92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8" t="s">
        <v>262</v>
      </c>
      <c r="AT183" s="238" t="s">
        <v>144</v>
      </c>
      <c r="AU183" s="238" t="s">
        <v>90</v>
      </c>
      <c r="AY183" s="18" t="s">
        <v>141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18" t="s">
        <v>85</v>
      </c>
      <c r="BK183" s="239">
        <f>ROUND(I183*H183,2)</f>
        <v>0</v>
      </c>
      <c r="BL183" s="18" t="s">
        <v>262</v>
      </c>
      <c r="BM183" s="238" t="s">
        <v>588</v>
      </c>
    </row>
    <row r="184" s="2" customFormat="1">
      <c r="A184" s="39"/>
      <c r="B184" s="40"/>
      <c r="C184" s="41"/>
      <c r="D184" s="240" t="s">
        <v>150</v>
      </c>
      <c r="E184" s="41"/>
      <c r="F184" s="241" t="s">
        <v>949</v>
      </c>
      <c r="G184" s="41"/>
      <c r="H184" s="41"/>
      <c r="I184" s="242"/>
      <c r="J184" s="41"/>
      <c r="K184" s="41"/>
      <c r="L184" s="45"/>
      <c r="M184" s="243"/>
      <c r="N184" s="244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150</v>
      </c>
      <c r="AU184" s="18" t="s">
        <v>90</v>
      </c>
    </row>
    <row r="185" s="2" customFormat="1" ht="37.8" customHeight="1">
      <c r="A185" s="39"/>
      <c r="B185" s="40"/>
      <c r="C185" s="227" t="s">
        <v>155</v>
      </c>
      <c r="D185" s="227" t="s">
        <v>144</v>
      </c>
      <c r="E185" s="228" t="s">
        <v>950</v>
      </c>
      <c r="F185" s="229" t="s">
        <v>951</v>
      </c>
      <c r="G185" s="230" t="s">
        <v>441</v>
      </c>
      <c r="H185" s="231">
        <v>114.89</v>
      </c>
      <c r="I185" s="232"/>
      <c r="J185" s="233">
        <f>ROUND(I185*H185,2)</f>
        <v>0</v>
      </c>
      <c r="K185" s="229" t="s">
        <v>883</v>
      </c>
      <c r="L185" s="45"/>
      <c r="M185" s="234" t="s">
        <v>1</v>
      </c>
      <c r="N185" s="235" t="s">
        <v>43</v>
      </c>
      <c r="O185" s="92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8" t="s">
        <v>262</v>
      </c>
      <c r="AT185" s="238" t="s">
        <v>144</v>
      </c>
      <c r="AU185" s="238" t="s">
        <v>90</v>
      </c>
      <c r="AY185" s="18" t="s">
        <v>141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8" t="s">
        <v>85</v>
      </c>
      <c r="BK185" s="239">
        <f>ROUND(I185*H185,2)</f>
        <v>0</v>
      </c>
      <c r="BL185" s="18" t="s">
        <v>262</v>
      </c>
      <c r="BM185" s="238" t="s">
        <v>304</v>
      </c>
    </row>
    <row r="186" s="2" customFormat="1">
      <c r="A186" s="39"/>
      <c r="B186" s="40"/>
      <c r="C186" s="41"/>
      <c r="D186" s="240" t="s">
        <v>150</v>
      </c>
      <c r="E186" s="41"/>
      <c r="F186" s="241" t="s">
        <v>952</v>
      </c>
      <c r="G186" s="41"/>
      <c r="H186" s="41"/>
      <c r="I186" s="242"/>
      <c r="J186" s="41"/>
      <c r="K186" s="41"/>
      <c r="L186" s="45"/>
      <c r="M186" s="243"/>
      <c r="N186" s="244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150</v>
      </c>
      <c r="AU186" s="18" t="s">
        <v>90</v>
      </c>
    </row>
    <row r="187" s="2" customFormat="1" ht="21.75" customHeight="1">
      <c r="A187" s="39"/>
      <c r="B187" s="40"/>
      <c r="C187" s="227" t="s">
        <v>184</v>
      </c>
      <c r="D187" s="227" t="s">
        <v>144</v>
      </c>
      <c r="E187" s="228" t="s">
        <v>953</v>
      </c>
      <c r="F187" s="229" t="s">
        <v>954</v>
      </c>
      <c r="G187" s="230" t="s">
        <v>401</v>
      </c>
      <c r="H187" s="231">
        <v>1</v>
      </c>
      <c r="I187" s="232"/>
      <c r="J187" s="233">
        <f>ROUND(I187*H187,2)</f>
        <v>0</v>
      </c>
      <c r="K187" s="229" t="s">
        <v>883</v>
      </c>
      <c r="L187" s="45"/>
      <c r="M187" s="234" t="s">
        <v>1</v>
      </c>
      <c r="N187" s="235" t="s">
        <v>43</v>
      </c>
      <c r="O187" s="92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8" t="s">
        <v>262</v>
      </c>
      <c r="AT187" s="238" t="s">
        <v>144</v>
      </c>
      <c r="AU187" s="238" t="s">
        <v>90</v>
      </c>
      <c r="AY187" s="18" t="s">
        <v>141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18" t="s">
        <v>85</v>
      </c>
      <c r="BK187" s="239">
        <f>ROUND(I187*H187,2)</f>
        <v>0</v>
      </c>
      <c r="BL187" s="18" t="s">
        <v>262</v>
      </c>
      <c r="BM187" s="238" t="s">
        <v>609</v>
      </c>
    </row>
    <row r="188" s="2" customFormat="1">
      <c r="A188" s="39"/>
      <c r="B188" s="40"/>
      <c r="C188" s="41"/>
      <c r="D188" s="240" t="s">
        <v>150</v>
      </c>
      <c r="E188" s="41"/>
      <c r="F188" s="241" t="s">
        <v>955</v>
      </c>
      <c r="G188" s="41"/>
      <c r="H188" s="41"/>
      <c r="I188" s="242"/>
      <c r="J188" s="41"/>
      <c r="K188" s="41"/>
      <c r="L188" s="45"/>
      <c r="M188" s="243"/>
      <c r="N188" s="244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150</v>
      </c>
      <c r="AU188" s="18" t="s">
        <v>90</v>
      </c>
    </row>
    <row r="189" s="2" customFormat="1" ht="24.15" customHeight="1">
      <c r="A189" s="39"/>
      <c r="B189" s="40"/>
      <c r="C189" s="227" t="s">
        <v>253</v>
      </c>
      <c r="D189" s="227" t="s">
        <v>144</v>
      </c>
      <c r="E189" s="228" t="s">
        <v>956</v>
      </c>
      <c r="F189" s="229" t="s">
        <v>957</v>
      </c>
      <c r="G189" s="230" t="s">
        <v>401</v>
      </c>
      <c r="H189" s="231">
        <v>9</v>
      </c>
      <c r="I189" s="232"/>
      <c r="J189" s="233">
        <f>ROUND(I189*H189,2)</f>
        <v>0</v>
      </c>
      <c r="K189" s="229" t="s">
        <v>883</v>
      </c>
      <c r="L189" s="45"/>
      <c r="M189" s="234" t="s">
        <v>1</v>
      </c>
      <c r="N189" s="235" t="s">
        <v>43</v>
      </c>
      <c r="O189" s="92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8" t="s">
        <v>262</v>
      </c>
      <c r="AT189" s="238" t="s">
        <v>144</v>
      </c>
      <c r="AU189" s="238" t="s">
        <v>90</v>
      </c>
      <c r="AY189" s="18" t="s">
        <v>141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8" t="s">
        <v>85</v>
      </c>
      <c r="BK189" s="239">
        <f>ROUND(I189*H189,2)</f>
        <v>0</v>
      </c>
      <c r="BL189" s="18" t="s">
        <v>262</v>
      </c>
      <c r="BM189" s="238" t="s">
        <v>958</v>
      </c>
    </row>
    <row r="190" s="2" customFormat="1">
      <c r="A190" s="39"/>
      <c r="B190" s="40"/>
      <c r="C190" s="41"/>
      <c r="D190" s="240" t="s">
        <v>150</v>
      </c>
      <c r="E190" s="41"/>
      <c r="F190" s="241" t="s">
        <v>959</v>
      </c>
      <c r="G190" s="41"/>
      <c r="H190" s="41"/>
      <c r="I190" s="242"/>
      <c r="J190" s="41"/>
      <c r="K190" s="41"/>
      <c r="L190" s="45"/>
      <c r="M190" s="243"/>
      <c r="N190" s="244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150</v>
      </c>
      <c r="AU190" s="18" t="s">
        <v>90</v>
      </c>
    </row>
    <row r="191" s="2" customFormat="1" ht="16.5" customHeight="1">
      <c r="A191" s="39"/>
      <c r="B191" s="40"/>
      <c r="C191" s="227" t="s">
        <v>294</v>
      </c>
      <c r="D191" s="227" t="s">
        <v>144</v>
      </c>
      <c r="E191" s="228" t="s">
        <v>960</v>
      </c>
      <c r="F191" s="229" t="s">
        <v>961</v>
      </c>
      <c r="G191" s="230" t="s">
        <v>934</v>
      </c>
      <c r="H191" s="231">
        <v>1</v>
      </c>
      <c r="I191" s="232"/>
      <c r="J191" s="233">
        <f>ROUND(I191*H191,2)</f>
        <v>0</v>
      </c>
      <c r="K191" s="229" t="s">
        <v>883</v>
      </c>
      <c r="L191" s="45"/>
      <c r="M191" s="234" t="s">
        <v>1</v>
      </c>
      <c r="N191" s="235" t="s">
        <v>43</v>
      </c>
      <c r="O191" s="92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8" t="s">
        <v>262</v>
      </c>
      <c r="AT191" s="238" t="s">
        <v>144</v>
      </c>
      <c r="AU191" s="238" t="s">
        <v>90</v>
      </c>
      <c r="AY191" s="18" t="s">
        <v>141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8" t="s">
        <v>85</v>
      </c>
      <c r="BK191" s="239">
        <f>ROUND(I191*H191,2)</f>
        <v>0</v>
      </c>
      <c r="BL191" s="18" t="s">
        <v>262</v>
      </c>
      <c r="BM191" s="238" t="s">
        <v>962</v>
      </c>
    </row>
    <row r="192" s="2" customFormat="1">
      <c r="A192" s="39"/>
      <c r="B192" s="40"/>
      <c r="C192" s="41"/>
      <c r="D192" s="240" t="s">
        <v>150</v>
      </c>
      <c r="E192" s="41"/>
      <c r="F192" s="241" t="s">
        <v>963</v>
      </c>
      <c r="G192" s="41"/>
      <c r="H192" s="41"/>
      <c r="I192" s="242"/>
      <c r="J192" s="41"/>
      <c r="K192" s="41"/>
      <c r="L192" s="45"/>
      <c r="M192" s="243"/>
      <c r="N192" s="244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150</v>
      </c>
      <c r="AU192" s="18" t="s">
        <v>90</v>
      </c>
    </row>
    <row r="193" s="2" customFormat="1" ht="21.75" customHeight="1">
      <c r="A193" s="39"/>
      <c r="B193" s="40"/>
      <c r="C193" s="227" t="s">
        <v>499</v>
      </c>
      <c r="D193" s="227" t="s">
        <v>144</v>
      </c>
      <c r="E193" s="228" t="s">
        <v>964</v>
      </c>
      <c r="F193" s="229" t="s">
        <v>965</v>
      </c>
      <c r="G193" s="230" t="s">
        <v>401</v>
      </c>
      <c r="H193" s="231">
        <v>3</v>
      </c>
      <c r="I193" s="232"/>
      <c r="J193" s="233">
        <f>ROUND(I193*H193,2)</f>
        <v>0</v>
      </c>
      <c r="K193" s="229" t="s">
        <v>883</v>
      </c>
      <c r="L193" s="45"/>
      <c r="M193" s="234" t="s">
        <v>1</v>
      </c>
      <c r="N193" s="235" t="s">
        <v>43</v>
      </c>
      <c r="O193" s="92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8" t="s">
        <v>262</v>
      </c>
      <c r="AT193" s="238" t="s">
        <v>144</v>
      </c>
      <c r="AU193" s="238" t="s">
        <v>90</v>
      </c>
      <c r="AY193" s="18" t="s">
        <v>141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8" t="s">
        <v>85</v>
      </c>
      <c r="BK193" s="239">
        <f>ROUND(I193*H193,2)</f>
        <v>0</v>
      </c>
      <c r="BL193" s="18" t="s">
        <v>262</v>
      </c>
      <c r="BM193" s="238" t="s">
        <v>644</v>
      </c>
    </row>
    <row r="194" s="2" customFormat="1">
      <c r="A194" s="39"/>
      <c r="B194" s="40"/>
      <c r="C194" s="41"/>
      <c r="D194" s="240" t="s">
        <v>150</v>
      </c>
      <c r="E194" s="41"/>
      <c r="F194" s="241" t="s">
        <v>966</v>
      </c>
      <c r="G194" s="41"/>
      <c r="H194" s="41"/>
      <c r="I194" s="242"/>
      <c r="J194" s="41"/>
      <c r="K194" s="41"/>
      <c r="L194" s="45"/>
      <c r="M194" s="243"/>
      <c r="N194" s="244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150</v>
      </c>
      <c r="AU194" s="18" t="s">
        <v>90</v>
      </c>
    </row>
    <row r="195" s="2" customFormat="1" ht="21.75" customHeight="1">
      <c r="A195" s="39"/>
      <c r="B195" s="40"/>
      <c r="C195" s="227" t="s">
        <v>503</v>
      </c>
      <c r="D195" s="227" t="s">
        <v>144</v>
      </c>
      <c r="E195" s="228" t="s">
        <v>967</v>
      </c>
      <c r="F195" s="229" t="s">
        <v>968</v>
      </c>
      <c r="G195" s="230" t="s">
        <v>401</v>
      </c>
      <c r="H195" s="231">
        <v>3</v>
      </c>
      <c r="I195" s="232"/>
      <c r="J195" s="233">
        <f>ROUND(I195*H195,2)</f>
        <v>0</v>
      </c>
      <c r="K195" s="229" t="s">
        <v>883</v>
      </c>
      <c r="L195" s="45"/>
      <c r="M195" s="234" t="s">
        <v>1</v>
      </c>
      <c r="N195" s="235" t="s">
        <v>43</v>
      </c>
      <c r="O195" s="92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8" t="s">
        <v>262</v>
      </c>
      <c r="AT195" s="238" t="s">
        <v>144</v>
      </c>
      <c r="AU195" s="238" t="s">
        <v>90</v>
      </c>
      <c r="AY195" s="18" t="s">
        <v>141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8" t="s">
        <v>85</v>
      </c>
      <c r="BK195" s="239">
        <f>ROUND(I195*H195,2)</f>
        <v>0</v>
      </c>
      <c r="BL195" s="18" t="s">
        <v>262</v>
      </c>
      <c r="BM195" s="238" t="s">
        <v>660</v>
      </c>
    </row>
    <row r="196" s="2" customFormat="1">
      <c r="A196" s="39"/>
      <c r="B196" s="40"/>
      <c r="C196" s="41"/>
      <c r="D196" s="240" t="s">
        <v>150</v>
      </c>
      <c r="E196" s="41"/>
      <c r="F196" s="241" t="s">
        <v>969</v>
      </c>
      <c r="G196" s="41"/>
      <c r="H196" s="41"/>
      <c r="I196" s="242"/>
      <c r="J196" s="41"/>
      <c r="K196" s="41"/>
      <c r="L196" s="45"/>
      <c r="M196" s="243"/>
      <c r="N196" s="244"/>
      <c r="O196" s="92"/>
      <c r="P196" s="92"/>
      <c r="Q196" s="92"/>
      <c r="R196" s="92"/>
      <c r="S196" s="92"/>
      <c r="T196" s="93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150</v>
      </c>
      <c r="AU196" s="18" t="s">
        <v>90</v>
      </c>
    </row>
    <row r="197" s="2" customFormat="1" ht="24.15" customHeight="1">
      <c r="A197" s="39"/>
      <c r="B197" s="40"/>
      <c r="C197" s="227" t="s">
        <v>507</v>
      </c>
      <c r="D197" s="227" t="s">
        <v>144</v>
      </c>
      <c r="E197" s="228" t="s">
        <v>970</v>
      </c>
      <c r="F197" s="229" t="s">
        <v>971</v>
      </c>
      <c r="G197" s="230" t="s">
        <v>441</v>
      </c>
      <c r="H197" s="231">
        <v>228.74000000000001</v>
      </c>
      <c r="I197" s="232"/>
      <c r="J197" s="233">
        <f>ROUND(I197*H197,2)</f>
        <v>0</v>
      </c>
      <c r="K197" s="229" t="s">
        <v>883</v>
      </c>
      <c r="L197" s="45"/>
      <c r="M197" s="234" t="s">
        <v>1</v>
      </c>
      <c r="N197" s="235" t="s">
        <v>43</v>
      </c>
      <c r="O197" s="92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8" t="s">
        <v>262</v>
      </c>
      <c r="AT197" s="238" t="s">
        <v>144</v>
      </c>
      <c r="AU197" s="238" t="s">
        <v>90</v>
      </c>
      <c r="AY197" s="18" t="s">
        <v>141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8" t="s">
        <v>85</v>
      </c>
      <c r="BK197" s="239">
        <f>ROUND(I197*H197,2)</f>
        <v>0</v>
      </c>
      <c r="BL197" s="18" t="s">
        <v>262</v>
      </c>
      <c r="BM197" s="238" t="s">
        <v>674</v>
      </c>
    </row>
    <row r="198" s="2" customFormat="1">
      <c r="A198" s="39"/>
      <c r="B198" s="40"/>
      <c r="C198" s="41"/>
      <c r="D198" s="240" t="s">
        <v>150</v>
      </c>
      <c r="E198" s="41"/>
      <c r="F198" s="241" t="s">
        <v>971</v>
      </c>
      <c r="G198" s="41"/>
      <c r="H198" s="41"/>
      <c r="I198" s="242"/>
      <c r="J198" s="41"/>
      <c r="K198" s="41"/>
      <c r="L198" s="45"/>
      <c r="M198" s="243"/>
      <c r="N198" s="244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150</v>
      </c>
      <c r="AU198" s="18" t="s">
        <v>90</v>
      </c>
    </row>
    <row r="199" s="2" customFormat="1" ht="21.75" customHeight="1">
      <c r="A199" s="39"/>
      <c r="B199" s="40"/>
      <c r="C199" s="227" t="s">
        <v>511</v>
      </c>
      <c r="D199" s="227" t="s">
        <v>144</v>
      </c>
      <c r="E199" s="228" t="s">
        <v>972</v>
      </c>
      <c r="F199" s="229" t="s">
        <v>973</v>
      </c>
      <c r="G199" s="230" t="s">
        <v>441</v>
      </c>
      <c r="H199" s="231">
        <v>228.74000000000001</v>
      </c>
      <c r="I199" s="232"/>
      <c r="J199" s="233">
        <f>ROUND(I199*H199,2)</f>
        <v>0</v>
      </c>
      <c r="K199" s="229" t="s">
        <v>883</v>
      </c>
      <c r="L199" s="45"/>
      <c r="M199" s="234" t="s">
        <v>1</v>
      </c>
      <c r="N199" s="235" t="s">
        <v>43</v>
      </c>
      <c r="O199" s="92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8" t="s">
        <v>262</v>
      </c>
      <c r="AT199" s="238" t="s">
        <v>144</v>
      </c>
      <c r="AU199" s="238" t="s">
        <v>90</v>
      </c>
      <c r="AY199" s="18" t="s">
        <v>141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8" t="s">
        <v>85</v>
      </c>
      <c r="BK199" s="239">
        <f>ROUND(I199*H199,2)</f>
        <v>0</v>
      </c>
      <c r="BL199" s="18" t="s">
        <v>262</v>
      </c>
      <c r="BM199" s="238" t="s">
        <v>695</v>
      </c>
    </row>
    <row r="200" s="2" customFormat="1">
      <c r="A200" s="39"/>
      <c r="B200" s="40"/>
      <c r="C200" s="41"/>
      <c r="D200" s="240" t="s">
        <v>150</v>
      </c>
      <c r="E200" s="41"/>
      <c r="F200" s="241" t="s">
        <v>973</v>
      </c>
      <c r="G200" s="41"/>
      <c r="H200" s="41"/>
      <c r="I200" s="242"/>
      <c r="J200" s="41"/>
      <c r="K200" s="41"/>
      <c r="L200" s="45"/>
      <c r="M200" s="243"/>
      <c r="N200" s="244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150</v>
      </c>
      <c r="AU200" s="18" t="s">
        <v>90</v>
      </c>
    </row>
    <row r="201" s="2" customFormat="1" ht="37.8" customHeight="1">
      <c r="A201" s="39"/>
      <c r="B201" s="40"/>
      <c r="C201" s="227" t="s">
        <v>525</v>
      </c>
      <c r="D201" s="227" t="s">
        <v>144</v>
      </c>
      <c r="E201" s="228" t="s">
        <v>974</v>
      </c>
      <c r="F201" s="229" t="s">
        <v>975</v>
      </c>
      <c r="G201" s="230" t="s">
        <v>934</v>
      </c>
      <c r="H201" s="231">
        <v>1</v>
      </c>
      <c r="I201" s="232"/>
      <c r="J201" s="233">
        <f>ROUND(I201*H201,2)</f>
        <v>0</v>
      </c>
      <c r="K201" s="229" t="s">
        <v>895</v>
      </c>
      <c r="L201" s="45"/>
      <c r="M201" s="234" t="s">
        <v>1</v>
      </c>
      <c r="N201" s="235" t="s">
        <v>43</v>
      </c>
      <c r="O201" s="92"/>
      <c r="P201" s="236">
        <f>O201*H201</f>
        <v>0</v>
      </c>
      <c r="Q201" s="236">
        <v>0</v>
      </c>
      <c r="R201" s="236">
        <f>Q201*H201</f>
        <v>0</v>
      </c>
      <c r="S201" s="236">
        <v>0</v>
      </c>
      <c r="T201" s="237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8" t="s">
        <v>262</v>
      </c>
      <c r="AT201" s="238" t="s">
        <v>144</v>
      </c>
      <c r="AU201" s="238" t="s">
        <v>90</v>
      </c>
      <c r="AY201" s="18" t="s">
        <v>141</v>
      </c>
      <c r="BE201" s="239">
        <f>IF(N201="základní",J201,0)</f>
        <v>0</v>
      </c>
      <c r="BF201" s="239">
        <f>IF(N201="snížená",J201,0)</f>
        <v>0</v>
      </c>
      <c r="BG201" s="239">
        <f>IF(N201="zákl. přenesená",J201,0)</f>
        <v>0</v>
      </c>
      <c r="BH201" s="239">
        <f>IF(N201="sníž. přenesená",J201,0)</f>
        <v>0</v>
      </c>
      <c r="BI201" s="239">
        <f>IF(N201="nulová",J201,0)</f>
        <v>0</v>
      </c>
      <c r="BJ201" s="18" t="s">
        <v>85</v>
      </c>
      <c r="BK201" s="239">
        <f>ROUND(I201*H201,2)</f>
        <v>0</v>
      </c>
      <c r="BL201" s="18" t="s">
        <v>262</v>
      </c>
      <c r="BM201" s="238" t="s">
        <v>712</v>
      </c>
    </row>
    <row r="202" s="2" customFormat="1">
      <c r="A202" s="39"/>
      <c r="B202" s="40"/>
      <c r="C202" s="41"/>
      <c r="D202" s="240" t="s">
        <v>150</v>
      </c>
      <c r="E202" s="41"/>
      <c r="F202" s="241" t="s">
        <v>975</v>
      </c>
      <c r="G202" s="41"/>
      <c r="H202" s="41"/>
      <c r="I202" s="242"/>
      <c r="J202" s="41"/>
      <c r="K202" s="41"/>
      <c r="L202" s="45"/>
      <c r="M202" s="243"/>
      <c r="N202" s="244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150</v>
      </c>
      <c r="AU202" s="18" t="s">
        <v>90</v>
      </c>
    </row>
    <row r="203" s="2" customFormat="1" ht="24.15" customHeight="1">
      <c r="A203" s="39"/>
      <c r="B203" s="40"/>
      <c r="C203" s="227" t="s">
        <v>530</v>
      </c>
      <c r="D203" s="227" t="s">
        <v>144</v>
      </c>
      <c r="E203" s="228" t="s">
        <v>976</v>
      </c>
      <c r="F203" s="229" t="s">
        <v>977</v>
      </c>
      <c r="G203" s="230" t="s">
        <v>221</v>
      </c>
      <c r="H203" s="231">
        <v>0.41299999999999998</v>
      </c>
      <c r="I203" s="232"/>
      <c r="J203" s="233">
        <f>ROUND(I203*H203,2)</f>
        <v>0</v>
      </c>
      <c r="K203" s="229" t="s">
        <v>883</v>
      </c>
      <c r="L203" s="45"/>
      <c r="M203" s="234" t="s">
        <v>1</v>
      </c>
      <c r="N203" s="235" t="s">
        <v>43</v>
      </c>
      <c r="O203" s="92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8" t="s">
        <v>262</v>
      </c>
      <c r="AT203" s="238" t="s">
        <v>144</v>
      </c>
      <c r="AU203" s="238" t="s">
        <v>90</v>
      </c>
      <c r="AY203" s="18" t="s">
        <v>141</v>
      </c>
      <c r="BE203" s="239">
        <f>IF(N203="základní",J203,0)</f>
        <v>0</v>
      </c>
      <c r="BF203" s="239">
        <f>IF(N203="snížená",J203,0)</f>
        <v>0</v>
      </c>
      <c r="BG203" s="239">
        <f>IF(N203="zákl. přenesená",J203,0)</f>
        <v>0</v>
      </c>
      <c r="BH203" s="239">
        <f>IF(N203="sníž. přenesená",J203,0)</f>
        <v>0</v>
      </c>
      <c r="BI203" s="239">
        <f>IF(N203="nulová",J203,0)</f>
        <v>0</v>
      </c>
      <c r="BJ203" s="18" t="s">
        <v>85</v>
      </c>
      <c r="BK203" s="239">
        <f>ROUND(I203*H203,2)</f>
        <v>0</v>
      </c>
      <c r="BL203" s="18" t="s">
        <v>262</v>
      </c>
      <c r="BM203" s="238" t="s">
        <v>724</v>
      </c>
    </row>
    <row r="204" s="2" customFormat="1">
      <c r="A204" s="39"/>
      <c r="B204" s="40"/>
      <c r="C204" s="41"/>
      <c r="D204" s="240" t="s">
        <v>150</v>
      </c>
      <c r="E204" s="41"/>
      <c r="F204" s="241" t="s">
        <v>977</v>
      </c>
      <c r="G204" s="41"/>
      <c r="H204" s="41"/>
      <c r="I204" s="242"/>
      <c r="J204" s="41"/>
      <c r="K204" s="41"/>
      <c r="L204" s="45"/>
      <c r="M204" s="243"/>
      <c r="N204" s="244"/>
      <c r="O204" s="92"/>
      <c r="P204" s="92"/>
      <c r="Q204" s="92"/>
      <c r="R204" s="92"/>
      <c r="S204" s="92"/>
      <c r="T204" s="9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150</v>
      </c>
      <c r="AU204" s="18" t="s">
        <v>90</v>
      </c>
    </row>
    <row r="205" s="12" customFormat="1" ht="22.8" customHeight="1">
      <c r="A205" s="12"/>
      <c r="B205" s="211"/>
      <c r="C205" s="212"/>
      <c r="D205" s="213" t="s">
        <v>77</v>
      </c>
      <c r="E205" s="225" t="s">
        <v>978</v>
      </c>
      <c r="F205" s="225" t="s">
        <v>979</v>
      </c>
      <c r="G205" s="212"/>
      <c r="H205" s="212"/>
      <c r="I205" s="215"/>
      <c r="J205" s="226">
        <f>BK205</f>
        <v>0</v>
      </c>
      <c r="K205" s="212"/>
      <c r="L205" s="217"/>
      <c r="M205" s="218"/>
      <c r="N205" s="219"/>
      <c r="O205" s="219"/>
      <c r="P205" s="220">
        <f>SUM(P206:P251)</f>
        <v>0</v>
      </c>
      <c r="Q205" s="219"/>
      <c r="R205" s="220">
        <f>SUM(R206:R251)</f>
        <v>0</v>
      </c>
      <c r="S205" s="219"/>
      <c r="T205" s="221">
        <f>SUM(T206:T251)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22" t="s">
        <v>90</v>
      </c>
      <c r="AT205" s="223" t="s">
        <v>77</v>
      </c>
      <c r="AU205" s="223" t="s">
        <v>85</v>
      </c>
      <c r="AY205" s="222" t="s">
        <v>141</v>
      </c>
      <c r="BK205" s="224">
        <f>SUM(BK206:BK251)</f>
        <v>0</v>
      </c>
    </row>
    <row r="206" s="2" customFormat="1" ht="24.15" customHeight="1">
      <c r="A206" s="39"/>
      <c r="B206" s="40"/>
      <c r="C206" s="227" t="s">
        <v>534</v>
      </c>
      <c r="D206" s="227" t="s">
        <v>144</v>
      </c>
      <c r="E206" s="228" t="s">
        <v>980</v>
      </c>
      <c r="F206" s="229" t="s">
        <v>981</v>
      </c>
      <c r="G206" s="230" t="s">
        <v>934</v>
      </c>
      <c r="H206" s="231">
        <v>1</v>
      </c>
      <c r="I206" s="232"/>
      <c r="J206" s="233">
        <f>ROUND(I206*H206,2)</f>
        <v>0</v>
      </c>
      <c r="K206" s="229" t="s">
        <v>883</v>
      </c>
      <c r="L206" s="45"/>
      <c r="M206" s="234" t="s">
        <v>1</v>
      </c>
      <c r="N206" s="235" t="s">
        <v>43</v>
      </c>
      <c r="O206" s="92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8" t="s">
        <v>262</v>
      </c>
      <c r="AT206" s="238" t="s">
        <v>144</v>
      </c>
      <c r="AU206" s="238" t="s">
        <v>90</v>
      </c>
      <c r="AY206" s="18" t="s">
        <v>141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8" t="s">
        <v>85</v>
      </c>
      <c r="BK206" s="239">
        <f>ROUND(I206*H206,2)</f>
        <v>0</v>
      </c>
      <c r="BL206" s="18" t="s">
        <v>262</v>
      </c>
      <c r="BM206" s="238" t="s">
        <v>735</v>
      </c>
    </row>
    <row r="207" s="2" customFormat="1">
      <c r="A207" s="39"/>
      <c r="B207" s="40"/>
      <c r="C207" s="41"/>
      <c r="D207" s="240" t="s">
        <v>150</v>
      </c>
      <c r="E207" s="41"/>
      <c r="F207" s="241" t="s">
        <v>982</v>
      </c>
      <c r="G207" s="41"/>
      <c r="H207" s="41"/>
      <c r="I207" s="242"/>
      <c r="J207" s="41"/>
      <c r="K207" s="41"/>
      <c r="L207" s="45"/>
      <c r="M207" s="243"/>
      <c r="N207" s="244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150</v>
      </c>
      <c r="AU207" s="18" t="s">
        <v>90</v>
      </c>
    </row>
    <row r="208" s="2" customFormat="1" ht="16.5" customHeight="1">
      <c r="A208" s="39"/>
      <c r="B208" s="40"/>
      <c r="C208" s="227" t="s">
        <v>538</v>
      </c>
      <c r="D208" s="227" t="s">
        <v>144</v>
      </c>
      <c r="E208" s="228" t="s">
        <v>983</v>
      </c>
      <c r="F208" s="229" t="s">
        <v>984</v>
      </c>
      <c r="G208" s="230" t="s">
        <v>401</v>
      </c>
      <c r="H208" s="231">
        <v>1</v>
      </c>
      <c r="I208" s="232"/>
      <c r="J208" s="233">
        <f>ROUND(I208*H208,2)</f>
        <v>0</v>
      </c>
      <c r="K208" s="229" t="s">
        <v>883</v>
      </c>
      <c r="L208" s="45"/>
      <c r="M208" s="234" t="s">
        <v>1</v>
      </c>
      <c r="N208" s="235" t="s">
        <v>43</v>
      </c>
      <c r="O208" s="92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8" t="s">
        <v>262</v>
      </c>
      <c r="AT208" s="238" t="s">
        <v>144</v>
      </c>
      <c r="AU208" s="238" t="s">
        <v>90</v>
      </c>
      <c r="AY208" s="18" t="s">
        <v>141</v>
      </c>
      <c r="BE208" s="239">
        <f>IF(N208="základní",J208,0)</f>
        <v>0</v>
      </c>
      <c r="BF208" s="239">
        <f>IF(N208="snížená",J208,0)</f>
        <v>0</v>
      </c>
      <c r="BG208" s="239">
        <f>IF(N208="zákl. přenesená",J208,0)</f>
        <v>0</v>
      </c>
      <c r="BH208" s="239">
        <f>IF(N208="sníž. přenesená",J208,0)</f>
        <v>0</v>
      </c>
      <c r="BI208" s="239">
        <f>IF(N208="nulová",J208,0)</f>
        <v>0</v>
      </c>
      <c r="BJ208" s="18" t="s">
        <v>85</v>
      </c>
      <c r="BK208" s="239">
        <f>ROUND(I208*H208,2)</f>
        <v>0</v>
      </c>
      <c r="BL208" s="18" t="s">
        <v>262</v>
      </c>
      <c r="BM208" s="238" t="s">
        <v>756</v>
      </c>
    </row>
    <row r="209" s="2" customFormat="1">
      <c r="A209" s="39"/>
      <c r="B209" s="40"/>
      <c r="C209" s="41"/>
      <c r="D209" s="240" t="s">
        <v>150</v>
      </c>
      <c r="E209" s="41"/>
      <c r="F209" s="241" t="s">
        <v>985</v>
      </c>
      <c r="G209" s="41"/>
      <c r="H209" s="41"/>
      <c r="I209" s="242"/>
      <c r="J209" s="41"/>
      <c r="K209" s="41"/>
      <c r="L209" s="45"/>
      <c r="M209" s="243"/>
      <c r="N209" s="244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150</v>
      </c>
      <c r="AU209" s="18" t="s">
        <v>90</v>
      </c>
    </row>
    <row r="210" s="2" customFormat="1" ht="16.5" customHeight="1">
      <c r="A210" s="39"/>
      <c r="B210" s="40"/>
      <c r="C210" s="291" t="s">
        <v>542</v>
      </c>
      <c r="D210" s="291" t="s">
        <v>443</v>
      </c>
      <c r="E210" s="292" t="s">
        <v>986</v>
      </c>
      <c r="F210" s="293" t="s">
        <v>987</v>
      </c>
      <c r="G210" s="294" t="s">
        <v>401</v>
      </c>
      <c r="H210" s="295">
        <v>1</v>
      </c>
      <c r="I210" s="296"/>
      <c r="J210" s="297">
        <f>ROUND(I210*H210,2)</f>
        <v>0</v>
      </c>
      <c r="K210" s="293" t="s">
        <v>883</v>
      </c>
      <c r="L210" s="298"/>
      <c r="M210" s="299" t="s">
        <v>1</v>
      </c>
      <c r="N210" s="300" t="s">
        <v>43</v>
      </c>
      <c r="O210" s="92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8" t="s">
        <v>511</v>
      </c>
      <c r="AT210" s="238" t="s">
        <v>443</v>
      </c>
      <c r="AU210" s="238" t="s">
        <v>90</v>
      </c>
      <c r="AY210" s="18" t="s">
        <v>141</v>
      </c>
      <c r="BE210" s="239">
        <f>IF(N210="základní",J210,0)</f>
        <v>0</v>
      </c>
      <c r="BF210" s="239">
        <f>IF(N210="snížená",J210,0)</f>
        <v>0</v>
      </c>
      <c r="BG210" s="239">
        <f>IF(N210="zákl. přenesená",J210,0)</f>
        <v>0</v>
      </c>
      <c r="BH210" s="239">
        <f>IF(N210="sníž. přenesená",J210,0)</f>
        <v>0</v>
      </c>
      <c r="BI210" s="239">
        <f>IF(N210="nulová",J210,0)</f>
        <v>0</v>
      </c>
      <c r="BJ210" s="18" t="s">
        <v>85</v>
      </c>
      <c r="BK210" s="239">
        <f>ROUND(I210*H210,2)</f>
        <v>0</v>
      </c>
      <c r="BL210" s="18" t="s">
        <v>262</v>
      </c>
      <c r="BM210" s="238" t="s">
        <v>768</v>
      </c>
    </row>
    <row r="211" s="2" customFormat="1">
      <c r="A211" s="39"/>
      <c r="B211" s="40"/>
      <c r="C211" s="41"/>
      <c r="D211" s="240" t="s">
        <v>150</v>
      </c>
      <c r="E211" s="41"/>
      <c r="F211" s="241" t="s">
        <v>987</v>
      </c>
      <c r="G211" s="41"/>
      <c r="H211" s="41"/>
      <c r="I211" s="242"/>
      <c r="J211" s="41"/>
      <c r="K211" s="41"/>
      <c r="L211" s="45"/>
      <c r="M211" s="243"/>
      <c r="N211" s="244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150</v>
      </c>
      <c r="AU211" s="18" t="s">
        <v>90</v>
      </c>
    </row>
    <row r="212" s="2" customFormat="1" ht="24.15" customHeight="1">
      <c r="A212" s="39"/>
      <c r="B212" s="40"/>
      <c r="C212" s="227" t="s">
        <v>546</v>
      </c>
      <c r="D212" s="227" t="s">
        <v>144</v>
      </c>
      <c r="E212" s="228" t="s">
        <v>988</v>
      </c>
      <c r="F212" s="229" t="s">
        <v>989</v>
      </c>
      <c r="G212" s="230" t="s">
        <v>934</v>
      </c>
      <c r="H212" s="231">
        <v>2</v>
      </c>
      <c r="I212" s="232"/>
      <c r="J212" s="233">
        <f>ROUND(I212*H212,2)</f>
        <v>0</v>
      </c>
      <c r="K212" s="229" t="s">
        <v>883</v>
      </c>
      <c r="L212" s="45"/>
      <c r="M212" s="234" t="s">
        <v>1</v>
      </c>
      <c r="N212" s="235" t="s">
        <v>43</v>
      </c>
      <c r="O212" s="92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8" t="s">
        <v>262</v>
      </c>
      <c r="AT212" s="238" t="s">
        <v>144</v>
      </c>
      <c r="AU212" s="238" t="s">
        <v>90</v>
      </c>
      <c r="AY212" s="18" t="s">
        <v>141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8" t="s">
        <v>85</v>
      </c>
      <c r="BK212" s="239">
        <f>ROUND(I212*H212,2)</f>
        <v>0</v>
      </c>
      <c r="BL212" s="18" t="s">
        <v>262</v>
      </c>
      <c r="BM212" s="238" t="s">
        <v>781</v>
      </c>
    </row>
    <row r="213" s="2" customFormat="1">
      <c r="A213" s="39"/>
      <c r="B213" s="40"/>
      <c r="C213" s="41"/>
      <c r="D213" s="240" t="s">
        <v>150</v>
      </c>
      <c r="E213" s="41"/>
      <c r="F213" s="241" t="s">
        <v>989</v>
      </c>
      <c r="G213" s="41"/>
      <c r="H213" s="41"/>
      <c r="I213" s="242"/>
      <c r="J213" s="41"/>
      <c r="K213" s="41"/>
      <c r="L213" s="45"/>
      <c r="M213" s="243"/>
      <c r="N213" s="244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150</v>
      </c>
      <c r="AU213" s="18" t="s">
        <v>90</v>
      </c>
    </row>
    <row r="214" s="2" customFormat="1" ht="24.15" customHeight="1">
      <c r="A214" s="39"/>
      <c r="B214" s="40"/>
      <c r="C214" s="227" t="s">
        <v>550</v>
      </c>
      <c r="D214" s="227" t="s">
        <v>144</v>
      </c>
      <c r="E214" s="228" t="s">
        <v>990</v>
      </c>
      <c r="F214" s="229" t="s">
        <v>991</v>
      </c>
      <c r="G214" s="230" t="s">
        <v>934</v>
      </c>
      <c r="H214" s="231">
        <v>1</v>
      </c>
      <c r="I214" s="232"/>
      <c r="J214" s="233">
        <f>ROUND(I214*H214,2)</f>
        <v>0</v>
      </c>
      <c r="K214" s="229" t="s">
        <v>883</v>
      </c>
      <c r="L214" s="45"/>
      <c r="M214" s="234" t="s">
        <v>1</v>
      </c>
      <c r="N214" s="235" t="s">
        <v>43</v>
      </c>
      <c r="O214" s="92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8" t="s">
        <v>262</v>
      </c>
      <c r="AT214" s="238" t="s">
        <v>144</v>
      </c>
      <c r="AU214" s="238" t="s">
        <v>90</v>
      </c>
      <c r="AY214" s="18" t="s">
        <v>141</v>
      </c>
      <c r="BE214" s="239">
        <f>IF(N214="základní",J214,0)</f>
        <v>0</v>
      </c>
      <c r="BF214" s="239">
        <f>IF(N214="snížená",J214,0)</f>
        <v>0</v>
      </c>
      <c r="BG214" s="239">
        <f>IF(N214="zákl. přenesená",J214,0)</f>
        <v>0</v>
      </c>
      <c r="BH214" s="239">
        <f>IF(N214="sníž. přenesená",J214,0)</f>
        <v>0</v>
      </c>
      <c r="BI214" s="239">
        <f>IF(N214="nulová",J214,0)</f>
        <v>0</v>
      </c>
      <c r="BJ214" s="18" t="s">
        <v>85</v>
      </c>
      <c r="BK214" s="239">
        <f>ROUND(I214*H214,2)</f>
        <v>0</v>
      </c>
      <c r="BL214" s="18" t="s">
        <v>262</v>
      </c>
      <c r="BM214" s="238" t="s">
        <v>794</v>
      </c>
    </row>
    <row r="215" s="2" customFormat="1">
      <c r="A215" s="39"/>
      <c r="B215" s="40"/>
      <c r="C215" s="41"/>
      <c r="D215" s="240" t="s">
        <v>150</v>
      </c>
      <c r="E215" s="41"/>
      <c r="F215" s="241" t="s">
        <v>992</v>
      </c>
      <c r="G215" s="41"/>
      <c r="H215" s="41"/>
      <c r="I215" s="242"/>
      <c r="J215" s="41"/>
      <c r="K215" s="41"/>
      <c r="L215" s="45"/>
      <c r="M215" s="243"/>
      <c r="N215" s="244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150</v>
      </c>
      <c r="AU215" s="18" t="s">
        <v>90</v>
      </c>
    </row>
    <row r="216" s="2" customFormat="1" ht="37.8" customHeight="1">
      <c r="A216" s="39"/>
      <c r="B216" s="40"/>
      <c r="C216" s="227" t="s">
        <v>554</v>
      </c>
      <c r="D216" s="227" t="s">
        <v>144</v>
      </c>
      <c r="E216" s="228" t="s">
        <v>993</v>
      </c>
      <c r="F216" s="229" t="s">
        <v>994</v>
      </c>
      <c r="G216" s="230" t="s">
        <v>934</v>
      </c>
      <c r="H216" s="231">
        <v>1</v>
      </c>
      <c r="I216" s="232"/>
      <c r="J216" s="233">
        <f>ROUND(I216*H216,2)</f>
        <v>0</v>
      </c>
      <c r="K216" s="229" t="s">
        <v>883</v>
      </c>
      <c r="L216" s="45"/>
      <c r="M216" s="234" t="s">
        <v>1</v>
      </c>
      <c r="N216" s="235" t="s">
        <v>43</v>
      </c>
      <c r="O216" s="92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8" t="s">
        <v>262</v>
      </c>
      <c r="AT216" s="238" t="s">
        <v>144</v>
      </c>
      <c r="AU216" s="238" t="s">
        <v>90</v>
      </c>
      <c r="AY216" s="18" t="s">
        <v>141</v>
      </c>
      <c r="BE216" s="239">
        <f>IF(N216="základní",J216,0)</f>
        <v>0</v>
      </c>
      <c r="BF216" s="239">
        <f>IF(N216="snížená",J216,0)</f>
        <v>0</v>
      </c>
      <c r="BG216" s="239">
        <f>IF(N216="zákl. přenesená",J216,0)</f>
        <v>0</v>
      </c>
      <c r="BH216" s="239">
        <f>IF(N216="sníž. přenesená",J216,0)</f>
        <v>0</v>
      </c>
      <c r="BI216" s="239">
        <f>IF(N216="nulová",J216,0)</f>
        <v>0</v>
      </c>
      <c r="BJ216" s="18" t="s">
        <v>85</v>
      </c>
      <c r="BK216" s="239">
        <f>ROUND(I216*H216,2)</f>
        <v>0</v>
      </c>
      <c r="BL216" s="18" t="s">
        <v>262</v>
      </c>
      <c r="BM216" s="238" t="s">
        <v>805</v>
      </c>
    </row>
    <row r="217" s="2" customFormat="1">
      <c r="A217" s="39"/>
      <c r="B217" s="40"/>
      <c r="C217" s="41"/>
      <c r="D217" s="240" t="s">
        <v>150</v>
      </c>
      <c r="E217" s="41"/>
      <c r="F217" s="241" t="s">
        <v>995</v>
      </c>
      <c r="G217" s="41"/>
      <c r="H217" s="41"/>
      <c r="I217" s="242"/>
      <c r="J217" s="41"/>
      <c r="K217" s="41"/>
      <c r="L217" s="45"/>
      <c r="M217" s="243"/>
      <c r="N217" s="244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150</v>
      </c>
      <c r="AU217" s="18" t="s">
        <v>90</v>
      </c>
    </row>
    <row r="218" s="2" customFormat="1" ht="24.15" customHeight="1">
      <c r="A218" s="39"/>
      <c r="B218" s="40"/>
      <c r="C218" s="227" t="s">
        <v>558</v>
      </c>
      <c r="D218" s="227" t="s">
        <v>144</v>
      </c>
      <c r="E218" s="228" t="s">
        <v>996</v>
      </c>
      <c r="F218" s="229" t="s">
        <v>997</v>
      </c>
      <c r="G218" s="230" t="s">
        <v>934</v>
      </c>
      <c r="H218" s="231">
        <v>4</v>
      </c>
      <c r="I218" s="232"/>
      <c r="J218" s="233">
        <f>ROUND(I218*H218,2)</f>
        <v>0</v>
      </c>
      <c r="K218" s="229" t="s">
        <v>883</v>
      </c>
      <c r="L218" s="45"/>
      <c r="M218" s="234" t="s">
        <v>1</v>
      </c>
      <c r="N218" s="235" t="s">
        <v>43</v>
      </c>
      <c r="O218" s="92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8" t="s">
        <v>262</v>
      </c>
      <c r="AT218" s="238" t="s">
        <v>144</v>
      </c>
      <c r="AU218" s="238" t="s">
        <v>90</v>
      </c>
      <c r="AY218" s="18" t="s">
        <v>141</v>
      </c>
      <c r="BE218" s="239">
        <f>IF(N218="základní",J218,0)</f>
        <v>0</v>
      </c>
      <c r="BF218" s="239">
        <f>IF(N218="snížená",J218,0)</f>
        <v>0</v>
      </c>
      <c r="BG218" s="239">
        <f>IF(N218="zákl. přenesená",J218,0)</f>
        <v>0</v>
      </c>
      <c r="BH218" s="239">
        <f>IF(N218="sníž. přenesená",J218,0)</f>
        <v>0</v>
      </c>
      <c r="BI218" s="239">
        <f>IF(N218="nulová",J218,0)</f>
        <v>0</v>
      </c>
      <c r="BJ218" s="18" t="s">
        <v>85</v>
      </c>
      <c r="BK218" s="239">
        <f>ROUND(I218*H218,2)</f>
        <v>0</v>
      </c>
      <c r="BL218" s="18" t="s">
        <v>262</v>
      </c>
      <c r="BM218" s="238" t="s">
        <v>816</v>
      </c>
    </row>
    <row r="219" s="2" customFormat="1">
      <c r="A219" s="39"/>
      <c r="B219" s="40"/>
      <c r="C219" s="41"/>
      <c r="D219" s="240" t="s">
        <v>150</v>
      </c>
      <c r="E219" s="41"/>
      <c r="F219" s="241" t="s">
        <v>997</v>
      </c>
      <c r="G219" s="41"/>
      <c r="H219" s="41"/>
      <c r="I219" s="242"/>
      <c r="J219" s="41"/>
      <c r="K219" s="41"/>
      <c r="L219" s="45"/>
      <c r="M219" s="243"/>
      <c r="N219" s="244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150</v>
      </c>
      <c r="AU219" s="18" t="s">
        <v>90</v>
      </c>
    </row>
    <row r="220" s="2" customFormat="1" ht="16.5" customHeight="1">
      <c r="A220" s="39"/>
      <c r="B220" s="40"/>
      <c r="C220" s="227" t="s">
        <v>562</v>
      </c>
      <c r="D220" s="227" t="s">
        <v>144</v>
      </c>
      <c r="E220" s="228" t="s">
        <v>998</v>
      </c>
      <c r="F220" s="229" t="s">
        <v>999</v>
      </c>
      <c r="G220" s="230" t="s">
        <v>934</v>
      </c>
      <c r="H220" s="231">
        <v>2</v>
      </c>
      <c r="I220" s="232"/>
      <c r="J220" s="233">
        <f>ROUND(I220*H220,2)</f>
        <v>0</v>
      </c>
      <c r="K220" s="229" t="s">
        <v>883</v>
      </c>
      <c r="L220" s="45"/>
      <c r="M220" s="234" t="s">
        <v>1</v>
      </c>
      <c r="N220" s="235" t="s">
        <v>43</v>
      </c>
      <c r="O220" s="92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8" t="s">
        <v>262</v>
      </c>
      <c r="AT220" s="238" t="s">
        <v>144</v>
      </c>
      <c r="AU220" s="238" t="s">
        <v>90</v>
      </c>
      <c r="AY220" s="18" t="s">
        <v>141</v>
      </c>
      <c r="BE220" s="239">
        <f>IF(N220="základní",J220,0)</f>
        <v>0</v>
      </c>
      <c r="BF220" s="239">
        <f>IF(N220="snížená",J220,0)</f>
        <v>0</v>
      </c>
      <c r="BG220" s="239">
        <f>IF(N220="zákl. přenesená",J220,0)</f>
        <v>0</v>
      </c>
      <c r="BH220" s="239">
        <f>IF(N220="sníž. přenesená",J220,0)</f>
        <v>0</v>
      </c>
      <c r="BI220" s="239">
        <f>IF(N220="nulová",J220,0)</f>
        <v>0</v>
      </c>
      <c r="BJ220" s="18" t="s">
        <v>85</v>
      </c>
      <c r="BK220" s="239">
        <f>ROUND(I220*H220,2)</f>
        <v>0</v>
      </c>
      <c r="BL220" s="18" t="s">
        <v>262</v>
      </c>
      <c r="BM220" s="238" t="s">
        <v>834</v>
      </c>
    </row>
    <row r="221" s="2" customFormat="1">
      <c r="A221" s="39"/>
      <c r="B221" s="40"/>
      <c r="C221" s="41"/>
      <c r="D221" s="240" t="s">
        <v>150</v>
      </c>
      <c r="E221" s="41"/>
      <c r="F221" s="241" t="s">
        <v>1000</v>
      </c>
      <c r="G221" s="41"/>
      <c r="H221" s="41"/>
      <c r="I221" s="242"/>
      <c r="J221" s="41"/>
      <c r="K221" s="41"/>
      <c r="L221" s="45"/>
      <c r="M221" s="243"/>
      <c r="N221" s="244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150</v>
      </c>
      <c r="AU221" s="18" t="s">
        <v>90</v>
      </c>
    </row>
    <row r="222" s="2" customFormat="1" ht="16.5" customHeight="1">
      <c r="A222" s="39"/>
      <c r="B222" s="40"/>
      <c r="C222" s="291" t="s">
        <v>566</v>
      </c>
      <c r="D222" s="291" t="s">
        <v>443</v>
      </c>
      <c r="E222" s="292" t="s">
        <v>1001</v>
      </c>
      <c r="F222" s="293" t="s">
        <v>1002</v>
      </c>
      <c r="G222" s="294" t="s">
        <v>401</v>
      </c>
      <c r="H222" s="295">
        <v>2</v>
      </c>
      <c r="I222" s="296"/>
      <c r="J222" s="297">
        <f>ROUND(I222*H222,2)</f>
        <v>0</v>
      </c>
      <c r="K222" s="293" t="s">
        <v>895</v>
      </c>
      <c r="L222" s="298"/>
      <c r="M222" s="299" t="s">
        <v>1</v>
      </c>
      <c r="N222" s="300" t="s">
        <v>43</v>
      </c>
      <c r="O222" s="92"/>
      <c r="P222" s="236">
        <f>O222*H222</f>
        <v>0</v>
      </c>
      <c r="Q222" s="236">
        <v>0</v>
      </c>
      <c r="R222" s="236">
        <f>Q222*H222</f>
        <v>0</v>
      </c>
      <c r="S222" s="236">
        <v>0</v>
      </c>
      <c r="T222" s="237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8" t="s">
        <v>511</v>
      </c>
      <c r="AT222" s="238" t="s">
        <v>443</v>
      </c>
      <c r="AU222" s="238" t="s">
        <v>90</v>
      </c>
      <c r="AY222" s="18" t="s">
        <v>141</v>
      </c>
      <c r="BE222" s="239">
        <f>IF(N222="základní",J222,0)</f>
        <v>0</v>
      </c>
      <c r="BF222" s="239">
        <f>IF(N222="snížená",J222,0)</f>
        <v>0</v>
      </c>
      <c r="BG222" s="239">
        <f>IF(N222="zákl. přenesená",J222,0)</f>
        <v>0</v>
      </c>
      <c r="BH222" s="239">
        <f>IF(N222="sníž. přenesená",J222,0)</f>
        <v>0</v>
      </c>
      <c r="BI222" s="239">
        <f>IF(N222="nulová",J222,0)</f>
        <v>0</v>
      </c>
      <c r="BJ222" s="18" t="s">
        <v>85</v>
      </c>
      <c r="BK222" s="239">
        <f>ROUND(I222*H222,2)</f>
        <v>0</v>
      </c>
      <c r="BL222" s="18" t="s">
        <v>262</v>
      </c>
      <c r="BM222" s="238" t="s">
        <v>1003</v>
      </c>
    </row>
    <row r="223" s="2" customFormat="1">
      <c r="A223" s="39"/>
      <c r="B223" s="40"/>
      <c r="C223" s="41"/>
      <c r="D223" s="240" t="s">
        <v>150</v>
      </c>
      <c r="E223" s="41"/>
      <c r="F223" s="241" t="s">
        <v>1002</v>
      </c>
      <c r="G223" s="41"/>
      <c r="H223" s="41"/>
      <c r="I223" s="242"/>
      <c r="J223" s="41"/>
      <c r="K223" s="41"/>
      <c r="L223" s="45"/>
      <c r="M223" s="243"/>
      <c r="N223" s="244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150</v>
      </c>
      <c r="AU223" s="18" t="s">
        <v>90</v>
      </c>
    </row>
    <row r="224" s="2" customFormat="1" ht="33" customHeight="1">
      <c r="A224" s="39"/>
      <c r="B224" s="40"/>
      <c r="C224" s="227" t="s">
        <v>571</v>
      </c>
      <c r="D224" s="227" t="s">
        <v>144</v>
      </c>
      <c r="E224" s="228" t="s">
        <v>1004</v>
      </c>
      <c r="F224" s="229" t="s">
        <v>1005</v>
      </c>
      <c r="G224" s="230" t="s">
        <v>934</v>
      </c>
      <c r="H224" s="231">
        <v>1</v>
      </c>
      <c r="I224" s="232"/>
      <c r="J224" s="233">
        <f>ROUND(I224*H224,2)</f>
        <v>0</v>
      </c>
      <c r="K224" s="229" t="s">
        <v>883</v>
      </c>
      <c r="L224" s="45"/>
      <c r="M224" s="234" t="s">
        <v>1</v>
      </c>
      <c r="N224" s="235" t="s">
        <v>43</v>
      </c>
      <c r="O224" s="92"/>
      <c r="P224" s="236">
        <f>O224*H224</f>
        <v>0</v>
      </c>
      <c r="Q224" s="236">
        <v>0</v>
      </c>
      <c r="R224" s="236">
        <f>Q224*H224</f>
        <v>0</v>
      </c>
      <c r="S224" s="236">
        <v>0</v>
      </c>
      <c r="T224" s="237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8" t="s">
        <v>262</v>
      </c>
      <c r="AT224" s="238" t="s">
        <v>144</v>
      </c>
      <c r="AU224" s="238" t="s">
        <v>90</v>
      </c>
      <c r="AY224" s="18" t="s">
        <v>141</v>
      </c>
      <c r="BE224" s="239">
        <f>IF(N224="základní",J224,0)</f>
        <v>0</v>
      </c>
      <c r="BF224" s="239">
        <f>IF(N224="snížená",J224,0)</f>
        <v>0</v>
      </c>
      <c r="BG224" s="239">
        <f>IF(N224="zákl. přenesená",J224,0)</f>
        <v>0</v>
      </c>
      <c r="BH224" s="239">
        <f>IF(N224="sníž. přenesená",J224,0)</f>
        <v>0</v>
      </c>
      <c r="BI224" s="239">
        <f>IF(N224="nulová",J224,0)</f>
        <v>0</v>
      </c>
      <c r="BJ224" s="18" t="s">
        <v>85</v>
      </c>
      <c r="BK224" s="239">
        <f>ROUND(I224*H224,2)</f>
        <v>0</v>
      </c>
      <c r="BL224" s="18" t="s">
        <v>262</v>
      </c>
      <c r="BM224" s="238" t="s">
        <v>355</v>
      </c>
    </row>
    <row r="225" s="2" customFormat="1">
      <c r="A225" s="39"/>
      <c r="B225" s="40"/>
      <c r="C225" s="41"/>
      <c r="D225" s="240" t="s">
        <v>150</v>
      </c>
      <c r="E225" s="41"/>
      <c r="F225" s="241" t="s">
        <v>1006</v>
      </c>
      <c r="G225" s="41"/>
      <c r="H225" s="41"/>
      <c r="I225" s="242"/>
      <c r="J225" s="41"/>
      <c r="K225" s="41"/>
      <c r="L225" s="45"/>
      <c r="M225" s="243"/>
      <c r="N225" s="244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150</v>
      </c>
      <c r="AU225" s="18" t="s">
        <v>90</v>
      </c>
    </row>
    <row r="226" s="2" customFormat="1" ht="24.15" customHeight="1">
      <c r="A226" s="39"/>
      <c r="B226" s="40"/>
      <c r="C226" s="227" t="s">
        <v>575</v>
      </c>
      <c r="D226" s="227" t="s">
        <v>144</v>
      </c>
      <c r="E226" s="228" t="s">
        <v>1007</v>
      </c>
      <c r="F226" s="229" t="s">
        <v>1008</v>
      </c>
      <c r="G226" s="230" t="s">
        <v>934</v>
      </c>
      <c r="H226" s="231">
        <v>7</v>
      </c>
      <c r="I226" s="232"/>
      <c r="J226" s="233">
        <f>ROUND(I226*H226,2)</f>
        <v>0</v>
      </c>
      <c r="K226" s="229" t="s">
        <v>883</v>
      </c>
      <c r="L226" s="45"/>
      <c r="M226" s="234" t="s">
        <v>1</v>
      </c>
      <c r="N226" s="235" t="s">
        <v>43</v>
      </c>
      <c r="O226" s="92"/>
      <c r="P226" s="236">
        <f>O226*H226</f>
        <v>0</v>
      </c>
      <c r="Q226" s="236">
        <v>0</v>
      </c>
      <c r="R226" s="236">
        <f>Q226*H226</f>
        <v>0</v>
      </c>
      <c r="S226" s="236">
        <v>0</v>
      </c>
      <c r="T226" s="237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8" t="s">
        <v>262</v>
      </c>
      <c r="AT226" s="238" t="s">
        <v>144</v>
      </c>
      <c r="AU226" s="238" t="s">
        <v>90</v>
      </c>
      <c r="AY226" s="18" t="s">
        <v>141</v>
      </c>
      <c r="BE226" s="239">
        <f>IF(N226="základní",J226,0)</f>
        <v>0</v>
      </c>
      <c r="BF226" s="239">
        <f>IF(N226="snížená",J226,0)</f>
        <v>0</v>
      </c>
      <c r="BG226" s="239">
        <f>IF(N226="zákl. přenesená",J226,0)</f>
        <v>0</v>
      </c>
      <c r="BH226" s="239">
        <f>IF(N226="sníž. přenesená",J226,0)</f>
        <v>0</v>
      </c>
      <c r="BI226" s="239">
        <f>IF(N226="nulová",J226,0)</f>
        <v>0</v>
      </c>
      <c r="BJ226" s="18" t="s">
        <v>85</v>
      </c>
      <c r="BK226" s="239">
        <f>ROUND(I226*H226,2)</f>
        <v>0</v>
      </c>
      <c r="BL226" s="18" t="s">
        <v>262</v>
      </c>
      <c r="BM226" s="238" t="s">
        <v>320</v>
      </c>
    </row>
    <row r="227" s="2" customFormat="1">
      <c r="A227" s="39"/>
      <c r="B227" s="40"/>
      <c r="C227" s="41"/>
      <c r="D227" s="240" t="s">
        <v>150</v>
      </c>
      <c r="E227" s="41"/>
      <c r="F227" s="241" t="s">
        <v>1008</v>
      </c>
      <c r="G227" s="41"/>
      <c r="H227" s="41"/>
      <c r="I227" s="242"/>
      <c r="J227" s="41"/>
      <c r="K227" s="41"/>
      <c r="L227" s="45"/>
      <c r="M227" s="243"/>
      <c r="N227" s="244"/>
      <c r="O227" s="92"/>
      <c r="P227" s="92"/>
      <c r="Q227" s="92"/>
      <c r="R227" s="92"/>
      <c r="S227" s="92"/>
      <c r="T227" s="9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150</v>
      </c>
      <c r="AU227" s="18" t="s">
        <v>90</v>
      </c>
    </row>
    <row r="228" s="2" customFormat="1" ht="24.15" customHeight="1">
      <c r="A228" s="39"/>
      <c r="B228" s="40"/>
      <c r="C228" s="291" t="s">
        <v>579</v>
      </c>
      <c r="D228" s="291" t="s">
        <v>443</v>
      </c>
      <c r="E228" s="292" t="s">
        <v>1009</v>
      </c>
      <c r="F228" s="293" t="s">
        <v>1010</v>
      </c>
      <c r="G228" s="294" t="s">
        <v>441</v>
      </c>
      <c r="H228" s="295">
        <v>3.5</v>
      </c>
      <c r="I228" s="296"/>
      <c r="J228" s="297">
        <f>ROUND(I228*H228,2)</f>
        <v>0</v>
      </c>
      <c r="K228" s="293" t="s">
        <v>883</v>
      </c>
      <c r="L228" s="298"/>
      <c r="M228" s="299" t="s">
        <v>1</v>
      </c>
      <c r="N228" s="300" t="s">
        <v>43</v>
      </c>
      <c r="O228" s="92"/>
      <c r="P228" s="236">
        <f>O228*H228</f>
        <v>0</v>
      </c>
      <c r="Q228" s="236">
        <v>0</v>
      </c>
      <c r="R228" s="236">
        <f>Q228*H228</f>
        <v>0</v>
      </c>
      <c r="S228" s="236">
        <v>0</v>
      </c>
      <c r="T228" s="237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8" t="s">
        <v>511</v>
      </c>
      <c r="AT228" s="238" t="s">
        <v>443</v>
      </c>
      <c r="AU228" s="238" t="s">
        <v>90</v>
      </c>
      <c r="AY228" s="18" t="s">
        <v>141</v>
      </c>
      <c r="BE228" s="239">
        <f>IF(N228="základní",J228,0)</f>
        <v>0</v>
      </c>
      <c r="BF228" s="239">
        <f>IF(N228="snížená",J228,0)</f>
        <v>0</v>
      </c>
      <c r="BG228" s="239">
        <f>IF(N228="zákl. přenesená",J228,0)</f>
        <v>0</v>
      </c>
      <c r="BH228" s="239">
        <f>IF(N228="sníž. přenesená",J228,0)</f>
        <v>0</v>
      </c>
      <c r="BI228" s="239">
        <f>IF(N228="nulová",J228,0)</f>
        <v>0</v>
      </c>
      <c r="BJ228" s="18" t="s">
        <v>85</v>
      </c>
      <c r="BK228" s="239">
        <f>ROUND(I228*H228,2)</f>
        <v>0</v>
      </c>
      <c r="BL228" s="18" t="s">
        <v>262</v>
      </c>
      <c r="BM228" s="238" t="s">
        <v>329</v>
      </c>
    </row>
    <row r="229" s="2" customFormat="1">
      <c r="A229" s="39"/>
      <c r="B229" s="40"/>
      <c r="C229" s="41"/>
      <c r="D229" s="240" t="s">
        <v>150</v>
      </c>
      <c r="E229" s="41"/>
      <c r="F229" s="241" t="s">
        <v>1010</v>
      </c>
      <c r="G229" s="41"/>
      <c r="H229" s="41"/>
      <c r="I229" s="242"/>
      <c r="J229" s="41"/>
      <c r="K229" s="41"/>
      <c r="L229" s="45"/>
      <c r="M229" s="243"/>
      <c r="N229" s="244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150</v>
      </c>
      <c r="AU229" s="18" t="s">
        <v>90</v>
      </c>
    </row>
    <row r="230" s="14" customFormat="1">
      <c r="A230" s="14"/>
      <c r="B230" s="255"/>
      <c r="C230" s="256"/>
      <c r="D230" s="240" t="s">
        <v>151</v>
      </c>
      <c r="E230" s="257" t="s">
        <v>1</v>
      </c>
      <c r="F230" s="258" t="s">
        <v>1011</v>
      </c>
      <c r="G230" s="256"/>
      <c r="H230" s="259">
        <v>3.5</v>
      </c>
      <c r="I230" s="260"/>
      <c r="J230" s="256"/>
      <c r="K230" s="256"/>
      <c r="L230" s="261"/>
      <c r="M230" s="262"/>
      <c r="N230" s="263"/>
      <c r="O230" s="263"/>
      <c r="P230" s="263"/>
      <c r="Q230" s="263"/>
      <c r="R230" s="263"/>
      <c r="S230" s="263"/>
      <c r="T230" s="26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5" t="s">
        <v>151</v>
      </c>
      <c r="AU230" s="265" t="s">
        <v>90</v>
      </c>
      <c r="AV230" s="14" t="s">
        <v>90</v>
      </c>
      <c r="AW230" s="14" t="s">
        <v>35</v>
      </c>
      <c r="AX230" s="14" t="s">
        <v>78</v>
      </c>
      <c r="AY230" s="265" t="s">
        <v>141</v>
      </c>
    </row>
    <row r="231" s="15" customFormat="1">
      <c r="A231" s="15"/>
      <c r="B231" s="266"/>
      <c r="C231" s="267"/>
      <c r="D231" s="240" t="s">
        <v>151</v>
      </c>
      <c r="E231" s="268" t="s">
        <v>1</v>
      </c>
      <c r="F231" s="269" t="s">
        <v>154</v>
      </c>
      <c r="G231" s="267"/>
      <c r="H231" s="270">
        <v>3.5</v>
      </c>
      <c r="I231" s="271"/>
      <c r="J231" s="267"/>
      <c r="K231" s="267"/>
      <c r="L231" s="272"/>
      <c r="M231" s="273"/>
      <c r="N231" s="274"/>
      <c r="O231" s="274"/>
      <c r="P231" s="274"/>
      <c r="Q231" s="274"/>
      <c r="R231" s="274"/>
      <c r="S231" s="274"/>
      <c r="T231" s="27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6" t="s">
        <v>151</v>
      </c>
      <c r="AU231" s="276" t="s">
        <v>90</v>
      </c>
      <c r="AV231" s="15" t="s">
        <v>148</v>
      </c>
      <c r="AW231" s="15" t="s">
        <v>35</v>
      </c>
      <c r="AX231" s="15" t="s">
        <v>85</v>
      </c>
      <c r="AY231" s="276" t="s">
        <v>141</v>
      </c>
    </row>
    <row r="232" s="2" customFormat="1" ht="24.15" customHeight="1">
      <c r="A232" s="39"/>
      <c r="B232" s="40"/>
      <c r="C232" s="227" t="s">
        <v>583</v>
      </c>
      <c r="D232" s="227" t="s">
        <v>144</v>
      </c>
      <c r="E232" s="228" t="s">
        <v>1012</v>
      </c>
      <c r="F232" s="229" t="s">
        <v>1013</v>
      </c>
      <c r="G232" s="230" t="s">
        <v>934</v>
      </c>
      <c r="H232" s="231">
        <v>1</v>
      </c>
      <c r="I232" s="232"/>
      <c r="J232" s="233">
        <f>ROUND(I232*H232,2)</f>
        <v>0</v>
      </c>
      <c r="K232" s="229" t="s">
        <v>883</v>
      </c>
      <c r="L232" s="45"/>
      <c r="M232" s="234" t="s">
        <v>1</v>
      </c>
      <c r="N232" s="235" t="s">
        <v>43</v>
      </c>
      <c r="O232" s="92"/>
      <c r="P232" s="236">
        <f>O232*H232</f>
        <v>0</v>
      </c>
      <c r="Q232" s="236">
        <v>0</v>
      </c>
      <c r="R232" s="236">
        <f>Q232*H232</f>
        <v>0</v>
      </c>
      <c r="S232" s="236">
        <v>0</v>
      </c>
      <c r="T232" s="237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8" t="s">
        <v>262</v>
      </c>
      <c r="AT232" s="238" t="s">
        <v>144</v>
      </c>
      <c r="AU232" s="238" t="s">
        <v>90</v>
      </c>
      <c r="AY232" s="18" t="s">
        <v>141</v>
      </c>
      <c r="BE232" s="239">
        <f>IF(N232="základní",J232,0)</f>
        <v>0</v>
      </c>
      <c r="BF232" s="239">
        <f>IF(N232="snížená",J232,0)</f>
        <v>0</v>
      </c>
      <c r="BG232" s="239">
        <f>IF(N232="zákl. přenesená",J232,0)</f>
        <v>0</v>
      </c>
      <c r="BH232" s="239">
        <f>IF(N232="sníž. přenesená",J232,0)</f>
        <v>0</v>
      </c>
      <c r="BI232" s="239">
        <f>IF(N232="nulová",J232,0)</f>
        <v>0</v>
      </c>
      <c r="BJ232" s="18" t="s">
        <v>85</v>
      </c>
      <c r="BK232" s="239">
        <f>ROUND(I232*H232,2)</f>
        <v>0</v>
      </c>
      <c r="BL232" s="18" t="s">
        <v>262</v>
      </c>
      <c r="BM232" s="238" t="s">
        <v>338</v>
      </c>
    </row>
    <row r="233" s="2" customFormat="1">
      <c r="A233" s="39"/>
      <c r="B233" s="40"/>
      <c r="C233" s="41"/>
      <c r="D233" s="240" t="s">
        <v>150</v>
      </c>
      <c r="E233" s="41"/>
      <c r="F233" s="241" t="s">
        <v>1014</v>
      </c>
      <c r="G233" s="41"/>
      <c r="H233" s="41"/>
      <c r="I233" s="242"/>
      <c r="J233" s="41"/>
      <c r="K233" s="41"/>
      <c r="L233" s="45"/>
      <c r="M233" s="243"/>
      <c r="N233" s="244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150</v>
      </c>
      <c r="AU233" s="18" t="s">
        <v>90</v>
      </c>
    </row>
    <row r="234" s="2" customFormat="1" ht="24.15" customHeight="1">
      <c r="A234" s="39"/>
      <c r="B234" s="40"/>
      <c r="C234" s="227" t="s">
        <v>588</v>
      </c>
      <c r="D234" s="227" t="s">
        <v>144</v>
      </c>
      <c r="E234" s="228" t="s">
        <v>1015</v>
      </c>
      <c r="F234" s="229" t="s">
        <v>1016</v>
      </c>
      <c r="G234" s="230" t="s">
        <v>934</v>
      </c>
      <c r="H234" s="231">
        <v>6</v>
      </c>
      <c r="I234" s="232"/>
      <c r="J234" s="233">
        <f>ROUND(I234*H234,2)</f>
        <v>0</v>
      </c>
      <c r="K234" s="229" t="s">
        <v>883</v>
      </c>
      <c r="L234" s="45"/>
      <c r="M234" s="234" t="s">
        <v>1</v>
      </c>
      <c r="N234" s="235" t="s">
        <v>43</v>
      </c>
      <c r="O234" s="92"/>
      <c r="P234" s="236">
        <f>O234*H234</f>
        <v>0</v>
      </c>
      <c r="Q234" s="236">
        <v>0</v>
      </c>
      <c r="R234" s="236">
        <f>Q234*H234</f>
        <v>0</v>
      </c>
      <c r="S234" s="236">
        <v>0</v>
      </c>
      <c r="T234" s="237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8" t="s">
        <v>262</v>
      </c>
      <c r="AT234" s="238" t="s">
        <v>144</v>
      </c>
      <c r="AU234" s="238" t="s">
        <v>90</v>
      </c>
      <c r="AY234" s="18" t="s">
        <v>141</v>
      </c>
      <c r="BE234" s="239">
        <f>IF(N234="základní",J234,0)</f>
        <v>0</v>
      </c>
      <c r="BF234" s="239">
        <f>IF(N234="snížená",J234,0)</f>
        <v>0</v>
      </c>
      <c r="BG234" s="239">
        <f>IF(N234="zákl. přenesená",J234,0)</f>
        <v>0</v>
      </c>
      <c r="BH234" s="239">
        <f>IF(N234="sníž. přenesená",J234,0)</f>
        <v>0</v>
      </c>
      <c r="BI234" s="239">
        <f>IF(N234="nulová",J234,0)</f>
        <v>0</v>
      </c>
      <c r="BJ234" s="18" t="s">
        <v>85</v>
      </c>
      <c r="BK234" s="239">
        <f>ROUND(I234*H234,2)</f>
        <v>0</v>
      </c>
      <c r="BL234" s="18" t="s">
        <v>262</v>
      </c>
      <c r="BM234" s="238" t="s">
        <v>515</v>
      </c>
    </row>
    <row r="235" s="2" customFormat="1">
      <c r="A235" s="39"/>
      <c r="B235" s="40"/>
      <c r="C235" s="41"/>
      <c r="D235" s="240" t="s">
        <v>150</v>
      </c>
      <c r="E235" s="41"/>
      <c r="F235" s="241" t="s">
        <v>1016</v>
      </c>
      <c r="G235" s="41"/>
      <c r="H235" s="41"/>
      <c r="I235" s="242"/>
      <c r="J235" s="41"/>
      <c r="K235" s="41"/>
      <c r="L235" s="45"/>
      <c r="M235" s="243"/>
      <c r="N235" s="244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150</v>
      </c>
      <c r="AU235" s="18" t="s">
        <v>90</v>
      </c>
    </row>
    <row r="236" s="2" customFormat="1" ht="16.5" customHeight="1">
      <c r="A236" s="39"/>
      <c r="B236" s="40"/>
      <c r="C236" s="227" t="s">
        <v>592</v>
      </c>
      <c r="D236" s="227" t="s">
        <v>144</v>
      </c>
      <c r="E236" s="228" t="s">
        <v>1017</v>
      </c>
      <c r="F236" s="229" t="s">
        <v>1018</v>
      </c>
      <c r="G236" s="230" t="s">
        <v>934</v>
      </c>
      <c r="H236" s="231">
        <v>2</v>
      </c>
      <c r="I236" s="232"/>
      <c r="J236" s="233">
        <f>ROUND(I236*H236,2)</f>
        <v>0</v>
      </c>
      <c r="K236" s="229" t="s">
        <v>883</v>
      </c>
      <c r="L236" s="45"/>
      <c r="M236" s="234" t="s">
        <v>1</v>
      </c>
      <c r="N236" s="235" t="s">
        <v>43</v>
      </c>
      <c r="O236" s="92"/>
      <c r="P236" s="236">
        <f>O236*H236</f>
        <v>0</v>
      </c>
      <c r="Q236" s="236">
        <v>0</v>
      </c>
      <c r="R236" s="236">
        <f>Q236*H236</f>
        <v>0</v>
      </c>
      <c r="S236" s="236">
        <v>0</v>
      </c>
      <c r="T236" s="237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8" t="s">
        <v>262</v>
      </c>
      <c r="AT236" s="238" t="s">
        <v>144</v>
      </c>
      <c r="AU236" s="238" t="s">
        <v>90</v>
      </c>
      <c r="AY236" s="18" t="s">
        <v>141</v>
      </c>
      <c r="BE236" s="239">
        <f>IF(N236="základní",J236,0)</f>
        <v>0</v>
      </c>
      <c r="BF236" s="239">
        <f>IF(N236="snížená",J236,0)</f>
        <v>0</v>
      </c>
      <c r="BG236" s="239">
        <f>IF(N236="zákl. přenesená",J236,0)</f>
        <v>0</v>
      </c>
      <c r="BH236" s="239">
        <f>IF(N236="sníž. přenesená",J236,0)</f>
        <v>0</v>
      </c>
      <c r="BI236" s="239">
        <f>IF(N236="nulová",J236,0)</f>
        <v>0</v>
      </c>
      <c r="BJ236" s="18" t="s">
        <v>85</v>
      </c>
      <c r="BK236" s="239">
        <f>ROUND(I236*H236,2)</f>
        <v>0</v>
      </c>
      <c r="BL236" s="18" t="s">
        <v>262</v>
      </c>
      <c r="BM236" s="238" t="s">
        <v>522</v>
      </c>
    </row>
    <row r="237" s="2" customFormat="1">
      <c r="A237" s="39"/>
      <c r="B237" s="40"/>
      <c r="C237" s="41"/>
      <c r="D237" s="240" t="s">
        <v>150</v>
      </c>
      <c r="E237" s="41"/>
      <c r="F237" s="241" t="s">
        <v>1019</v>
      </c>
      <c r="G237" s="41"/>
      <c r="H237" s="41"/>
      <c r="I237" s="242"/>
      <c r="J237" s="41"/>
      <c r="K237" s="41"/>
      <c r="L237" s="45"/>
      <c r="M237" s="243"/>
      <c r="N237" s="244"/>
      <c r="O237" s="92"/>
      <c r="P237" s="92"/>
      <c r="Q237" s="92"/>
      <c r="R237" s="92"/>
      <c r="S237" s="92"/>
      <c r="T237" s="93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150</v>
      </c>
      <c r="AU237" s="18" t="s">
        <v>90</v>
      </c>
    </row>
    <row r="238" s="2" customFormat="1" ht="24.15" customHeight="1">
      <c r="A238" s="39"/>
      <c r="B238" s="40"/>
      <c r="C238" s="227" t="s">
        <v>304</v>
      </c>
      <c r="D238" s="227" t="s">
        <v>144</v>
      </c>
      <c r="E238" s="228" t="s">
        <v>1020</v>
      </c>
      <c r="F238" s="229" t="s">
        <v>1021</v>
      </c>
      <c r="G238" s="230" t="s">
        <v>934</v>
      </c>
      <c r="H238" s="231">
        <v>1</v>
      </c>
      <c r="I238" s="232"/>
      <c r="J238" s="233">
        <f>ROUND(I238*H238,2)</f>
        <v>0</v>
      </c>
      <c r="K238" s="229" t="s">
        <v>883</v>
      </c>
      <c r="L238" s="45"/>
      <c r="M238" s="234" t="s">
        <v>1</v>
      </c>
      <c r="N238" s="235" t="s">
        <v>43</v>
      </c>
      <c r="O238" s="92"/>
      <c r="P238" s="236">
        <f>O238*H238</f>
        <v>0</v>
      </c>
      <c r="Q238" s="236">
        <v>0</v>
      </c>
      <c r="R238" s="236">
        <f>Q238*H238</f>
        <v>0</v>
      </c>
      <c r="S238" s="236">
        <v>0</v>
      </c>
      <c r="T238" s="237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8" t="s">
        <v>262</v>
      </c>
      <c r="AT238" s="238" t="s">
        <v>144</v>
      </c>
      <c r="AU238" s="238" t="s">
        <v>90</v>
      </c>
      <c r="AY238" s="18" t="s">
        <v>141</v>
      </c>
      <c r="BE238" s="239">
        <f>IF(N238="základní",J238,0)</f>
        <v>0</v>
      </c>
      <c r="BF238" s="239">
        <f>IF(N238="snížená",J238,0)</f>
        <v>0</v>
      </c>
      <c r="BG238" s="239">
        <f>IF(N238="zákl. přenesená",J238,0)</f>
        <v>0</v>
      </c>
      <c r="BH238" s="239">
        <f>IF(N238="sníž. přenesená",J238,0)</f>
        <v>0</v>
      </c>
      <c r="BI238" s="239">
        <f>IF(N238="nulová",J238,0)</f>
        <v>0</v>
      </c>
      <c r="BJ238" s="18" t="s">
        <v>85</v>
      </c>
      <c r="BK238" s="239">
        <f>ROUND(I238*H238,2)</f>
        <v>0</v>
      </c>
      <c r="BL238" s="18" t="s">
        <v>262</v>
      </c>
      <c r="BM238" s="238" t="s">
        <v>393</v>
      </c>
    </row>
    <row r="239" s="2" customFormat="1">
      <c r="A239" s="39"/>
      <c r="B239" s="40"/>
      <c r="C239" s="41"/>
      <c r="D239" s="240" t="s">
        <v>150</v>
      </c>
      <c r="E239" s="41"/>
      <c r="F239" s="241" t="s">
        <v>1022</v>
      </c>
      <c r="G239" s="41"/>
      <c r="H239" s="41"/>
      <c r="I239" s="242"/>
      <c r="J239" s="41"/>
      <c r="K239" s="41"/>
      <c r="L239" s="45"/>
      <c r="M239" s="243"/>
      <c r="N239" s="244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150</v>
      </c>
      <c r="AU239" s="18" t="s">
        <v>90</v>
      </c>
    </row>
    <row r="240" s="2" customFormat="1" ht="16.5" customHeight="1">
      <c r="A240" s="39"/>
      <c r="B240" s="40"/>
      <c r="C240" s="227" t="s">
        <v>604</v>
      </c>
      <c r="D240" s="227" t="s">
        <v>144</v>
      </c>
      <c r="E240" s="228" t="s">
        <v>1023</v>
      </c>
      <c r="F240" s="229" t="s">
        <v>1024</v>
      </c>
      <c r="G240" s="230" t="s">
        <v>401</v>
      </c>
      <c r="H240" s="231">
        <v>6</v>
      </c>
      <c r="I240" s="232"/>
      <c r="J240" s="233">
        <f>ROUND(I240*H240,2)</f>
        <v>0</v>
      </c>
      <c r="K240" s="229" t="s">
        <v>883</v>
      </c>
      <c r="L240" s="45"/>
      <c r="M240" s="234" t="s">
        <v>1</v>
      </c>
      <c r="N240" s="235" t="s">
        <v>43</v>
      </c>
      <c r="O240" s="92"/>
      <c r="P240" s="236">
        <f>O240*H240</f>
        <v>0</v>
      </c>
      <c r="Q240" s="236">
        <v>0</v>
      </c>
      <c r="R240" s="236">
        <f>Q240*H240</f>
        <v>0</v>
      </c>
      <c r="S240" s="236">
        <v>0</v>
      </c>
      <c r="T240" s="237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8" t="s">
        <v>262</v>
      </c>
      <c r="AT240" s="238" t="s">
        <v>144</v>
      </c>
      <c r="AU240" s="238" t="s">
        <v>90</v>
      </c>
      <c r="AY240" s="18" t="s">
        <v>141</v>
      </c>
      <c r="BE240" s="239">
        <f>IF(N240="základní",J240,0)</f>
        <v>0</v>
      </c>
      <c r="BF240" s="239">
        <f>IF(N240="snížená",J240,0)</f>
        <v>0</v>
      </c>
      <c r="BG240" s="239">
        <f>IF(N240="zákl. přenesená",J240,0)</f>
        <v>0</v>
      </c>
      <c r="BH240" s="239">
        <f>IF(N240="sníž. přenesená",J240,0)</f>
        <v>0</v>
      </c>
      <c r="BI240" s="239">
        <f>IF(N240="nulová",J240,0)</f>
        <v>0</v>
      </c>
      <c r="BJ240" s="18" t="s">
        <v>85</v>
      </c>
      <c r="BK240" s="239">
        <f>ROUND(I240*H240,2)</f>
        <v>0</v>
      </c>
      <c r="BL240" s="18" t="s">
        <v>262</v>
      </c>
      <c r="BM240" s="238" t="s">
        <v>622</v>
      </c>
    </row>
    <row r="241" s="2" customFormat="1">
      <c r="A241" s="39"/>
      <c r="B241" s="40"/>
      <c r="C241" s="41"/>
      <c r="D241" s="240" t="s">
        <v>150</v>
      </c>
      <c r="E241" s="41"/>
      <c r="F241" s="241" t="s">
        <v>1025</v>
      </c>
      <c r="G241" s="41"/>
      <c r="H241" s="41"/>
      <c r="I241" s="242"/>
      <c r="J241" s="41"/>
      <c r="K241" s="41"/>
      <c r="L241" s="45"/>
      <c r="M241" s="243"/>
      <c r="N241" s="244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150</v>
      </c>
      <c r="AU241" s="18" t="s">
        <v>90</v>
      </c>
    </row>
    <row r="242" s="2" customFormat="1" ht="16.5" customHeight="1">
      <c r="A242" s="39"/>
      <c r="B242" s="40"/>
      <c r="C242" s="227" t="s">
        <v>609</v>
      </c>
      <c r="D242" s="227" t="s">
        <v>144</v>
      </c>
      <c r="E242" s="228" t="s">
        <v>1026</v>
      </c>
      <c r="F242" s="229" t="s">
        <v>1027</v>
      </c>
      <c r="G242" s="230" t="s">
        <v>401</v>
      </c>
      <c r="H242" s="231">
        <v>2</v>
      </c>
      <c r="I242" s="232"/>
      <c r="J242" s="233">
        <f>ROUND(I242*H242,2)</f>
        <v>0</v>
      </c>
      <c r="K242" s="229" t="s">
        <v>883</v>
      </c>
      <c r="L242" s="45"/>
      <c r="M242" s="234" t="s">
        <v>1</v>
      </c>
      <c r="N242" s="235" t="s">
        <v>43</v>
      </c>
      <c r="O242" s="92"/>
      <c r="P242" s="236">
        <f>O242*H242</f>
        <v>0</v>
      </c>
      <c r="Q242" s="236">
        <v>0</v>
      </c>
      <c r="R242" s="236">
        <f>Q242*H242</f>
        <v>0</v>
      </c>
      <c r="S242" s="236">
        <v>0</v>
      </c>
      <c r="T242" s="23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8" t="s">
        <v>262</v>
      </c>
      <c r="AT242" s="238" t="s">
        <v>144</v>
      </c>
      <c r="AU242" s="238" t="s">
        <v>90</v>
      </c>
      <c r="AY242" s="18" t="s">
        <v>141</v>
      </c>
      <c r="BE242" s="239">
        <f>IF(N242="základní",J242,0)</f>
        <v>0</v>
      </c>
      <c r="BF242" s="239">
        <f>IF(N242="snížená",J242,0)</f>
        <v>0</v>
      </c>
      <c r="BG242" s="239">
        <f>IF(N242="zákl. přenesená",J242,0)</f>
        <v>0</v>
      </c>
      <c r="BH242" s="239">
        <f>IF(N242="sníž. přenesená",J242,0)</f>
        <v>0</v>
      </c>
      <c r="BI242" s="239">
        <f>IF(N242="nulová",J242,0)</f>
        <v>0</v>
      </c>
      <c r="BJ242" s="18" t="s">
        <v>85</v>
      </c>
      <c r="BK242" s="239">
        <f>ROUND(I242*H242,2)</f>
        <v>0</v>
      </c>
      <c r="BL242" s="18" t="s">
        <v>262</v>
      </c>
      <c r="BM242" s="238" t="s">
        <v>1028</v>
      </c>
    </row>
    <row r="243" s="2" customFormat="1">
      <c r="A243" s="39"/>
      <c r="B243" s="40"/>
      <c r="C243" s="41"/>
      <c r="D243" s="240" t="s">
        <v>150</v>
      </c>
      <c r="E243" s="41"/>
      <c r="F243" s="241" t="s">
        <v>1027</v>
      </c>
      <c r="G243" s="41"/>
      <c r="H243" s="41"/>
      <c r="I243" s="242"/>
      <c r="J243" s="41"/>
      <c r="K243" s="41"/>
      <c r="L243" s="45"/>
      <c r="M243" s="243"/>
      <c r="N243" s="244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150</v>
      </c>
      <c r="AU243" s="18" t="s">
        <v>90</v>
      </c>
    </row>
    <row r="244" s="2" customFormat="1" ht="16.5" customHeight="1">
      <c r="A244" s="39"/>
      <c r="B244" s="40"/>
      <c r="C244" s="227" t="s">
        <v>617</v>
      </c>
      <c r="D244" s="227" t="s">
        <v>144</v>
      </c>
      <c r="E244" s="228" t="s">
        <v>1029</v>
      </c>
      <c r="F244" s="229" t="s">
        <v>1030</v>
      </c>
      <c r="G244" s="230" t="s">
        <v>401</v>
      </c>
      <c r="H244" s="231">
        <v>2</v>
      </c>
      <c r="I244" s="232"/>
      <c r="J244" s="233">
        <f>ROUND(I244*H244,2)</f>
        <v>0</v>
      </c>
      <c r="K244" s="229" t="s">
        <v>883</v>
      </c>
      <c r="L244" s="45"/>
      <c r="M244" s="234" t="s">
        <v>1</v>
      </c>
      <c r="N244" s="235" t="s">
        <v>43</v>
      </c>
      <c r="O244" s="92"/>
      <c r="P244" s="236">
        <f>O244*H244</f>
        <v>0</v>
      </c>
      <c r="Q244" s="236">
        <v>0</v>
      </c>
      <c r="R244" s="236">
        <f>Q244*H244</f>
        <v>0</v>
      </c>
      <c r="S244" s="236">
        <v>0</v>
      </c>
      <c r="T244" s="237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8" t="s">
        <v>262</v>
      </c>
      <c r="AT244" s="238" t="s">
        <v>144</v>
      </c>
      <c r="AU244" s="238" t="s">
        <v>90</v>
      </c>
      <c r="AY244" s="18" t="s">
        <v>141</v>
      </c>
      <c r="BE244" s="239">
        <f>IF(N244="základní",J244,0)</f>
        <v>0</v>
      </c>
      <c r="BF244" s="239">
        <f>IF(N244="snížená",J244,0)</f>
        <v>0</v>
      </c>
      <c r="BG244" s="239">
        <f>IF(N244="zákl. přenesená",J244,0)</f>
        <v>0</v>
      </c>
      <c r="BH244" s="239">
        <f>IF(N244="sníž. přenesená",J244,0)</f>
        <v>0</v>
      </c>
      <c r="BI244" s="239">
        <f>IF(N244="nulová",J244,0)</f>
        <v>0</v>
      </c>
      <c r="BJ244" s="18" t="s">
        <v>85</v>
      </c>
      <c r="BK244" s="239">
        <f>ROUND(I244*H244,2)</f>
        <v>0</v>
      </c>
      <c r="BL244" s="18" t="s">
        <v>262</v>
      </c>
      <c r="BM244" s="238" t="s">
        <v>1031</v>
      </c>
    </row>
    <row r="245" s="2" customFormat="1">
      <c r="A245" s="39"/>
      <c r="B245" s="40"/>
      <c r="C245" s="41"/>
      <c r="D245" s="240" t="s">
        <v>150</v>
      </c>
      <c r="E245" s="41"/>
      <c r="F245" s="241" t="s">
        <v>1032</v>
      </c>
      <c r="G245" s="41"/>
      <c r="H245" s="41"/>
      <c r="I245" s="242"/>
      <c r="J245" s="41"/>
      <c r="K245" s="41"/>
      <c r="L245" s="45"/>
      <c r="M245" s="243"/>
      <c r="N245" s="244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150</v>
      </c>
      <c r="AU245" s="18" t="s">
        <v>90</v>
      </c>
    </row>
    <row r="246" s="2" customFormat="1" ht="33" customHeight="1">
      <c r="A246" s="39"/>
      <c r="B246" s="40"/>
      <c r="C246" s="227" t="s">
        <v>958</v>
      </c>
      <c r="D246" s="227" t="s">
        <v>144</v>
      </c>
      <c r="E246" s="228" t="s">
        <v>1033</v>
      </c>
      <c r="F246" s="229" t="s">
        <v>1034</v>
      </c>
      <c r="G246" s="230" t="s">
        <v>401</v>
      </c>
      <c r="H246" s="231">
        <v>3</v>
      </c>
      <c r="I246" s="232"/>
      <c r="J246" s="233">
        <f>ROUND(I246*H246,2)</f>
        <v>0</v>
      </c>
      <c r="K246" s="229" t="s">
        <v>883</v>
      </c>
      <c r="L246" s="45"/>
      <c r="M246" s="234" t="s">
        <v>1</v>
      </c>
      <c r="N246" s="235" t="s">
        <v>43</v>
      </c>
      <c r="O246" s="92"/>
      <c r="P246" s="236">
        <f>O246*H246</f>
        <v>0</v>
      </c>
      <c r="Q246" s="236">
        <v>0</v>
      </c>
      <c r="R246" s="236">
        <f>Q246*H246</f>
        <v>0</v>
      </c>
      <c r="S246" s="236">
        <v>0</v>
      </c>
      <c r="T246" s="237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8" t="s">
        <v>262</v>
      </c>
      <c r="AT246" s="238" t="s">
        <v>144</v>
      </c>
      <c r="AU246" s="238" t="s">
        <v>90</v>
      </c>
      <c r="AY246" s="18" t="s">
        <v>141</v>
      </c>
      <c r="BE246" s="239">
        <f>IF(N246="základní",J246,0)</f>
        <v>0</v>
      </c>
      <c r="BF246" s="239">
        <f>IF(N246="snížená",J246,0)</f>
        <v>0</v>
      </c>
      <c r="BG246" s="239">
        <f>IF(N246="zákl. přenesená",J246,0)</f>
        <v>0</v>
      </c>
      <c r="BH246" s="239">
        <f>IF(N246="sníž. přenesená",J246,0)</f>
        <v>0</v>
      </c>
      <c r="BI246" s="239">
        <f>IF(N246="nulová",J246,0)</f>
        <v>0</v>
      </c>
      <c r="BJ246" s="18" t="s">
        <v>85</v>
      </c>
      <c r="BK246" s="239">
        <f>ROUND(I246*H246,2)</f>
        <v>0</v>
      </c>
      <c r="BL246" s="18" t="s">
        <v>262</v>
      </c>
      <c r="BM246" s="238" t="s">
        <v>1035</v>
      </c>
    </row>
    <row r="247" s="2" customFormat="1">
      <c r="A247" s="39"/>
      <c r="B247" s="40"/>
      <c r="C247" s="41"/>
      <c r="D247" s="240" t="s">
        <v>150</v>
      </c>
      <c r="E247" s="41"/>
      <c r="F247" s="241" t="s">
        <v>1036</v>
      </c>
      <c r="G247" s="41"/>
      <c r="H247" s="41"/>
      <c r="I247" s="242"/>
      <c r="J247" s="41"/>
      <c r="K247" s="41"/>
      <c r="L247" s="45"/>
      <c r="M247" s="243"/>
      <c r="N247" s="244"/>
      <c r="O247" s="92"/>
      <c r="P247" s="92"/>
      <c r="Q247" s="92"/>
      <c r="R247" s="92"/>
      <c r="S247" s="92"/>
      <c r="T247" s="93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150</v>
      </c>
      <c r="AU247" s="18" t="s">
        <v>90</v>
      </c>
    </row>
    <row r="248" s="2" customFormat="1" ht="16.5" customHeight="1">
      <c r="A248" s="39"/>
      <c r="B248" s="40"/>
      <c r="C248" s="227" t="s">
        <v>628</v>
      </c>
      <c r="D248" s="227" t="s">
        <v>144</v>
      </c>
      <c r="E248" s="228" t="s">
        <v>1037</v>
      </c>
      <c r="F248" s="229" t="s">
        <v>1038</v>
      </c>
      <c r="G248" s="230" t="s">
        <v>269</v>
      </c>
      <c r="H248" s="231">
        <v>1</v>
      </c>
      <c r="I248" s="232"/>
      <c r="J248" s="233">
        <f>ROUND(I248*H248,2)</f>
        <v>0</v>
      </c>
      <c r="K248" s="229" t="s">
        <v>895</v>
      </c>
      <c r="L248" s="45"/>
      <c r="M248" s="234" t="s">
        <v>1</v>
      </c>
      <c r="N248" s="235" t="s">
        <v>43</v>
      </c>
      <c r="O248" s="92"/>
      <c r="P248" s="236">
        <f>O248*H248</f>
        <v>0</v>
      </c>
      <c r="Q248" s="236">
        <v>0</v>
      </c>
      <c r="R248" s="236">
        <f>Q248*H248</f>
        <v>0</v>
      </c>
      <c r="S248" s="236">
        <v>0</v>
      </c>
      <c r="T248" s="237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8" t="s">
        <v>262</v>
      </c>
      <c r="AT248" s="238" t="s">
        <v>144</v>
      </c>
      <c r="AU248" s="238" t="s">
        <v>90</v>
      </c>
      <c r="AY248" s="18" t="s">
        <v>141</v>
      </c>
      <c r="BE248" s="239">
        <f>IF(N248="základní",J248,0)</f>
        <v>0</v>
      </c>
      <c r="BF248" s="239">
        <f>IF(N248="snížená",J248,0)</f>
        <v>0</v>
      </c>
      <c r="BG248" s="239">
        <f>IF(N248="zákl. přenesená",J248,0)</f>
        <v>0</v>
      </c>
      <c r="BH248" s="239">
        <f>IF(N248="sníž. přenesená",J248,0)</f>
        <v>0</v>
      </c>
      <c r="BI248" s="239">
        <f>IF(N248="nulová",J248,0)</f>
        <v>0</v>
      </c>
      <c r="BJ248" s="18" t="s">
        <v>85</v>
      </c>
      <c r="BK248" s="239">
        <f>ROUND(I248*H248,2)</f>
        <v>0</v>
      </c>
      <c r="BL248" s="18" t="s">
        <v>262</v>
      </c>
      <c r="BM248" s="238" t="s">
        <v>1039</v>
      </c>
    </row>
    <row r="249" s="2" customFormat="1">
      <c r="A249" s="39"/>
      <c r="B249" s="40"/>
      <c r="C249" s="41"/>
      <c r="D249" s="240" t="s">
        <v>150</v>
      </c>
      <c r="E249" s="41"/>
      <c r="F249" s="241" t="s">
        <v>1038</v>
      </c>
      <c r="G249" s="41"/>
      <c r="H249" s="41"/>
      <c r="I249" s="242"/>
      <c r="J249" s="41"/>
      <c r="K249" s="41"/>
      <c r="L249" s="45"/>
      <c r="M249" s="243"/>
      <c r="N249" s="244"/>
      <c r="O249" s="92"/>
      <c r="P249" s="92"/>
      <c r="Q249" s="92"/>
      <c r="R249" s="92"/>
      <c r="S249" s="92"/>
      <c r="T249" s="9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150</v>
      </c>
      <c r="AU249" s="18" t="s">
        <v>90</v>
      </c>
    </row>
    <row r="250" s="2" customFormat="1" ht="24.15" customHeight="1">
      <c r="A250" s="39"/>
      <c r="B250" s="40"/>
      <c r="C250" s="227" t="s">
        <v>962</v>
      </c>
      <c r="D250" s="227" t="s">
        <v>144</v>
      </c>
      <c r="E250" s="228" t="s">
        <v>1040</v>
      </c>
      <c r="F250" s="229" t="s">
        <v>1041</v>
      </c>
      <c r="G250" s="230" t="s">
        <v>221</v>
      </c>
      <c r="H250" s="231">
        <v>0.17599999999999999</v>
      </c>
      <c r="I250" s="232"/>
      <c r="J250" s="233">
        <f>ROUND(I250*H250,2)</f>
        <v>0</v>
      </c>
      <c r="K250" s="229" t="s">
        <v>883</v>
      </c>
      <c r="L250" s="45"/>
      <c r="M250" s="234" t="s">
        <v>1</v>
      </c>
      <c r="N250" s="235" t="s">
        <v>43</v>
      </c>
      <c r="O250" s="92"/>
      <c r="P250" s="236">
        <f>O250*H250</f>
        <v>0</v>
      </c>
      <c r="Q250" s="236">
        <v>0</v>
      </c>
      <c r="R250" s="236">
        <f>Q250*H250</f>
        <v>0</v>
      </c>
      <c r="S250" s="236">
        <v>0</v>
      </c>
      <c r="T250" s="237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8" t="s">
        <v>262</v>
      </c>
      <c r="AT250" s="238" t="s">
        <v>144</v>
      </c>
      <c r="AU250" s="238" t="s">
        <v>90</v>
      </c>
      <c r="AY250" s="18" t="s">
        <v>141</v>
      </c>
      <c r="BE250" s="239">
        <f>IF(N250="základní",J250,0)</f>
        <v>0</v>
      </c>
      <c r="BF250" s="239">
        <f>IF(N250="snížená",J250,0)</f>
        <v>0</v>
      </c>
      <c r="BG250" s="239">
        <f>IF(N250="zákl. přenesená",J250,0)</f>
        <v>0</v>
      </c>
      <c r="BH250" s="239">
        <f>IF(N250="sníž. přenesená",J250,0)</f>
        <v>0</v>
      </c>
      <c r="BI250" s="239">
        <f>IF(N250="nulová",J250,0)</f>
        <v>0</v>
      </c>
      <c r="BJ250" s="18" t="s">
        <v>85</v>
      </c>
      <c r="BK250" s="239">
        <f>ROUND(I250*H250,2)</f>
        <v>0</v>
      </c>
      <c r="BL250" s="18" t="s">
        <v>262</v>
      </c>
      <c r="BM250" s="238" t="s">
        <v>1042</v>
      </c>
    </row>
    <row r="251" s="2" customFormat="1">
      <c r="A251" s="39"/>
      <c r="B251" s="40"/>
      <c r="C251" s="41"/>
      <c r="D251" s="240" t="s">
        <v>150</v>
      </c>
      <c r="E251" s="41"/>
      <c r="F251" s="241" t="s">
        <v>1041</v>
      </c>
      <c r="G251" s="41"/>
      <c r="H251" s="41"/>
      <c r="I251" s="242"/>
      <c r="J251" s="41"/>
      <c r="K251" s="41"/>
      <c r="L251" s="45"/>
      <c r="M251" s="243"/>
      <c r="N251" s="244"/>
      <c r="O251" s="92"/>
      <c r="P251" s="92"/>
      <c r="Q251" s="92"/>
      <c r="R251" s="92"/>
      <c r="S251" s="92"/>
      <c r="T251" s="9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150</v>
      </c>
      <c r="AU251" s="18" t="s">
        <v>90</v>
      </c>
    </row>
    <row r="252" s="12" customFormat="1" ht="22.8" customHeight="1">
      <c r="A252" s="12"/>
      <c r="B252" s="211"/>
      <c r="C252" s="212"/>
      <c r="D252" s="213" t="s">
        <v>77</v>
      </c>
      <c r="E252" s="225" t="s">
        <v>1043</v>
      </c>
      <c r="F252" s="225" t="s">
        <v>1044</v>
      </c>
      <c r="G252" s="212"/>
      <c r="H252" s="212"/>
      <c r="I252" s="215"/>
      <c r="J252" s="226">
        <f>BK252</f>
        <v>0</v>
      </c>
      <c r="K252" s="212"/>
      <c r="L252" s="217"/>
      <c r="M252" s="218"/>
      <c r="N252" s="219"/>
      <c r="O252" s="219"/>
      <c r="P252" s="220">
        <f>SUM(P253:P262)</f>
        <v>0</v>
      </c>
      <c r="Q252" s="219"/>
      <c r="R252" s="220">
        <f>SUM(R253:R262)</f>
        <v>0</v>
      </c>
      <c r="S252" s="219"/>
      <c r="T252" s="221">
        <f>SUM(T253:T262)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22" t="s">
        <v>90</v>
      </c>
      <c r="AT252" s="223" t="s">
        <v>77</v>
      </c>
      <c r="AU252" s="223" t="s">
        <v>85</v>
      </c>
      <c r="AY252" s="222" t="s">
        <v>141</v>
      </c>
      <c r="BK252" s="224">
        <f>SUM(BK253:BK262)</f>
        <v>0</v>
      </c>
    </row>
    <row r="253" s="2" customFormat="1" ht="33" customHeight="1">
      <c r="A253" s="39"/>
      <c r="B253" s="40"/>
      <c r="C253" s="227" t="s">
        <v>637</v>
      </c>
      <c r="D253" s="227" t="s">
        <v>144</v>
      </c>
      <c r="E253" s="228" t="s">
        <v>1045</v>
      </c>
      <c r="F253" s="229" t="s">
        <v>1046</v>
      </c>
      <c r="G253" s="230" t="s">
        <v>934</v>
      </c>
      <c r="H253" s="231">
        <v>1</v>
      </c>
      <c r="I253" s="232"/>
      <c r="J253" s="233">
        <f>ROUND(I253*H253,2)</f>
        <v>0</v>
      </c>
      <c r="K253" s="229" t="s">
        <v>883</v>
      </c>
      <c r="L253" s="45"/>
      <c r="M253" s="234" t="s">
        <v>1</v>
      </c>
      <c r="N253" s="235" t="s">
        <v>43</v>
      </c>
      <c r="O253" s="92"/>
      <c r="P253" s="236">
        <f>O253*H253</f>
        <v>0</v>
      </c>
      <c r="Q253" s="236">
        <v>0</v>
      </c>
      <c r="R253" s="236">
        <f>Q253*H253</f>
        <v>0</v>
      </c>
      <c r="S253" s="236">
        <v>0</v>
      </c>
      <c r="T253" s="237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8" t="s">
        <v>262</v>
      </c>
      <c r="AT253" s="238" t="s">
        <v>144</v>
      </c>
      <c r="AU253" s="238" t="s">
        <v>90</v>
      </c>
      <c r="AY253" s="18" t="s">
        <v>141</v>
      </c>
      <c r="BE253" s="239">
        <f>IF(N253="základní",J253,0)</f>
        <v>0</v>
      </c>
      <c r="BF253" s="239">
        <f>IF(N253="snížená",J253,0)</f>
        <v>0</v>
      </c>
      <c r="BG253" s="239">
        <f>IF(N253="zákl. přenesená",J253,0)</f>
        <v>0</v>
      </c>
      <c r="BH253" s="239">
        <f>IF(N253="sníž. přenesená",J253,0)</f>
        <v>0</v>
      </c>
      <c r="BI253" s="239">
        <f>IF(N253="nulová",J253,0)</f>
        <v>0</v>
      </c>
      <c r="BJ253" s="18" t="s">
        <v>85</v>
      </c>
      <c r="BK253" s="239">
        <f>ROUND(I253*H253,2)</f>
        <v>0</v>
      </c>
      <c r="BL253" s="18" t="s">
        <v>262</v>
      </c>
      <c r="BM253" s="238" t="s">
        <v>1047</v>
      </c>
    </row>
    <row r="254" s="2" customFormat="1">
      <c r="A254" s="39"/>
      <c r="B254" s="40"/>
      <c r="C254" s="41"/>
      <c r="D254" s="240" t="s">
        <v>150</v>
      </c>
      <c r="E254" s="41"/>
      <c r="F254" s="241" t="s">
        <v>1046</v>
      </c>
      <c r="G254" s="41"/>
      <c r="H254" s="41"/>
      <c r="I254" s="242"/>
      <c r="J254" s="41"/>
      <c r="K254" s="41"/>
      <c r="L254" s="45"/>
      <c r="M254" s="243"/>
      <c r="N254" s="244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150</v>
      </c>
      <c r="AU254" s="18" t="s">
        <v>90</v>
      </c>
    </row>
    <row r="255" s="2" customFormat="1" ht="16.5" customHeight="1">
      <c r="A255" s="39"/>
      <c r="B255" s="40"/>
      <c r="C255" s="227" t="s">
        <v>644</v>
      </c>
      <c r="D255" s="227" t="s">
        <v>144</v>
      </c>
      <c r="E255" s="228" t="s">
        <v>1048</v>
      </c>
      <c r="F255" s="229" t="s">
        <v>1049</v>
      </c>
      <c r="G255" s="230" t="s">
        <v>934</v>
      </c>
      <c r="H255" s="231">
        <v>1</v>
      </c>
      <c r="I255" s="232"/>
      <c r="J255" s="233">
        <f>ROUND(I255*H255,2)</f>
        <v>0</v>
      </c>
      <c r="K255" s="229" t="s">
        <v>883</v>
      </c>
      <c r="L255" s="45"/>
      <c r="M255" s="234" t="s">
        <v>1</v>
      </c>
      <c r="N255" s="235" t="s">
        <v>43</v>
      </c>
      <c r="O255" s="92"/>
      <c r="P255" s="236">
        <f>O255*H255</f>
        <v>0</v>
      </c>
      <c r="Q255" s="236">
        <v>0</v>
      </c>
      <c r="R255" s="236">
        <f>Q255*H255</f>
        <v>0</v>
      </c>
      <c r="S255" s="236">
        <v>0</v>
      </c>
      <c r="T255" s="237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8" t="s">
        <v>262</v>
      </c>
      <c r="AT255" s="238" t="s">
        <v>144</v>
      </c>
      <c r="AU255" s="238" t="s">
        <v>90</v>
      </c>
      <c r="AY255" s="18" t="s">
        <v>141</v>
      </c>
      <c r="BE255" s="239">
        <f>IF(N255="základní",J255,0)</f>
        <v>0</v>
      </c>
      <c r="BF255" s="239">
        <f>IF(N255="snížená",J255,0)</f>
        <v>0</v>
      </c>
      <c r="BG255" s="239">
        <f>IF(N255="zákl. přenesená",J255,0)</f>
        <v>0</v>
      </c>
      <c r="BH255" s="239">
        <f>IF(N255="sníž. přenesená",J255,0)</f>
        <v>0</v>
      </c>
      <c r="BI255" s="239">
        <f>IF(N255="nulová",J255,0)</f>
        <v>0</v>
      </c>
      <c r="BJ255" s="18" t="s">
        <v>85</v>
      </c>
      <c r="BK255" s="239">
        <f>ROUND(I255*H255,2)</f>
        <v>0</v>
      </c>
      <c r="BL255" s="18" t="s">
        <v>262</v>
      </c>
      <c r="BM255" s="238" t="s">
        <v>1050</v>
      </c>
    </row>
    <row r="256" s="2" customFormat="1">
      <c r="A256" s="39"/>
      <c r="B256" s="40"/>
      <c r="C256" s="41"/>
      <c r="D256" s="240" t="s">
        <v>150</v>
      </c>
      <c r="E256" s="41"/>
      <c r="F256" s="241" t="s">
        <v>1051</v>
      </c>
      <c r="G256" s="41"/>
      <c r="H256" s="41"/>
      <c r="I256" s="242"/>
      <c r="J256" s="41"/>
      <c r="K256" s="41"/>
      <c r="L256" s="45"/>
      <c r="M256" s="243"/>
      <c r="N256" s="244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150</v>
      </c>
      <c r="AU256" s="18" t="s">
        <v>90</v>
      </c>
    </row>
    <row r="257" s="2" customFormat="1" ht="24.15" customHeight="1">
      <c r="A257" s="39"/>
      <c r="B257" s="40"/>
      <c r="C257" s="227" t="s">
        <v>654</v>
      </c>
      <c r="D257" s="227" t="s">
        <v>144</v>
      </c>
      <c r="E257" s="228" t="s">
        <v>1052</v>
      </c>
      <c r="F257" s="229" t="s">
        <v>1053</v>
      </c>
      <c r="G257" s="230" t="s">
        <v>934</v>
      </c>
      <c r="H257" s="231">
        <v>1</v>
      </c>
      <c r="I257" s="232"/>
      <c r="J257" s="233">
        <f>ROUND(I257*H257,2)</f>
        <v>0</v>
      </c>
      <c r="K257" s="229" t="s">
        <v>883</v>
      </c>
      <c r="L257" s="45"/>
      <c r="M257" s="234" t="s">
        <v>1</v>
      </c>
      <c r="N257" s="235" t="s">
        <v>43</v>
      </c>
      <c r="O257" s="92"/>
      <c r="P257" s="236">
        <f>O257*H257</f>
        <v>0</v>
      </c>
      <c r="Q257" s="236">
        <v>0</v>
      </c>
      <c r="R257" s="236">
        <f>Q257*H257</f>
        <v>0</v>
      </c>
      <c r="S257" s="236">
        <v>0</v>
      </c>
      <c r="T257" s="237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8" t="s">
        <v>262</v>
      </c>
      <c r="AT257" s="238" t="s">
        <v>144</v>
      </c>
      <c r="AU257" s="238" t="s">
        <v>90</v>
      </c>
      <c r="AY257" s="18" t="s">
        <v>141</v>
      </c>
      <c r="BE257" s="239">
        <f>IF(N257="základní",J257,0)</f>
        <v>0</v>
      </c>
      <c r="BF257" s="239">
        <f>IF(N257="snížená",J257,0)</f>
        <v>0</v>
      </c>
      <c r="BG257" s="239">
        <f>IF(N257="zákl. přenesená",J257,0)</f>
        <v>0</v>
      </c>
      <c r="BH257" s="239">
        <f>IF(N257="sníž. přenesená",J257,0)</f>
        <v>0</v>
      </c>
      <c r="BI257" s="239">
        <f>IF(N257="nulová",J257,0)</f>
        <v>0</v>
      </c>
      <c r="BJ257" s="18" t="s">
        <v>85</v>
      </c>
      <c r="BK257" s="239">
        <f>ROUND(I257*H257,2)</f>
        <v>0</v>
      </c>
      <c r="BL257" s="18" t="s">
        <v>262</v>
      </c>
      <c r="BM257" s="238" t="s">
        <v>1054</v>
      </c>
    </row>
    <row r="258" s="2" customFormat="1">
      <c r="A258" s="39"/>
      <c r="B258" s="40"/>
      <c r="C258" s="41"/>
      <c r="D258" s="240" t="s">
        <v>150</v>
      </c>
      <c r="E258" s="41"/>
      <c r="F258" s="241" t="s">
        <v>1055</v>
      </c>
      <c r="G258" s="41"/>
      <c r="H258" s="41"/>
      <c r="I258" s="242"/>
      <c r="J258" s="41"/>
      <c r="K258" s="41"/>
      <c r="L258" s="45"/>
      <c r="M258" s="243"/>
      <c r="N258" s="244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150</v>
      </c>
      <c r="AU258" s="18" t="s">
        <v>90</v>
      </c>
    </row>
    <row r="259" s="2" customFormat="1" ht="24.15" customHeight="1">
      <c r="A259" s="39"/>
      <c r="B259" s="40"/>
      <c r="C259" s="291" t="s">
        <v>660</v>
      </c>
      <c r="D259" s="291" t="s">
        <v>443</v>
      </c>
      <c r="E259" s="292" t="s">
        <v>1056</v>
      </c>
      <c r="F259" s="293" t="s">
        <v>1057</v>
      </c>
      <c r="G259" s="294" t="s">
        <v>401</v>
      </c>
      <c r="H259" s="295">
        <v>1</v>
      </c>
      <c r="I259" s="296"/>
      <c r="J259" s="297">
        <f>ROUND(I259*H259,2)</f>
        <v>0</v>
      </c>
      <c r="K259" s="293" t="s">
        <v>883</v>
      </c>
      <c r="L259" s="298"/>
      <c r="M259" s="299" t="s">
        <v>1</v>
      </c>
      <c r="N259" s="300" t="s">
        <v>43</v>
      </c>
      <c r="O259" s="92"/>
      <c r="P259" s="236">
        <f>O259*H259</f>
        <v>0</v>
      </c>
      <c r="Q259" s="236">
        <v>0</v>
      </c>
      <c r="R259" s="236">
        <f>Q259*H259</f>
        <v>0</v>
      </c>
      <c r="S259" s="236">
        <v>0</v>
      </c>
      <c r="T259" s="237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8" t="s">
        <v>511</v>
      </c>
      <c r="AT259" s="238" t="s">
        <v>443</v>
      </c>
      <c r="AU259" s="238" t="s">
        <v>90</v>
      </c>
      <c r="AY259" s="18" t="s">
        <v>141</v>
      </c>
      <c r="BE259" s="239">
        <f>IF(N259="základní",J259,0)</f>
        <v>0</v>
      </c>
      <c r="BF259" s="239">
        <f>IF(N259="snížená",J259,0)</f>
        <v>0</v>
      </c>
      <c r="BG259" s="239">
        <f>IF(N259="zákl. přenesená",J259,0)</f>
        <v>0</v>
      </c>
      <c r="BH259" s="239">
        <f>IF(N259="sníž. přenesená",J259,0)</f>
        <v>0</v>
      </c>
      <c r="BI259" s="239">
        <f>IF(N259="nulová",J259,0)</f>
        <v>0</v>
      </c>
      <c r="BJ259" s="18" t="s">
        <v>85</v>
      </c>
      <c r="BK259" s="239">
        <f>ROUND(I259*H259,2)</f>
        <v>0</v>
      </c>
      <c r="BL259" s="18" t="s">
        <v>262</v>
      </c>
      <c r="BM259" s="238" t="s">
        <v>1058</v>
      </c>
    </row>
    <row r="260" s="2" customFormat="1">
      <c r="A260" s="39"/>
      <c r="B260" s="40"/>
      <c r="C260" s="41"/>
      <c r="D260" s="240" t="s">
        <v>150</v>
      </c>
      <c r="E260" s="41"/>
      <c r="F260" s="241" t="s">
        <v>1057</v>
      </c>
      <c r="G260" s="41"/>
      <c r="H260" s="41"/>
      <c r="I260" s="242"/>
      <c r="J260" s="41"/>
      <c r="K260" s="41"/>
      <c r="L260" s="45"/>
      <c r="M260" s="243"/>
      <c r="N260" s="244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150</v>
      </c>
      <c r="AU260" s="18" t="s">
        <v>90</v>
      </c>
    </row>
    <row r="261" s="2" customFormat="1" ht="24.15" customHeight="1">
      <c r="A261" s="39"/>
      <c r="B261" s="40"/>
      <c r="C261" s="227" t="s">
        <v>667</v>
      </c>
      <c r="D261" s="227" t="s">
        <v>144</v>
      </c>
      <c r="E261" s="228" t="s">
        <v>1059</v>
      </c>
      <c r="F261" s="229" t="s">
        <v>1060</v>
      </c>
      <c r="G261" s="230" t="s">
        <v>221</v>
      </c>
      <c r="H261" s="231">
        <v>0.010999999999999999</v>
      </c>
      <c r="I261" s="232"/>
      <c r="J261" s="233">
        <f>ROUND(I261*H261,2)</f>
        <v>0</v>
      </c>
      <c r="K261" s="229" t="s">
        <v>883</v>
      </c>
      <c r="L261" s="45"/>
      <c r="M261" s="234" t="s">
        <v>1</v>
      </c>
      <c r="N261" s="235" t="s">
        <v>43</v>
      </c>
      <c r="O261" s="92"/>
      <c r="P261" s="236">
        <f>O261*H261</f>
        <v>0</v>
      </c>
      <c r="Q261" s="236">
        <v>0</v>
      </c>
      <c r="R261" s="236">
        <f>Q261*H261</f>
        <v>0</v>
      </c>
      <c r="S261" s="236">
        <v>0</v>
      </c>
      <c r="T261" s="237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8" t="s">
        <v>262</v>
      </c>
      <c r="AT261" s="238" t="s">
        <v>144</v>
      </c>
      <c r="AU261" s="238" t="s">
        <v>90</v>
      </c>
      <c r="AY261" s="18" t="s">
        <v>141</v>
      </c>
      <c r="BE261" s="239">
        <f>IF(N261="základní",J261,0)</f>
        <v>0</v>
      </c>
      <c r="BF261" s="239">
        <f>IF(N261="snížená",J261,0)</f>
        <v>0</v>
      </c>
      <c r="BG261" s="239">
        <f>IF(N261="zákl. přenesená",J261,0)</f>
        <v>0</v>
      </c>
      <c r="BH261" s="239">
        <f>IF(N261="sníž. přenesená",J261,0)</f>
        <v>0</v>
      </c>
      <c r="BI261" s="239">
        <f>IF(N261="nulová",J261,0)</f>
        <v>0</v>
      </c>
      <c r="BJ261" s="18" t="s">
        <v>85</v>
      </c>
      <c r="BK261" s="239">
        <f>ROUND(I261*H261,2)</f>
        <v>0</v>
      </c>
      <c r="BL261" s="18" t="s">
        <v>262</v>
      </c>
      <c r="BM261" s="238" t="s">
        <v>1061</v>
      </c>
    </row>
    <row r="262" s="2" customFormat="1">
      <c r="A262" s="39"/>
      <c r="B262" s="40"/>
      <c r="C262" s="41"/>
      <c r="D262" s="240" t="s">
        <v>150</v>
      </c>
      <c r="E262" s="41"/>
      <c r="F262" s="241" t="s">
        <v>1062</v>
      </c>
      <c r="G262" s="41"/>
      <c r="H262" s="41"/>
      <c r="I262" s="242"/>
      <c r="J262" s="41"/>
      <c r="K262" s="41"/>
      <c r="L262" s="45"/>
      <c r="M262" s="243"/>
      <c r="N262" s="244"/>
      <c r="O262" s="92"/>
      <c r="P262" s="92"/>
      <c r="Q262" s="92"/>
      <c r="R262" s="92"/>
      <c r="S262" s="92"/>
      <c r="T262" s="9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150</v>
      </c>
      <c r="AU262" s="18" t="s">
        <v>90</v>
      </c>
    </row>
    <row r="263" s="12" customFormat="1" ht="22.8" customHeight="1">
      <c r="A263" s="12"/>
      <c r="B263" s="211"/>
      <c r="C263" s="212"/>
      <c r="D263" s="213" t="s">
        <v>77</v>
      </c>
      <c r="E263" s="225" t="s">
        <v>1063</v>
      </c>
      <c r="F263" s="225" t="s">
        <v>1064</v>
      </c>
      <c r="G263" s="212"/>
      <c r="H263" s="212"/>
      <c r="I263" s="215"/>
      <c r="J263" s="226">
        <f>BK263</f>
        <v>0</v>
      </c>
      <c r="K263" s="212"/>
      <c r="L263" s="217"/>
      <c r="M263" s="218"/>
      <c r="N263" s="219"/>
      <c r="O263" s="219"/>
      <c r="P263" s="220">
        <f>SUM(P264:P267)</f>
        <v>0</v>
      </c>
      <c r="Q263" s="219"/>
      <c r="R263" s="220">
        <f>SUM(R264:R267)</f>
        <v>0</v>
      </c>
      <c r="S263" s="219"/>
      <c r="T263" s="221">
        <f>SUM(T264:T267)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22" t="s">
        <v>90</v>
      </c>
      <c r="AT263" s="223" t="s">
        <v>77</v>
      </c>
      <c r="AU263" s="223" t="s">
        <v>85</v>
      </c>
      <c r="AY263" s="222" t="s">
        <v>141</v>
      </c>
      <c r="BK263" s="224">
        <f>SUM(BK264:BK267)</f>
        <v>0</v>
      </c>
    </row>
    <row r="264" s="2" customFormat="1" ht="16.5" customHeight="1">
      <c r="A264" s="39"/>
      <c r="B264" s="40"/>
      <c r="C264" s="227" t="s">
        <v>674</v>
      </c>
      <c r="D264" s="227" t="s">
        <v>144</v>
      </c>
      <c r="E264" s="228" t="s">
        <v>1065</v>
      </c>
      <c r="F264" s="229" t="s">
        <v>1066</v>
      </c>
      <c r="G264" s="230" t="s">
        <v>401</v>
      </c>
      <c r="H264" s="231">
        <v>1</v>
      </c>
      <c r="I264" s="232"/>
      <c r="J264" s="233">
        <f>ROUND(I264*H264,2)</f>
        <v>0</v>
      </c>
      <c r="K264" s="229" t="s">
        <v>883</v>
      </c>
      <c r="L264" s="45"/>
      <c r="M264" s="234" t="s">
        <v>1</v>
      </c>
      <c r="N264" s="235" t="s">
        <v>43</v>
      </c>
      <c r="O264" s="92"/>
      <c r="P264" s="236">
        <f>O264*H264</f>
        <v>0</v>
      </c>
      <c r="Q264" s="236">
        <v>0</v>
      </c>
      <c r="R264" s="236">
        <f>Q264*H264</f>
        <v>0</v>
      </c>
      <c r="S264" s="236">
        <v>0</v>
      </c>
      <c r="T264" s="237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8" t="s">
        <v>262</v>
      </c>
      <c r="AT264" s="238" t="s">
        <v>144</v>
      </c>
      <c r="AU264" s="238" t="s">
        <v>90</v>
      </c>
      <c r="AY264" s="18" t="s">
        <v>141</v>
      </c>
      <c r="BE264" s="239">
        <f>IF(N264="základní",J264,0)</f>
        <v>0</v>
      </c>
      <c r="BF264" s="239">
        <f>IF(N264="snížená",J264,0)</f>
        <v>0</v>
      </c>
      <c r="BG264" s="239">
        <f>IF(N264="zákl. přenesená",J264,0)</f>
        <v>0</v>
      </c>
      <c r="BH264" s="239">
        <f>IF(N264="sníž. přenesená",J264,0)</f>
        <v>0</v>
      </c>
      <c r="BI264" s="239">
        <f>IF(N264="nulová",J264,0)</f>
        <v>0</v>
      </c>
      <c r="BJ264" s="18" t="s">
        <v>85</v>
      </c>
      <c r="BK264" s="239">
        <f>ROUND(I264*H264,2)</f>
        <v>0</v>
      </c>
      <c r="BL264" s="18" t="s">
        <v>262</v>
      </c>
      <c r="BM264" s="238" t="s">
        <v>1067</v>
      </c>
    </row>
    <row r="265" s="2" customFormat="1">
      <c r="A265" s="39"/>
      <c r="B265" s="40"/>
      <c r="C265" s="41"/>
      <c r="D265" s="240" t="s">
        <v>150</v>
      </c>
      <c r="E265" s="41"/>
      <c r="F265" s="241" t="s">
        <v>1068</v>
      </c>
      <c r="G265" s="41"/>
      <c r="H265" s="41"/>
      <c r="I265" s="242"/>
      <c r="J265" s="41"/>
      <c r="K265" s="41"/>
      <c r="L265" s="45"/>
      <c r="M265" s="243"/>
      <c r="N265" s="244"/>
      <c r="O265" s="92"/>
      <c r="P265" s="92"/>
      <c r="Q265" s="92"/>
      <c r="R265" s="92"/>
      <c r="S265" s="92"/>
      <c r="T265" s="93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150</v>
      </c>
      <c r="AU265" s="18" t="s">
        <v>90</v>
      </c>
    </row>
    <row r="266" s="2" customFormat="1" ht="16.5" customHeight="1">
      <c r="A266" s="39"/>
      <c r="B266" s="40"/>
      <c r="C266" s="291" t="s">
        <v>689</v>
      </c>
      <c r="D266" s="291" t="s">
        <v>443</v>
      </c>
      <c r="E266" s="292" t="s">
        <v>1069</v>
      </c>
      <c r="F266" s="293" t="s">
        <v>1070</v>
      </c>
      <c r="G266" s="294" t="s">
        <v>401</v>
      </c>
      <c r="H266" s="295">
        <v>1</v>
      </c>
      <c r="I266" s="296"/>
      <c r="J266" s="297">
        <f>ROUND(I266*H266,2)</f>
        <v>0</v>
      </c>
      <c r="K266" s="293" t="s">
        <v>883</v>
      </c>
      <c r="L266" s="298"/>
      <c r="M266" s="299" t="s">
        <v>1</v>
      </c>
      <c r="N266" s="300" t="s">
        <v>43</v>
      </c>
      <c r="O266" s="92"/>
      <c r="P266" s="236">
        <f>O266*H266</f>
        <v>0</v>
      </c>
      <c r="Q266" s="236">
        <v>0</v>
      </c>
      <c r="R266" s="236">
        <f>Q266*H266</f>
        <v>0</v>
      </c>
      <c r="S266" s="236">
        <v>0</v>
      </c>
      <c r="T266" s="237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38" t="s">
        <v>511</v>
      </c>
      <c r="AT266" s="238" t="s">
        <v>443</v>
      </c>
      <c r="AU266" s="238" t="s">
        <v>90</v>
      </c>
      <c r="AY266" s="18" t="s">
        <v>141</v>
      </c>
      <c r="BE266" s="239">
        <f>IF(N266="základní",J266,0)</f>
        <v>0</v>
      </c>
      <c r="BF266" s="239">
        <f>IF(N266="snížená",J266,0)</f>
        <v>0</v>
      </c>
      <c r="BG266" s="239">
        <f>IF(N266="zákl. přenesená",J266,0)</f>
        <v>0</v>
      </c>
      <c r="BH266" s="239">
        <f>IF(N266="sníž. přenesená",J266,0)</f>
        <v>0</v>
      </c>
      <c r="BI266" s="239">
        <f>IF(N266="nulová",J266,0)</f>
        <v>0</v>
      </c>
      <c r="BJ266" s="18" t="s">
        <v>85</v>
      </c>
      <c r="BK266" s="239">
        <f>ROUND(I266*H266,2)</f>
        <v>0</v>
      </c>
      <c r="BL266" s="18" t="s">
        <v>262</v>
      </c>
      <c r="BM266" s="238" t="s">
        <v>1071</v>
      </c>
    </row>
    <row r="267" s="2" customFormat="1">
      <c r="A267" s="39"/>
      <c r="B267" s="40"/>
      <c r="C267" s="41"/>
      <c r="D267" s="240" t="s">
        <v>150</v>
      </c>
      <c r="E267" s="41"/>
      <c r="F267" s="241" t="s">
        <v>1070</v>
      </c>
      <c r="G267" s="41"/>
      <c r="H267" s="41"/>
      <c r="I267" s="242"/>
      <c r="J267" s="41"/>
      <c r="K267" s="41"/>
      <c r="L267" s="45"/>
      <c r="M267" s="243"/>
      <c r="N267" s="244"/>
      <c r="O267" s="92"/>
      <c r="P267" s="92"/>
      <c r="Q267" s="92"/>
      <c r="R267" s="92"/>
      <c r="S267" s="92"/>
      <c r="T267" s="93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150</v>
      </c>
      <c r="AU267" s="18" t="s">
        <v>90</v>
      </c>
    </row>
    <row r="268" s="12" customFormat="1" ht="22.8" customHeight="1">
      <c r="A268" s="12"/>
      <c r="B268" s="211"/>
      <c r="C268" s="212"/>
      <c r="D268" s="213" t="s">
        <v>77</v>
      </c>
      <c r="E268" s="225" t="s">
        <v>1072</v>
      </c>
      <c r="F268" s="225" t="s">
        <v>1073</v>
      </c>
      <c r="G268" s="212"/>
      <c r="H268" s="212"/>
      <c r="I268" s="215"/>
      <c r="J268" s="226">
        <f>BK268</f>
        <v>0</v>
      </c>
      <c r="K268" s="212"/>
      <c r="L268" s="217"/>
      <c r="M268" s="218"/>
      <c r="N268" s="219"/>
      <c r="O268" s="219"/>
      <c r="P268" s="220">
        <f>SUM(P269:P283)</f>
        <v>0</v>
      </c>
      <c r="Q268" s="219"/>
      <c r="R268" s="220">
        <f>SUM(R269:R283)</f>
        <v>0</v>
      </c>
      <c r="S268" s="219"/>
      <c r="T268" s="221">
        <f>SUM(T269:T283)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22" t="s">
        <v>90</v>
      </c>
      <c r="AT268" s="223" t="s">
        <v>77</v>
      </c>
      <c r="AU268" s="223" t="s">
        <v>85</v>
      </c>
      <c r="AY268" s="222" t="s">
        <v>141</v>
      </c>
      <c r="BK268" s="224">
        <f>SUM(BK269:BK283)</f>
        <v>0</v>
      </c>
    </row>
    <row r="269" s="2" customFormat="1" ht="24.15" customHeight="1">
      <c r="A269" s="39"/>
      <c r="B269" s="40"/>
      <c r="C269" s="227" t="s">
        <v>695</v>
      </c>
      <c r="D269" s="227" t="s">
        <v>144</v>
      </c>
      <c r="E269" s="228" t="s">
        <v>1074</v>
      </c>
      <c r="F269" s="229" t="s">
        <v>1075</v>
      </c>
      <c r="G269" s="230" t="s">
        <v>401</v>
      </c>
      <c r="H269" s="231">
        <v>6</v>
      </c>
      <c r="I269" s="232"/>
      <c r="J269" s="233">
        <f>ROUND(I269*H269,2)</f>
        <v>0</v>
      </c>
      <c r="K269" s="229" t="s">
        <v>883</v>
      </c>
      <c r="L269" s="45"/>
      <c r="M269" s="234" t="s">
        <v>1</v>
      </c>
      <c r="N269" s="235" t="s">
        <v>43</v>
      </c>
      <c r="O269" s="92"/>
      <c r="P269" s="236">
        <f>O269*H269</f>
        <v>0</v>
      </c>
      <c r="Q269" s="236">
        <v>0</v>
      </c>
      <c r="R269" s="236">
        <f>Q269*H269</f>
        <v>0</v>
      </c>
      <c r="S269" s="236">
        <v>0</v>
      </c>
      <c r="T269" s="237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8" t="s">
        <v>262</v>
      </c>
      <c r="AT269" s="238" t="s">
        <v>144</v>
      </c>
      <c r="AU269" s="238" t="s">
        <v>90</v>
      </c>
      <c r="AY269" s="18" t="s">
        <v>141</v>
      </c>
      <c r="BE269" s="239">
        <f>IF(N269="základní",J269,0)</f>
        <v>0</v>
      </c>
      <c r="BF269" s="239">
        <f>IF(N269="snížená",J269,0)</f>
        <v>0</v>
      </c>
      <c r="BG269" s="239">
        <f>IF(N269="zákl. přenesená",J269,0)</f>
        <v>0</v>
      </c>
      <c r="BH269" s="239">
        <f>IF(N269="sníž. přenesená",J269,0)</f>
        <v>0</v>
      </c>
      <c r="BI269" s="239">
        <f>IF(N269="nulová",J269,0)</f>
        <v>0</v>
      </c>
      <c r="BJ269" s="18" t="s">
        <v>85</v>
      </c>
      <c r="BK269" s="239">
        <f>ROUND(I269*H269,2)</f>
        <v>0</v>
      </c>
      <c r="BL269" s="18" t="s">
        <v>262</v>
      </c>
      <c r="BM269" s="238" t="s">
        <v>1076</v>
      </c>
    </row>
    <row r="270" s="2" customFormat="1">
      <c r="A270" s="39"/>
      <c r="B270" s="40"/>
      <c r="C270" s="41"/>
      <c r="D270" s="240" t="s">
        <v>150</v>
      </c>
      <c r="E270" s="41"/>
      <c r="F270" s="241" t="s">
        <v>1077</v>
      </c>
      <c r="G270" s="41"/>
      <c r="H270" s="41"/>
      <c r="I270" s="242"/>
      <c r="J270" s="41"/>
      <c r="K270" s="41"/>
      <c r="L270" s="45"/>
      <c r="M270" s="243"/>
      <c r="N270" s="244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150</v>
      </c>
      <c r="AU270" s="18" t="s">
        <v>90</v>
      </c>
    </row>
    <row r="271" s="13" customFormat="1">
      <c r="A271" s="13"/>
      <c r="B271" s="245"/>
      <c r="C271" s="246"/>
      <c r="D271" s="240" t="s">
        <v>151</v>
      </c>
      <c r="E271" s="247" t="s">
        <v>1</v>
      </c>
      <c r="F271" s="248" t="s">
        <v>1078</v>
      </c>
      <c r="G271" s="246"/>
      <c r="H271" s="247" t="s">
        <v>1</v>
      </c>
      <c r="I271" s="249"/>
      <c r="J271" s="246"/>
      <c r="K271" s="246"/>
      <c r="L271" s="250"/>
      <c r="M271" s="251"/>
      <c r="N271" s="252"/>
      <c r="O271" s="252"/>
      <c r="P271" s="252"/>
      <c r="Q271" s="252"/>
      <c r="R271" s="252"/>
      <c r="S271" s="252"/>
      <c r="T271" s="25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4" t="s">
        <v>151</v>
      </c>
      <c r="AU271" s="254" t="s">
        <v>90</v>
      </c>
      <c r="AV271" s="13" t="s">
        <v>85</v>
      </c>
      <c r="AW271" s="13" t="s">
        <v>35</v>
      </c>
      <c r="AX271" s="13" t="s">
        <v>78</v>
      </c>
      <c r="AY271" s="254" t="s">
        <v>141</v>
      </c>
    </row>
    <row r="272" s="14" customFormat="1">
      <c r="A272" s="14"/>
      <c r="B272" s="255"/>
      <c r="C272" s="256"/>
      <c r="D272" s="240" t="s">
        <v>151</v>
      </c>
      <c r="E272" s="257" t="s">
        <v>1</v>
      </c>
      <c r="F272" s="258" t="s">
        <v>1079</v>
      </c>
      <c r="G272" s="256"/>
      <c r="H272" s="259">
        <v>6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5" t="s">
        <v>151</v>
      </c>
      <c r="AU272" s="265" t="s">
        <v>90</v>
      </c>
      <c r="AV272" s="14" t="s">
        <v>90</v>
      </c>
      <c r="AW272" s="14" t="s">
        <v>35</v>
      </c>
      <c r="AX272" s="14" t="s">
        <v>78</v>
      </c>
      <c r="AY272" s="265" t="s">
        <v>141</v>
      </c>
    </row>
    <row r="273" s="15" customFormat="1">
      <c r="A273" s="15"/>
      <c r="B273" s="266"/>
      <c r="C273" s="267"/>
      <c r="D273" s="240" t="s">
        <v>151</v>
      </c>
      <c r="E273" s="268" t="s">
        <v>1</v>
      </c>
      <c r="F273" s="269" t="s">
        <v>154</v>
      </c>
      <c r="G273" s="267"/>
      <c r="H273" s="270">
        <v>6</v>
      </c>
      <c r="I273" s="271"/>
      <c r="J273" s="267"/>
      <c r="K273" s="267"/>
      <c r="L273" s="272"/>
      <c r="M273" s="273"/>
      <c r="N273" s="274"/>
      <c r="O273" s="274"/>
      <c r="P273" s="274"/>
      <c r="Q273" s="274"/>
      <c r="R273" s="274"/>
      <c r="S273" s="274"/>
      <c r="T273" s="27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76" t="s">
        <v>151</v>
      </c>
      <c r="AU273" s="276" t="s">
        <v>90</v>
      </c>
      <c r="AV273" s="15" t="s">
        <v>148</v>
      </c>
      <c r="AW273" s="15" t="s">
        <v>35</v>
      </c>
      <c r="AX273" s="15" t="s">
        <v>85</v>
      </c>
      <c r="AY273" s="276" t="s">
        <v>141</v>
      </c>
    </row>
    <row r="274" s="2" customFormat="1" ht="24.15" customHeight="1">
      <c r="A274" s="39"/>
      <c r="B274" s="40"/>
      <c r="C274" s="227" t="s">
        <v>699</v>
      </c>
      <c r="D274" s="227" t="s">
        <v>144</v>
      </c>
      <c r="E274" s="228" t="s">
        <v>1080</v>
      </c>
      <c r="F274" s="229" t="s">
        <v>1081</v>
      </c>
      <c r="G274" s="230" t="s">
        <v>401</v>
      </c>
      <c r="H274" s="231">
        <v>7</v>
      </c>
      <c r="I274" s="232"/>
      <c r="J274" s="233">
        <f>ROUND(I274*H274,2)</f>
        <v>0</v>
      </c>
      <c r="K274" s="229" t="s">
        <v>883</v>
      </c>
      <c r="L274" s="45"/>
      <c r="M274" s="234" t="s">
        <v>1</v>
      </c>
      <c r="N274" s="235" t="s">
        <v>43</v>
      </c>
      <c r="O274" s="92"/>
      <c r="P274" s="236">
        <f>O274*H274</f>
        <v>0</v>
      </c>
      <c r="Q274" s="236">
        <v>0</v>
      </c>
      <c r="R274" s="236">
        <f>Q274*H274</f>
        <v>0</v>
      </c>
      <c r="S274" s="236">
        <v>0</v>
      </c>
      <c r="T274" s="237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8" t="s">
        <v>262</v>
      </c>
      <c r="AT274" s="238" t="s">
        <v>144</v>
      </c>
      <c r="AU274" s="238" t="s">
        <v>90</v>
      </c>
      <c r="AY274" s="18" t="s">
        <v>141</v>
      </c>
      <c r="BE274" s="239">
        <f>IF(N274="základní",J274,0)</f>
        <v>0</v>
      </c>
      <c r="BF274" s="239">
        <f>IF(N274="snížená",J274,0)</f>
        <v>0</v>
      </c>
      <c r="BG274" s="239">
        <f>IF(N274="zákl. přenesená",J274,0)</f>
        <v>0</v>
      </c>
      <c r="BH274" s="239">
        <f>IF(N274="sníž. přenesená",J274,0)</f>
        <v>0</v>
      </c>
      <c r="BI274" s="239">
        <f>IF(N274="nulová",J274,0)</f>
        <v>0</v>
      </c>
      <c r="BJ274" s="18" t="s">
        <v>85</v>
      </c>
      <c r="BK274" s="239">
        <f>ROUND(I274*H274,2)</f>
        <v>0</v>
      </c>
      <c r="BL274" s="18" t="s">
        <v>262</v>
      </c>
      <c r="BM274" s="238" t="s">
        <v>1082</v>
      </c>
    </row>
    <row r="275" s="2" customFormat="1">
      <c r="A275" s="39"/>
      <c r="B275" s="40"/>
      <c r="C275" s="41"/>
      <c r="D275" s="240" t="s">
        <v>150</v>
      </c>
      <c r="E275" s="41"/>
      <c r="F275" s="241" t="s">
        <v>1083</v>
      </c>
      <c r="G275" s="41"/>
      <c r="H275" s="41"/>
      <c r="I275" s="242"/>
      <c r="J275" s="41"/>
      <c r="K275" s="41"/>
      <c r="L275" s="45"/>
      <c r="M275" s="243"/>
      <c r="N275" s="244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150</v>
      </c>
      <c r="AU275" s="18" t="s">
        <v>90</v>
      </c>
    </row>
    <row r="276" s="13" customFormat="1">
      <c r="A276" s="13"/>
      <c r="B276" s="245"/>
      <c r="C276" s="246"/>
      <c r="D276" s="240" t="s">
        <v>151</v>
      </c>
      <c r="E276" s="247" t="s">
        <v>1</v>
      </c>
      <c r="F276" s="248" t="s">
        <v>1078</v>
      </c>
      <c r="G276" s="246"/>
      <c r="H276" s="247" t="s">
        <v>1</v>
      </c>
      <c r="I276" s="249"/>
      <c r="J276" s="246"/>
      <c r="K276" s="246"/>
      <c r="L276" s="250"/>
      <c r="M276" s="251"/>
      <c r="N276" s="252"/>
      <c r="O276" s="252"/>
      <c r="P276" s="252"/>
      <c r="Q276" s="252"/>
      <c r="R276" s="252"/>
      <c r="S276" s="252"/>
      <c r="T276" s="25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4" t="s">
        <v>151</v>
      </c>
      <c r="AU276" s="254" t="s">
        <v>90</v>
      </c>
      <c r="AV276" s="13" t="s">
        <v>85</v>
      </c>
      <c r="AW276" s="13" t="s">
        <v>35</v>
      </c>
      <c r="AX276" s="13" t="s">
        <v>78</v>
      </c>
      <c r="AY276" s="254" t="s">
        <v>141</v>
      </c>
    </row>
    <row r="277" s="14" customFormat="1">
      <c r="A277" s="14"/>
      <c r="B277" s="255"/>
      <c r="C277" s="256"/>
      <c r="D277" s="240" t="s">
        <v>151</v>
      </c>
      <c r="E277" s="257" t="s">
        <v>1</v>
      </c>
      <c r="F277" s="258" t="s">
        <v>1084</v>
      </c>
      <c r="G277" s="256"/>
      <c r="H277" s="259">
        <v>7</v>
      </c>
      <c r="I277" s="260"/>
      <c r="J277" s="256"/>
      <c r="K277" s="256"/>
      <c r="L277" s="261"/>
      <c r="M277" s="262"/>
      <c r="N277" s="263"/>
      <c r="O277" s="263"/>
      <c r="P277" s="263"/>
      <c r="Q277" s="263"/>
      <c r="R277" s="263"/>
      <c r="S277" s="263"/>
      <c r="T277" s="26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5" t="s">
        <v>151</v>
      </c>
      <c r="AU277" s="265" t="s">
        <v>90</v>
      </c>
      <c r="AV277" s="14" t="s">
        <v>90</v>
      </c>
      <c r="AW277" s="14" t="s">
        <v>35</v>
      </c>
      <c r="AX277" s="14" t="s">
        <v>78</v>
      </c>
      <c r="AY277" s="265" t="s">
        <v>141</v>
      </c>
    </row>
    <row r="278" s="15" customFormat="1">
      <c r="A278" s="15"/>
      <c r="B278" s="266"/>
      <c r="C278" s="267"/>
      <c r="D278" s="240" t="s">
        <v>151</v>
      </c>
      <c r="E278" s="268" t="s">
        <v>1</v>
      </c>
      <c r="F278" s="269" t="s">
        <v>154</v>
      </c>
      <c r="G278" s="267"/>
      <c r="H278" s="270">
        <v>7</v>
      </c>
      <c r="I278" s="271"/>
      <c r="J278" s="267"/>
      <c r="K278" s="267"/>
      <c r="L278" s="272"/>
      <c r="M278" s="273"/>
      <c r="N278" s="274"/>
      <c r="O278" s="274"/>
      <c r="P278" s="274"/>
      <c r="Q278" s="274"/>
      <c r="R278" s="274"/>
      <c r="S278" s="274"/>
      <c r="T278" s="27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76" t="s">
        <v>151</v>
      </c>
      <c r="AU278" s="276" t="s">
        <v>90</v>
      </c>
      <c r="AV278" s="15" t="s">
        <v>148</v>
      </c>
      <c r="AW278" s="15" t="s">
        <v>35</v>
      </c>
      <c r="AX278" s="15" t="s">
        <v>85</v>
      </c>
      <c r="AY278" s="276" t="s">
        <v>141</v>
      </c>
    </row>
    <row r="279" s="2" customFormat="1" ht="24.15" customHeight="1">
      <c r="A279" s="39"/>
      <c r="B279" s="40"/>
      <c r="C279" s="227" t="s">
        <v>712</v>
      </c>
      <c r="D279" s="227" t="s">
        <v>144</v>
      </c>
      <c r="E279" s="228" t="s">
        <v>1085</v>
      </c>
      <c r="F279" s="229" t="s">
        <v>1086</v>
      </c>
      <c r="G279" s="230" t="s">
        <v>401</v>
      </c>
      <c r="H279" s="231">
        <v>5</v>
      </c>
      <c r="I279" s="232"/>
      <c r="J279" s="233">
        <f>ROUND(I279*H279,2)</f>
        <v>0</v>
      </c>
      <c r="K279" s="229" t="s">
        <v>883</v>
      </c>
      <c r="L279" s="45"/>
      <c r="M279" s="234" t="s">
        <v>1</v>
      </c>
      <c r="N279" s="235" t="s">
        <v>43</v>
      </c>
      <c r="O279" s="92"/>
      <c r="P279" s="236">
        <f>O279*H279</f>
        <v>0</v>
      </c>
      <c r="Q279" s="236">
        <v>0</v>
      </c>
      <c r="R279" s="236">
        <f>Q279*H279</f>
        <v>0</v>
      </c>
      <c r="S279" s="236">
        <v>0</v>
      </c>
      <c r="T279" s="237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8" t="s">
        <v>262</v>
      </c>
      <c r="AT279" s="238" t="s">
        <v>144</v>
      </c>
      <c r="AU279" s="238" t="s">
        <v>90</v>
      </c>
      <c r="AY279" s="18" t="s">
        <v>141</v>
      </c>
      <c r="BE279" s="239">
        <f>IF(N279="základní",J279,0)</f>
        <v>0</v>
      </c>
      <c r="BF279" s="239">
        <f>IF(N279="snížená",J279,0)</f>
        <v>0</v>
      </c>
      <c r="BG279" s="239">
        <f>IF(N279="zákl. přenesená",J279,0)</f>
        <v>0</v>
      </c>
      <c r="BH279" s="239">
        <f>IF(N279="sníž. přenesená",J279,0)</f>
        <v>0</v>
      </c>
      <c r="BI279" s="239">
        <f>IF(N279="nulová",J279,0)</f>
        <v>0</v>
      </c>
      <c r="BJ279" s="18" t="s">
        <v>85</v>
      </c>
      <c r="BK279" s="239">
        <f>ROUND(I279*H279,2)</f>
        <v>0</v>
      </c>
      <c r="BL279" s="18" t="s">
        <v>262</v>
      </c>
      <c r="BM279" s="238" t="s">
        <v>1087</v>
      </c>
    </row>
    <row r="280" s="2" customFormat="1">
      <c r="A280" s="39"/>
      <c r="B280" s="40"/>
      <c r="C280" s="41"/>
      <c r="D280" s="240" t="s">
        <v>150</v>
      </c>
      <c r="E280" s="41"/>
      <c r="F280" s="241" t="s">
        <v>1088</v>
      </c>
      <c r="G280" s="41"/>
      <c r="H280" s="41"/>
      <c r="I280" s="242"/>
      <c r="J280" s="41"/>
      <c r="K280" s="41"/>
      <c r="L280" s="45"/>
      <c r="M280" s="243"/>
      <c r="N280" s="244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150</v>
      </c>
      <c r="AU280" s="18" t="s">
        <v>90</v>
      </c>
    </row>
    <row r="281" s="13" customFormat="1">
      <c r="A281" s="13"/>
      <c r="B281" s="245"/>
      <c r="C281" s="246"/>
      <c r="D281" s="240" t="s">
        <v>151</v>
      </c>
      <c r="E281" s="247" t="s">
        <v>1</v>
      </c>
      <c r="F281" s="248" t="s">
        <v>1089</v>
      </c>
      <c r="G281" s="246"/>
      <c r="H281" s="247" t="s">
        <v>1</v>
      </c>
      <c r="I281" s="249"/>
      <c r="J281" s="246"/>
      <c r="K281" s="246"/>
      <c r="L281" s="250"/>
      <c r="M281" s="251"/>
      <c r="N281" s="252"/>
      <c r="O281" s="252"/>
      <c r="P281" s="252"/>
      <c r="Q281" s="252"/>
      <c r="R281" s="252"/>
      <c r="S281" s="252"/>
      <c r="T281" s="25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4" t="s">
        <v>151</v>
      </c>
      <c r="AU281" s="254" t="s">
        <v>90</v>
      </c>
      <c r="AV281" s="13" t="s">
        <v>85</v>
      </c>
      <c r="AW281" s="13" t="s">
        <v>35</v>
      </c>
      <c r="AX281" s="13" t="s">
        <v>78</v>
      </c>
      <c r="AY281" s="254" t="s">
        <v>141</v>
      </c>
    </row>
    <row r="282" s="14" customFormat="1">
      <c r="A282" s="14"/>
      <c r="B282" s="255"/>
      <c r="C282" s="256"/>
      <c r="D282" s="240" t="s">
        <v>151</v>
      </c>
      <c r="E282" s="257" t="s">
        <v>1</v>
      </c>
      <c r="F282" s="258" t="s">
        <v>1090</v>
      </c>
      <c r="G282" s="256"/>
      <c r="H282" s="259">
        <v>5</v>
      </c>
      <c r="I282" s="260"/>
      <c r="J282" s="256"/>
      <c r="K282" s="256"/>
      <c r="L282" s="261"/>
      <c r="M282" s="262"/>
      <c r="N282" s="263"/>
      <c r="O282" s="263"/>
      <c r="P282" s="263"/>
      <c r="Q282" s="263"/>
      <c r="R282" s="263"/>
      <c r="S282" s="263"/>
      <c r="T282" s="26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5" t="s">
        <v>151</v>
      </c>
      <c r="AU282" s="265" t="s">
        <v>90</v>
      </c>
      <c r="AV282" s="14" t="s">
        <v>90</v>
      </c>
      <c r="AW282" s="14" t="s">
        <v>35</v>
      </c>
      <c r="AX282" s="14" t="s">
        <v>78</v>
      </c>
      <c r="AY282" s="265" t="s">
        <v>141</v>
      </c>
    </row>
    <row r="283" s="15" customFormat="1">
      <c r="A283" s="15"/>
      <c r="B283" s="266"/>
      <c r="C283" s="267"/>
      <c r="D283" s="240" t="s">
        <v>151</v>
      </c>
      <c r="E283" s="268" t="s">
        <v>1</v>
      </c>
      <c r="F283" s="269" t="s">
        <v>154</v>
      </c>
      <c r="G283" s="267"/>
      <c r="H283" s="270">
        <v>5</v>
      </c>
      <c r="I283" s="271"/>
      <c r="J283" s="267"/>
      <c r="K283" s="267"/>
      <c r="L283" s="272"/>
      <c r="M283" s="273"/>
      <c r="N283" s="274"/>
      <c r="O283" s="274"/>
      <c r="P283" s="274"/>
      <c r="Q283" s="274"/>
      <c r="R283" s="274"/>
      <c r="S283" s="274"/>
      <c r="T283" s="27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6" t="s">
        <v>151</v>
      </c>
      <c r="AU283" s="276" t="s">
        <v>90</v>
      </c>
      <c r="AV283" s="15" t="s">
        <v>148</v>
      </c>
      <c r="AW283" s="15" t="s">
        <v>35</v>
      </c>
      <c r="AX283" s="15" t="s">
        <v>85</v>
      </c>
      <c r="AY283" s="276" t="s">
        <v>141</v>
      </c>
    </row>
    <row r="284" s="12" customFormat="1" ht="25.92" customHeight="1">
      <c r="A284" s="12"/>
      <c r="B284" s="211"/>
      <c r="C284" s="212"/>
      <c r="D284" s="213" t="s">
        <v>77</v>
      </c>
      <c r="E284" s="214" t="s">
        <v>1091</v>
      </c>
      <c r="F284" s="214" t="s">
        <v>1092</v>
      </c>
      <c r="G284" s="212"/>
      <c r="H284" s="212"/>
      <c r="I284" s="215"/>
      <c r="J284" s="216">
        <f>BK284</f>
        <v>0</v>
      </c>
      <c r="K284" s="212"/>
      <c r="L284" s="217"/>
      <c r="M284" s="218"/>
      <c r="N284" s="219"/>
      <c r="O284" s="219"/>
      <c r="P284" s="220">
        <f>SUM(P285:P288)</f>
        <v>0</v>
      </c>
      <c r="Q284" s="219"/>
      <c r="R284" s="220">
        <f>SUM(R285:R288)</f>
        <v>0</v>
      </c>
      <c r="S284" s="219"/>
      <c r="T284" s="221">
        <f>SUM(T285:T288)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22" t="s">
        <v>148</v>
      </c>
      <c r="AT284" s="223" t="s">
        <v>77</v>
      </c>
      <c r="AU284" s="223" t="s">
        <v>78</v>
      </c>
      <c r="AY284" s="222" t="s">
        <v>141</v>
      </c>
      <c r="BK284" s="224">
        <f>SUM(BK285:BK288)</f>
        <v>0</v>
      </c>
    </row>
    <row r="285" s="2" customFormat="1" ht="16.5" customHeight="1">
      <c r="A285" s="39"/>
      <c r="B285" s="40"/>
      <c r="C285" s="227" t="s">
        <v>716</v>
      </c>
      <c r="D285" s="227" t="s">
        <v>144</v>
      </c>
      <c r="E285" s="228" t="s">
        <v>1093</v>
      </c>
      <c r="F285" s="229" t="s">
        <v>1094</v>
      </c>
      <c r="G285" s="230" t="s">
        <v>301</v>
      </c>
      <c r="H285" s="231">
        <v>80</v>
      </c>
      <c r="I285" s="232"/>
      <c r="J285" s="233">
        <f>ROUND(I285*H285,2)</f>
        <v>0</v>
      </c>
      <c r="K285" s="229" t="s">
        <v>883</v>
      </c>
      <c r="L285" s="45"/>
      <c r="M285" s="234" t="s">
        <v>1</v>
      </c>
      <c r="N285" s="235" t="s">
        <v>43</v>
      </c>
      <c r="O285" s="92"/>
      <c r="P285" s="236">
        <f>O285*H285</f>
        <v>0</v>
      </c>
      <c r="Q285" s="236">
        <v>0</v>
      </c>
      <c r="R285" s="236">
        <f>Q285*H285</f>
        <v>0</v>
      </c>
      <c r="S285" s="236">
        <v>0</v>
      </c>
      <c r="T285" s="237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8" t="s">
        <v>1095</v>
      </c>
      <c r="AT285" s="238" t="s">
        <v>144</v>
      </c>
      <c r="AU285" s="238" t="s">
        <v>85</v>
      </c>
      <c r="AY285" s="18" t="s">
        <v>141</v>
      </c>
      <c r="BE285" s="239">
        <f>IF(N285="základní",J285,0)</f>
        <v>0</v>
      </c>
      <c r="BF285" s="239">
        <f>IF(N285="snížená",J285,0)</f>
        <v>0</v>
      </c>
      <c r="BG285" s="239">
        <f>IF(N285="zákl. přenesená",J285,0)</f>
        <v>0</v>
      </c>
      <c r="BH285" s="239">
        <f>IF(N285="sníž. přenesená",J285,0)</f>
        <v>0</v>
      </c>
      <c r="BI285" s="239">
        <f>IF(N285="nulová",J285,0)</f>
        <v>0</v>
      </c>
      <c r="BJ285" s="18" t="s">
        <v>85</v>
      </c>
      <c r="BK285" s="239">
        <f>ROUND(I285*H285,2)</f>
        <v>0</v>
      </c>
      <c r="BL285" s="18" t="s">
        <v>1095</v>
      </c>
      <c r="BM285" s="238" t="s">
        <v>1096</v>
      </c>
    </row>
    <row r="286" s="2" customFormat="1">
      <c r="A286" s="39"/>
      <c r="B286" s="40"/>
      <c r="C286" s="41"/>
      <c r="D286" s="240" t="s">
        <v>150</v>
      </c>
      <c r="E286" s="41"/>
      <c r="F286" s="241" t="s">
        <v>1097</v>
      </c>
      <c r="G286" s="41"/>
      <c r="H286" s="41"/>
      <c r="I286" s="242"/>
      <c r="J286" s="41"/>
      <c r="K286" s="41"/>
      <c r="L286" s="45"/>
      <c r="M286" s="243"/>
      <c r="N286" s="244"/>
      <c r="O286" s="92"/>
      <c r="P286" s="92"/>
      <c r="Q286" s="92"/>
      <c r="R286" s="92"/>
      <c r="S286" s="92"/>
      <c r="T286" s="93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150</v>
      </c>
      <c r="AU286" s="18" t="s">
        <v>85</v>
      </c>
    </row>
    <row r="287" s="14" customFormat="1">
      <c r="A287" s="14"/>
      <c r="B287" s="255"/>
      <c r="C287" s="256"/>
      <c r="D287" s="240" t="s">
        <v>151</v>
      </c>
      <c r="E287" s="257" t="s">
        <v>1</v>
      </c>
      <c r="F287" s="258" t="s">
        <v>1098</v>
      </c>
      <c r="G287" s="256"/>
      <c r="H287" s="259">
        <v>80</v>
      </c>
      <c r="I287" s="260"/>
      <c r="J287" s="256"/>
      <c r="K287" s="256"/>
      <c r="L287" s="261"/>
      <c r="M287" s="262"/>
      <c r="N287" s="263"/>
      <c r="O287" s="263"/>
      <c r="P287" s="263"/>
      <c r="Q287" s="263"/>
      <c r="R287" s="263"/>
      <c r="S287" s="263"/>
      <c r="T287" s="26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5" t="s">
        <v>151</v>
      </c>
      <c r="AU287" s="265" t="s">
        <v>85</v>
      </c>
      <c r="AV287" s="14" t="s">
        <v>90</v>
      </c>
      <c r="AW287" s="14" t="s">
        <v>35</v>
      </c>
      <c r="AX287" s="14" t="s">
        <v>78</v>
      </c>
      <c r="AY287" s="265" t="s">
        <v>141</v>
      </c>
    </row>
    <row r="288" s="15" customFormat="1">
      <c r="A288" s="15"/>
      <c r="B288" s="266"/>
      <c r="C288" s="267"/>
      <c r="D288" s="240" t="s">
        <v>151</v>
      </c>
      <c r="E288" s="268" t="s">
        <v>1</v>
      </c>
      <c r="F288" s="269" t="s">
        <v>154</v>
      </c>
      <c r="G288" s="267"/>
      <c r="H288" s="270">
        <v>80</v>
      </c>
      <c r="I288" s="271"/>
      <c r="J288" s="267"/>
      <c r="K288" s="267"/>
      <c r="L288" s="272"/>
      <c r="M288" s="273"/>
      <c r="N288" s="274"/>
      <c r="O288" s="274"/>
      <c r="P288" s="274"/>
      <c r="Q288" s="274"/>
      <c r="R288" s="274"/>
      <c r="S288" s="274"/>
      <c r="T288" s="27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76" t="s">
        <v>151</v>
      </c>
      <c r="AU288" s="276" t="s">
        <v>85</v>
      </c>
      <c r="AV288" s="15" t="s">
        <v>148</v>
      </c>
      <c r="AW288" s="15" t="s">
        <v>35</v>
      </c>
      <c r="AX288" s="15" t="s">
        <v>85</v>
      </c>
      <c r="AY288" s="276" t="s">
        <v>141</v>
      </c>
    </row>
    <row r="289" s="12" customFormat="1" ht="25.92" customHeight="1">
      <c r="A289" s="12"/>
      <c r="B289" s="211"/>
      <c r="C289" s="212"/>
      <c r="D289" s="213" t="s">
        <v>77</v>
      </c>
      <c r="E289" s="214" t="s">
        <v>110</v>
      </c>
      <c r="F289" s="214" t="s">
        <v>111</v>
      </c>
      <c r="G289" s="212"/>
      <c r="H289" s="212"/>
      <c r="I289" s="215"/>
      <c r="J289" s="216">
        <f>BK289</f>
        <v>0</v>
      </c>
      <c r="K289" s="212"/>
      <c r="L289" s="217"/>
      <c r="M289" s="218"/>
      <c r="N289" s="219"/>
      <c r="O289" s="219"/>
      <c r="P289" s="220">
        <f>P290+P297+P300+P303</f>
        <v>0</v>
      </c>
      <c r="Q289" s="219"/>
      <c r="R289" s="220">
        <f>R290+R297+R300+R303</f>
        <v>0</v>
      </c>
      <c r="S289" s="219"/>
      <c r="T289" s="221">
        <f>T290+T297+T300+T303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22" t="s">
        <v>179</v>
      </c>
      <c r="AT289" s="223" t="s">
        <v>77</v>
      </c>
      <c r="AU289" s="223" t="s">
        <v>78</v>
      </c>
      <c r="AY289" s="222" t="s">
        <v>141</v>
      </c>
      <c r="BK289" s="224">
        <f>BK290+BK297+BK300+BK303</f>
        <v>0</v>
      </c>
    </row>
    <row r="290" s="12" customFormat="1" ht="22.8" customHeight="1">
      <c r="A290" s="12"/>
      <c r="B290" s="211"/>
      <c r="C290" s="212"/>
      <c r="D290" s="213" t="s">
        <v>77</v>
      </c>
      <c r="E290" s="225" t="s">
        <v>1099</v>
      </c>
      <c r="F290" s="225" t="s">
        <v>1100</v>
      </c>
      <c r="G290" s="212"/>
      <c r="H290" s="212"/>
      <c r="I290" s="215"/>
      <c r="J290" s="226">
        <f>BK290</f>
        <v>0</v>
      </c>
      <c r="K290" s="212"/>
      <c r="L290" s="217"/>
      <c r="M290" s="218"/>
      <c r="N290" s="219"/>
      <c r="O290" s="219"/>
      <c r="P290" s="220">
        <f>SUM(P291:P296)</f>
        <v>0</v>
      </c>
      <c r="Q290" s="219"/>
      <c r="R290" s="220">
        <f>SUM(R291:R296)</f>
        <v>0</v>
      </c>
      <c r="S290" s="219"/>
      <c r="T290" s="221">
        <f>SUM(T291:T296)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22" t="s">
        <v>179</v>
      </c>
      <c r="AT290" s="223" t="s">
        <v>77</v>
      </c>
      <c r="AU290" s="223" t="s">
        <v>85</v>
      </c>
      <c r="AY290" s="222" t="s">
        <v>141</v>
      </c>
      <c r="BK290" s="224">
        <f>SUM(BK291:BK296)</f>
        <v>0</v>
      </c>
    </row>
    <row r="291" s="2" customFormat="1" ht="16.5" customHeight="1">
      <c r="A291" s="39"/>
      <c r="B291" s="40"/>
      <c r="C291" s="227" t="s">
        <v>724</v>
      </c>
      <c r="D291" s="227" t="s">
        <v>144</v>
      </c>
      <c r="E291" s="228" t="s">
        <v>1101</v>
      </c>
      <c r="F291" s="229" t="s">
        <v>1102</v>
      </c>
      <c r="G291" s="230" t="s">
        <v>269</v>
      </c>
      <c r="H291" s="231">
        <v>1</v>
      </c>
      <c r="I291" s="232"/>
      <c r="J291" s="233">
        <f>ROUND(I291*H291,2)</f>
        <v>0</v>
      </c>
      <c r="K291" s="229" t="s">
        <v>883</v>
      </c>
      <c r="L291" s="45"/>
      <c r="M291" s="234" t="s">
        <v>1</v>
      </c>
      <c r="N291" s="235" t="s">
        <v>43</v>
      </c>
      <c r="O291" s="92"/>
      <c r="P291" s="236">
        <f>O291*H291</f>
        <v>0</v>
      </c>
      <c r="Q291" s="236">
        <v>0</v>
      </c>
      <c r="R291" s="236">
        <f>Q291*H291</f>
        <v>0</v>
      </c>
      <c r="S291" s="236">
        <v>0</v>
      </c>
      <c r="T291" s="237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8" t="s">
        <v>148</v>
      </c>
      <c r="AT291" s="238" t="s">
        <v>144</v>
      </c>
      <c r="AU291" s="238" t="s">
        <v>90</v>
      </c>
      <c r="AY291" s="18" t="s">
        <v>141</v>
      </c>
      <c r="BE291" s="239">
        <f>IF(N291="základní",J291,0)</f>
        <v>0</v>
      </c>
      <c r="BF291" s="239">
        <f>IF(N291="snížená",J291,0)</f>
        <v>0</v>
      </c>
      <c r="BG291" s="239">
        <f>IF(N291="zákl. přenesená",J291,0)</f>
        <v>0</v>
      </c>
      <c r="BH291" s="239">
        <f>IF(N291="sníž. přenesená",J291,0)</f>
        <v>0</v>
      </c>
      <c r="BI291" s="239">
        <f>IF(N291="nulová",J291,0)</f>
        <v>0</v>
      </c>
      <c r="BJ291" s="18" t="s">
        <v>85</v>
      </c>
      <c r="BK291" s="239">
        <f>ROUND(I291*H291,2)</f>
        <v>0</v>
      </c>
      <c r="BL291" s="18" t="s">
        <v>148</v>
      </c>
      <c r="BM291" s="238" t="s">
        <v>1103</v>
      </c>
    </row>
    <row r="292" s="2" customFormat="1">
      <c r="A292" s="39"/>
      <c r="B292" s="40"/>
      <c r="C292" s="41"/>
      <c r="D292" s="240" t="s">
        <v>150</v>
      </c>
      <c r="E292" s="41"/>
      <c r="F292" s="241" t="s">
        <v>1102</v>
      </c>
      <c r="G292" s="41"/>
      <c r="H292" s="41"/>
      <c r="I292" s="242"/>
      <c r="J292" s="41"/>
      <c r="K292" s="41"/>
      <c r="L292" s="45"/>
      <c r="M292" s="243"/>
      <c r="N292" s="244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150</v>
      </c>
      <c r="AU292" s="18" t="s">
        <v>90</v>
      </c>
    </row>
    <row r="293" s="2" customFormat="1" ht="16.5" customHeight="1">
      <c r="A293" s="39"/>
      <c r="B293" s="40"/>
      <c r="C293" s="227" t="s">
        <v>730</v>
      </c>
      <c r="D293" s="227" t="s">
        <v>144</v>
      </c>
      <c r="E293" s="228" t="s">
        <v>854</v>
      </c>
      <c r="F293" s="229" t="s">
        <v>857</v>
      </c>
      <c r="G293" s="230" t="s">
        <v>269</v>
      </c>
      <c r="H293" s="231">
        <v>1</v>
      </c>
      <c r="I293" s="232"/>
      <c r="J293" s="233">
        <f>ROUND(I293*H293,2)</f>
        <v>0</v>
      </c>
      <c r="K293" s="229" t="s">
        <v>883</v>
      </c>
      <c r="L293" s="45"/>
      <c r="M293" s="234" t="s">
        <v>1</v>
      </c>
      <c r="N293" s="235" t="s">
        <v>43</v>
      </c>
      <c r="O293" s="92"/>
      <c r="P293" s="236">
        <f>O293*H293</f>
        <v>0</v>
      </c>
      <c r="Q293" s="236">
        <v>0</v>
      </c>
      <c r="R293" s="236">
        <f>Q293*H293</f>
        <v>0</v>
      </c>
      <c r="S293" s="236">
        <v>0</v>
      </c>
      <c r="T293" s="237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8" t="s">
        <v>148</v>
      </c>
      <c r="AT293" s="238" t="s">
        <v>144</v>
      </c>
      <c r="AU293" s="238" t="s">
        <v>90</v>
      </c>
      <c r="AY293" s="18" t="s">
        <v>141</v>
      </c>
      <c r="BE293" s="239">
        <f>IF(N293="základní",J293,0)</f>
        <v>0</v>
      </c>
      <c r="BF293" s="239">
        <f>IF(N293="snížená",J293,0)</f>
        <v>0</v>
      </c>
      <c r="BG293" s="239">
        <f>IF(N293="zákl. přenesená",J293,0)</f>
        <v>0</v>
      </c>
      <c r="BH293" s="239">
        <f>IF(N293="sníž. přenesená",J293,0)</f>
        <v>0</v>
      </c>
      <c r="BI293" s="239">
        <f>IF(N293="nulová",J293,0)</f>
        <v>0</v>
      </c>
      <c r="BJ293" s="18" t="s">
        <v>85</v>
      </c>
      <c r="BK293" s="239">
        <f>ROUND(I293*H293,2)</f>
        <v>0</v>
      </c>
      <c r="BL293" s="18" t="s">
        <v>148</v>
      </c>
      <c r="BM293" s="238" t="s">
        <v>1104</v>
      </c>
    </row>
    <row r="294" s="2" customFormat="1">
      <c r="A294" s="39"/>
      <c r="B294" s="40"/>
      <c r="C294" s="41"/>
      <c r="D294" s="240" t="s">
        <v>150</v>
      </c>
      <c r="E294" s="41"/>
      <c r="F294" s="241" t="s">
        <v>857</v>
      </c>
      <c r="G294" s="41"/>
      <c r="H294" s="41"/>
      <c r="I294" s="242"/>
      <c r="J294" s="41"/>
      <c r="K294" s="41"/>
      <c r="L294" s="45"/>
      <c r="M294" s="243"/>
      <c r="N294" s="244"/>
      <c r="O294" s="92"/>
      <c r="P294" s="92"/>
      <c r="Q294" s="92"/>
      <c r="R294" s="92"/>
      <c r="S294" s="92"/>
      <c r="T294" s="93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150</v>
      </c>
      <c r="AU294" s="18" t="s">
        <v>90</v>
      </c>
    </row>
    <row r="295" s="2" customFormat="1" ht="16.5" customHeight="1">
      <c r="A295" s="39"/>
      <c r="B295" s="40"/>
      <c r="C295" s="227" t="s">
        <v>735</v>
      </c>
      <c r="D295" s="227" t="s">
        <v>144</v>
      </c>
      <c r="E295" s="228" t="s">
        <v>1105</v>
      </c>
      <c r="F295" s="229" t="s">
        <v>1106</v>
      </c>
      <c r="G295" s="230" t="s">
        <v>269</v>
      </c>
      <c r="H295" s="231">
        <v>1</v>
      </c>
      <c r="I295" s="232"/>
      <c r="J295" s="233">
        <f>ROUND(I295*H295,2)</f>
        <v>0</v>
      </c>
      <c r="K295" s="229" t="s">
        <v>883</v>
      </c>
      <c r="L295" s="45"/>
      <c r="M295" s="234" t="s">
        <v>1</v>
      </c>
      <c r="N295" s="235" t="s">
        <v>43</v>
      </c>
      <c r="O295" s="92"/>
      <c r="P295" s="236">
        <f>O295*H295</f>
        <v>0</v>
      </c>
      <c r="Q295" s="236">
        <v>0</v>
      </c>
      <c r="R295" s="236">
        <f>Q295*H295</f>
        <v>0</v>
      </c>
      <c r="S295" s="236">
        <v>0</v>
      </c>
      <c r="T295" s="237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8" t="s">
        <v>148</v>
      </c>
      <c r="AT295" s="238" t="s">
        <v>144</v>
      </c>
      <c r="AU295" s="238" t="s">
        <v>90</v>
      </c>
      <c r="AY295" s="18" t="s">
        <v>141</v>
      </c>
      <c r="BE295" s="239">
        <f>IF(N295="základní",J295,0)</f>
        <v>0</v>
      </c>
      <c r="BF295" s="239">
        <f>IF(N295="snížená",J295,0)</f>
        <v>0</v>
      </c>
      <c r="BG295" s="239">
        <f>IF(N295="zákl. přenesená",J295,0)</f>
        <v>0</v>
      </c>
      <c r="BH295" s="239">
        <f>IF(N295="sníž. přenesená",J295,0)</f>
        <v>0</v>
      </c>
      <c r="BI295" s="239">
        <f>IF(N295="nulová",J295,0)</f>
        <v>0</v>
      </c>
      <c r="BJ295" s="18" t="s">
        <v>85</v>
      </c>
      <c r="BK295" s="239">
        <f>ROUND(I295*H295,2)</f>
        <v>0</v>
      </c>
      <c r="BL295" s="18" t="s">
        <v>148</v>
      </c>
      <c r="BM295" s="238" t="s">
        <v>1107</v>
      </c>
    </row>
    <row r="296" s="2" customFormat="1">
      <c r="A296" s="39"/>
      <c r="B296" s="40"/>
      <c r="C296" s="41"/>
      <c r="D296" s="240" t="s">
        <v>150</v>
      </c>
      <c r="E296" s="41"/>
      <c r="F296" s="241" t="s">
        <v>1106</v>
      </c>
      <c r="G296" s="41"/>
      <c r="H296" s="41"/>
      <c r="I296" s="242"/>
      <c r="J296" s="41"/>
      <c r="K296" s="41"/>
      <c r="L296" s="45"/>
      <c r="M296" s="243"/>
      <c r="N296" s="244"/>
      <c r="O296" s="92"/>
      <c r="P296" s="92"/>
      <c r="Q296" s="92"/>
      <c r="R296" s="92"/>
      <c r="S296" s="92"/>
      <c r="T296" s="93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150</v>
      </c>
      <c r="AU296" s="18" t="s">
        <v>90</v>
      </c>
    </row>
    <row r="297" s="12" customFormat="1" ht="22.8" customHeight="1">
      <c r="A297" s="12"/>
      <c r="B297" s="211"/>
      <c r="C297" s="212"/>
      <c r="D297" s="213" t="s">
        <v>77</v>
      </c>
      <c r="E297" s="225" t="s">
        <v>864</v>
      </c>
      <c r="F297" s="225" t="s">
        <v>865</v>
      </c>
      <c r="G297" s="212"/>
      <c r="H297" s="212"/>
      <c r="I297" s="215"/>
      <c r="J297" s="226">
        <f>BK297</f>
        <v>0</v>
      </c>
      <c r="K297" s="212"/>
      <c r="L297" s="217"/>
      <c r="M297" s="218"/>
      <c r="N297" s="219"/>
      <c r="O297" s="219"/>
      <c r="P297" s="220">
        <f>SUM(P298:P299)</f>
        <v>0</v>
      </c>
      <c r="Q297" s="219"/>
      <c r="R297" s="220">
        <f>SUM(R298:R299)</f>
        <v>0</v>
      </c>
      <c r="S297" s="219"/>
      <c r="T297" s="221">
        <f>SUM(T298:T299)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22" t="s">
        <v>179</v>
      </c>
      <c r="AT297" s="223" t="s">
        <v>77</v>
      </c>
      <c r="AU297" s="223" t="s">
        <v>85</v>
      </c>
      <c r="AY297" s="222" t="s">
        <v>141</v>
      </c>
      <c r="BK297" s="224">
        <f>SUM(BK298:BK299)</f>
        <v>0</v>
      </c>
    </row>
    <row r="298" s="2" customFormat="1" ht="16.5" customHeight="1">
      <c r="A298" s="39"/>
      <c r="B298" s="40"/>
      <c r="C298" s="227" t="s">
        <v>740</v>
      </c>
      <c r="D298" s="227" t="s">
        <v>144</v>
      </c>
      <c r="E298" s="228" t="s">
        <v>866</v>
      </c>
      <c r="F298" s="229" t="s">
        <v>865</v>
      </c>
      <c r="G298" s="230" t="s">
        <v>269</v>
      </c>
      <c r="H298" s="231">
        <v>1</v>
      </c>
      <c r="I298" s="232"/>
      <c r="J298" s="233">
        <f>ROUND(I298*H298,2)</f>
        <v>0</v>
      </c>
      <c r="K298" s="229" t="s">
        <v>883</v>
      </c>
      <c r="L298" s="45"/>
      <c r="M298" s="234" t="s">
        <v>1</v>
      </c>
      <c r="N298" s="235" t="s">
        <v>43</v>
      </c>
      <c r="O298" s="92"/>
      <c r="P298" s="236">
        <f>O298*H298</f>
        <v>0</v>
      </c>
      <c r="Q298" s="236">
        <v>0</v>
      </c>
      <c r="R298" s="236">
        <f>Q298*H298</f>
        <v>0</v>
      </c>
      <c r="S298" s="236">
        <v>0</v>
      </c>
      <c r="T298" s="237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8" t="s">
        <v>148</v>
      </c>
      <c r="AT298" s="238" t="s">
        <v>144</v>
      </c>
      <c r="AU298" s="238" t="s">
        <v>90</v>
      </c>
      <c r="AY298" s="18" t="s">
        <v>141</v>
      </c>
      <c r="BE298" s="239">
        <f>IF(N298="základní",J298,0)</f>
        <v>0</v>
      </c>
      <c r="BF298" s="239">
        <f>IF(N298="snížená",J298,0)</f>
        <v>0</v>
      </c>
      <c r="BG298" s="239">
        <f>IF(N298="zákl. přenesená",J298,0)</f>
        <v>0</v>
      </c>
      <c r="BH298" s="239">
        <f>IF(N298="sníž. přenesená",J298,0)</f>
        <v>0</v>
      </c>
      <c r="BI298" s="239">
        <f>IF(N298="nulová",J298,0)</f>
        <v>0</v>
      </c>
      <c r="BJ298" s="18" t="s">
        <v>85</v>
      </c>
      <c r="BK298" s="239">
        <f>ROUND(I298*H298,2)</f>
        <v>0</v>
      </c>
      <c r="BL298" s="18" t="s">
        <v>148</v>
      </c>
      <c r="BM298" s="238" t="s">
        <v>1108</v>
      </c>
    </row>
    <row r="299" s="2" customFormat="1">
      <c r="A299" s="39"/>
      <c r="B299" s="40"/>
      <c r="C299" s="41"/>
      <c r="D299" s="240" t="s">
        <v>150</v>
      </c>
      <c r="E299" s="41"/>
      <c r="F299" s="241" t="s">
        <v>865</v>
      </c>
      <c r="G299" s="41"/>
      <c r="H299" s="41"/>
      <c r="I299" s="242"/>
      <c r="J299" s="41"/>
      <c r="K299" s="41"/>
      <c r="L299" s="45"/>
      <c r="M299" s="243"/>
      <c r="N299" s="244"/>
      <c r="O299" s="92"/>
      <c r="P299" s="92"/>
      <c r="Q299" s="92"/>
      <c r="R299" s="92"/>
      <c r="S299" s="92"/>
      <c r="T299" s="93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150</v>
      </c>
      <c r="AU299" s="18" t="s">
        <v>90</v>
      </c>
    </row>
    <row r="300" s="12" customFormat="1" ht="22.8" customHeight="1">
      <c r="A300" s="12"/>
      <c r="B300" s="211"/>
      <c r="C300" s="212"/>
      <c r="D300" s="213" t="s">
        <v>77</v>
      </c>
      <c r="E300" s="225" t="s">
        <v>868</v>
      </c>
      <c r="F300" s="225" t="s">
        <v>869</v>
      </c>
      <c r="G300" s="212"/>
      <c r="H300" s="212"/>
      <c r="I300" s="215"/>
      <c r="J300" s="226">
        <f>BK300</f>
        <v>0</v>
      </c>
      <c r="K300" s="212"/>
      <c r="L300" s="217"/>
      <c r="M300" s="218"/>
      <c r="N300" s="219"/>
      <c r="O300" s="219"/>
      <c r="P300" s="220">
        <f>SUM(P301:P302)</f>
        <v>0</v>
      </c>
      <c r="Q300" s="219"/>
      <c r="R300" s="220">
        <f>SUM(R301:R302)</f>
        <v>0</v>
      </c>
      <c r="S300" s="219"/>
      <c r="T300" s="221">
        <f>SUM(T301:T302)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22" t="s">
        <v>179</v>
      </c>
      <c r="AT300" s="223" t="s">
        <v>77</v>
      </c>
      <c r="AU300" s="223" t="s">
        <v>85</v>
      </c>
      <c r="AY300" s="222" t="s">
        <v>141</v>
      </c>
      <c r="BK300" s="224">
        <f>SUM(BK301:BK302)</f>
        <v>0</v>
      </c>
    </row>
    <row r="301" s="2" customFormat="1" ht="21.75" customHeight="1">
      <c r="A301" s="39"/>
      <c r="B301" s="40"/>
      <c r="C301" s="227" t="s">
        <v>756</v>
      </c>
      <c r="D301" s="227" t="s">
        <v>144</v>
      </c>
      <c r="E301" s="228" t="s">
        <v>1109</v>
      </c>
      <c r="F301" s="229" t="s">
        <v>1110</v>
      </c>
      <c r="G301" s="230" t="s">
        <v>269</v>
      </c>
      <c r="H301" s="231">
        <v>1</v>
      </c>
      <c r="I301" s="232"/>
      <c r="J301" s="233">
        <f>ROUND(I301*H301,2)</f>
        <v>0</v>
      </c>
      <c r="K301" s="229" t="s">
        <v>883</v>
      </c>
      <c r="L301" s="45"/>
      <c r="M301" s="234" t="s">
        <v>1</v>
      </c>
      <c r="N301" s="235" t="s">
        <v>43</v>
      </c>
      <c r="O301" s="92"/>
      <c r="P301" s="236">
        <f>O301*H301</f>
        <v>0</v>
      </c>
      <c r="Q301" s="236">
        <v>0</v>
      </c>
      <c r="R301" s="236">
        <f>Q301*H301</f>
        <v>0</v>
      </c>
      <c r="S301" s="236">
        <v>0</v>
      </c>
      <c r="T301" s="237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8" t="s">
        <v>148</v>
      </c>
      <c r="AT301" s="238" t="s">
        <v>144</v>
      </c>
      <c r="AU301" s="238" t="s">
        <v>90</v>
      </c>
      <c r="AY301" s="18" t="s">
        <v>141</v>
      </c>
      <c r="BE301" s="239">
        <f>IF(N301="základní",J301,0)</f>
        <v>0</v>
      </c>
      <c r="BF301" s="239">
        <f>IF(N301="snížená",J301,0)</f>
        <v>0</v>
      </c>
      <c r="BG301" s="239">
        <f>IF(N301="zákl. přenesená",J301,0)</f>
        <v>0</v>
      </c>
      <c r="BH301" s="239">
        <f>IF(N301="sníž. přenesená",J301,0)</f>
        <v>0</v>
      </c>
      <c r="BI301" s="239">
        <f>IF(N301="nulová",J301,0)</f>
        <v>0</v>
      </c>
      <c r="BJ301" s="18" t="s">
        <v>85</v>
      </c>
      <c r="BK301" s="239">
        <f>ROUND(I301*H301,2)</f>
        <v>0</v>
      </c>
      <c r="BL301" s="18" t="s">
        <v>148</v>
      </c>
      <c r="BM301" s="238" t="s">
        <v>1111</v>
      </c>
    </row>
    <row r="302" s="2" customFormat="1">
      <c r="A302" s="39"/>
      <c r="B302" s="40"/>
      <c r="C302" s="41"/>
      <c r="D302" s="240" t="s">
        <v>150</v>
      </c>
      <c r="E302" s="41"/>
      <c r="F302" s="241" t="s">
        <v>1110</v>
      </c>
      <c r="G302" s="41"/>
      <c r="H302" s="41"/>
      <c r="I302" s="242"/>
      <c r="J302" s="41"/>
      <c r="K302" s="41"/>
      <c r="L302" s="45"/>
      <c r="M302" s="243"/>
      <c r="N302" s="244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150</v>
      </c>
      <c r="AU302" s="18" t="s">
        <v>90</v>
      </c>
    </row>
    <row r="303" s="12" customFormat="1" ht="22.8" customHeight="1">
      <c r="A303" s="12"/>
      <c r="B303" s="211"/>
      <c r="C303" s="212"/>
      <c r="D303" s="213" t="s">
        <v>77</v>
      </c>
      <c r="E303" s="225" t="s">
        <v>1112</v>
      </c>
      <c r="F303" s="225" t="s">
        <v>1113</v>
      </c>
      <c r="G303" s="212"/>
      <c r="H303" s="212"/>
      <c r="I303" s="215"/>
      <c r="J303" s="226">
        <f>BK303</f>
        <v>0</v>
      </c>
      <c r="K303" s="212"/>
      <c r="L303" s="217"/>
      <c r="M303" s="218"/>
      <c r="N303" s="219"/>
      <c r="O303" s="219"/>
      <c r="P303" s="220">
        <f>SUM(P304:P305)</f>
        <v>0</v>
      </c>
      <c r="Q303" s="219"/>
      <c r="R303" s="220">
        <f>SUM(R304:R305)</f>
        <v>0</v>
      </c>
      <c r="S303" s="219"/>
      <c r="T303" s="221">
        <f>SUM(T304:T305)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22" t="s">
        <v>179</v>
      </c>
      <c r="AT303" s="223" t="s">
        <v>77</v>
      </c>
      <c r="AU303" s="223" t="s">
        <v>85</v>
      </c>
      <c r="AY303" s="222" t="s">
        <v>141</v>
      </c>
      <c r="BK303" s="224">
        <f>SUM(BK304:BK305)</f>
        <v>0</v>
      </c>
    </row>
    <row r="304" s="2" customFormat="1" ht="16.5" customHeight="1">
      <c r="A304" s="39"/>
      <c r="B304" s="40"/>
      <c r="C304" s="227" t="s">
        <v>764</v>
      </c>
      <c r="D304" s="227" t="s">
        <v>144</v>
      </c>
      <c r="E304" s="228" t="s">
        <v>1114</v>
      </c>
      <c r="F304" s="229" t="s">
        <v>1115</v>
      </c>
      <c r="G304" s="230" t="s">
        <v>269</v>
      </c>
      <c r="H304" s="231">
        <v>1</v>
      </c>
      <c r="I304" s="232"/>
      <c r="J304" s="233">
        <f>ROUND(I304*H304,2)</f>
        <v>0</v>
      </c>
      <c r="K304" s="229" t="s">
        <v>883</v>
      </c>
      <c r="L304" s="45"/>
      <c r="M304" s="234" t="s">
        <v>1</v>
      </c>
      <c r="N304" s="235" t="s">
        <v>43</v>
      </c>
      <c r="O304" s="92"/>
      <c r="P304" s="236">
        <f>O304*H304</f>
        <v>0</v>
      </c>
      <c r="Q304" s="236">
        <v>0</v>
      </c>
      <c r="R304" s="236">
        <f>Q304*H304</f>
        <v>0</v>
      </c>
      <c r="S304" s="236">
        <v>0</v>
      </c>
      <c r="T304" s="237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38" t="s">
        <v>148</v>
      </c>
      <c r="AT304" s="238" t="s">
        <v>144</v>
      </c>
      <c r="AU304" s="238" t="s">
        <v>90</v>
      </c>
      <c r="AY304" s="18" t="s">
        <v>141</v>
      </c>
      <c r="BE304" s="239">
        <f>IF(N304="základní",J304,0)</f>
        <v>0</v>
      </c>
      <c r="BF304" s="239">
        <f>IF(N304="snížená",J304,0)</f>
        <v>0</v>
      </c>
      <c r="BG304" s="239">
        <f>IF(N304="zákl. přenesená",J304,0)</f>
        <v>0</v>
      </c>
      <c r="BH304" s="239">
        <f>IF(N304="sníž. přenesená",J304,0)</f>
        <v>0</v>
      </c>
      <c r="BI304" s="239">
        <f>IF(N304="nulová",J304,0)</f>
        <v>0</v>
      </c>
      <c r="BJ304" s="18" t="s">
        <v>85</v>
      </c>
      <c r="BK304" s="239">
        <f>ROUND(I304*H304,2)</f>
        <v>0</v>
      </c>
      <c r="BL304" s="18" t="s">
        <v>148</v>
      </c>
      <c r="BM304" s="238" t="s">
        <v>1116</v>
      </c>
    </row>
    <row r="305" s="2" customFormat="1">
      <c r="A305" s="39"/>
      <c r="B305" s="40"/>
      <c r="C305" s="41"/>
      <c r="D305" s="240" t="s">
        <v>150</v>
      </c>
      <c r="E305" s="41"/>
      <c r="F305" s="241" t="s">
        <v>1115</v>
      </c>
      <c r="G305" s="41"/>
      <c r="H305" s="41"/>
      <c r="I305" s="242"/>
      <c r="J305" s="41"/>
      <c r="K305" s="41"/>
      <c r="L305" s="45"/>
      <c r="M305" s="301"/>
      <c r="N305" s="302"/>
      <c r="O305" s="303"/>
      <c r="P305" s="303"/>
      <c r="Q305" s="303"/>
      <c r="R305" s="303"/>
      <c r="S305" s="303"/>
      <c r="T305" s="304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150</v>
      </c>
      <c r="AU305" s="18" t="s">
        <v>90</v>
      </c>
    </row>
    <row r="306" s="2" customFormat="1" ht="6.96" customHeight="1">
      <c r="A306" s="39"/>
      <c r="B306" s="67"/>
      <c r="C306" s="68"/>
      <c r="D306" s="68"/>
      <c r="E306" s="68"/>
      <c r="F306" s="68"/>
      <c r="G306" s="68"/>
      <c r="H306" s="68"/>
      <c r="I306" s="68"/>
      <c r="J306" s="68"/>
      <c r="K306" s="68"/>
      <c r="L306" s="45"/>
      <c r="M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</row>
  </sheetData>
  <sheetProtection sheet="1" autoFilter="0" formatColumns="0" formatRows="0" objects="1" scenarios="1" spinCount="100000" saltValue="Mfo24hvNibuaH9pv20C5RJZwUdJ7faskFTziutzPl4ODi0XtiOd57v0kx14mrBqeoMpgE+2oMqUn2VYJofAVDw==" hashValue="YHaYePEsEAjfk20rHSBnnBx1CYvyFYtJztHzP0MOXIrI/btfYqiVghrscJ7c5twVTLU1LJYAtFdtYS0WeywDNg==" algorithmName="SHA-512" password="C61F"/>
  <autoFilter ref="C130:K305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103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90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2" customFormat="1" ht="12" customHeight="1">
      <c r="A8" s="39"/>
      <c r="B8" s="45"/>
      <c r="C8" s="39"/>
      <c r="D8" s="151" t="s">
        <v>114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3" t="s">
        <v>1117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1" t="s">
        <v>18</v>
      </c>
      <c r="E11" s="39"/>
      <c r="F11" s="142" t="s">
        <v>1</v>
      </c>
      <c r="G11" s="39"/>
      <c r="H11" s="39"/>
      <c r="I11" s="151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1" t="s">
        <v>20</v>
      </c>
      <c r="E12" s="39"/>
      <c r="F12" s="142" t="s">
        <v>118</v>
      </c>
      <c r="G12" s="39"/>
      <c r="H12" s="39"/>
      <c r="I12" s="151" t="s">
        <v>22</v>
      </c>
      <c r="J12" s="154" t="str">
        <f>'Rekapitulace stavby'!AN8</f>
        <v>20. 5. 2025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24</v>
      </c>
      <c r="E14" s="39"/>
      <c r="F14" s="39"/>
      <c r="G14" s="39"/>
      <c r="H14" s="39"/>
      <c r="I14" s="151" t="s">
        <v>25</v>
      </c>
      <c r="J14" s="142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27</v>
      </c>
      <c r="F15" s="39"/>
      <c r="G15" s="39"/>
      <c r="H15" s="39"/>
      <c r="I15" s="151" t="s">
        <v>28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1" t="s">
        <v>29</v>
      </c>
      <c r="E17" s="39"/>
      <c r="F17" s="39"/>
      <c r="G17" s="39"/>
      <c r="H17" s="39"/>
      <c r="I17" s="15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1" t="s">
        <v>31</v>
      </c>
      <c r="E20" s="39"/>
      <c r="F20" s="39"/>
      <c r="G20" s="39"/>
      <c r="H20" s="39"/>
      <c r="I20" s="151" t="s">
        <v>25</v>
      </c>
      <c r="J20" s="142" t="s">
        <v>32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33</v>
      </c>
      <c r="F21" s="39"/>
      <c r="G21" s="39"/>
      <c r="H21" s="39"/>
      <c r="I21" s="151" t="s">
        <v>28</v>
      </c>
      <c r="J21" s="142" t="s">
        <v>34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1" t="s">
        <v>36</v>
      </c>
      <c r="E23" s="39"/>
      <c r="F23" s="39"/>
      <c r="G23" s="39"/>
      <c r="H23" s="39"/>
      <c r="I23" s="151" t="s">
        <v>25</v>
      </c>
      <c r="J23" s="142" t="s">
        <v>32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">
        <v>33</v>
      </c>
      <c r="F24" s="39"/>
      <c r="G24" s="39"/>
      <c r="H24" s="39"/>
      <c r="I24" s="151" t="s">
        <v>28</v>
      </c>
      <c r="J24" s="142" t="s">
        <v>34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1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9"/>
      <c r="E29" s="159"/>
      <c r="F29" s="159"/>
      <c r="G29" s="159"/>
      <c r="H29" s="159"/>
      <c r="I29" s="159"/>
      <c r="J29" s="159"/>
      <c r="K29" s="15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0" t="s">
        <v>38</v>
      </c>
      <c r="E30" s="39"/>
      <c r="F30" s="39"/>
      <c r="G30" s="39"/>
      <c r="H30" s="39"/>
      <c r="I30" s="39"/>
      <c r="J30" s="161">
        <f>ROUND(J121,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2" t="s">
        <v>40</v>
      </c>
      <c r="G32" s="39"/>
      <c r="H32" s="39"/>
      <c r="I32" s="162" t="s">
        <v>39</v>
      </c>
      <c r="J32" s="162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3" t="s">
        <v>42</v>
      </c>
      <c r="E33" s="151" t="s">
        <v>43</v>
      </c>
      <c r="F33" s="164">
        <f>ROUND((SUM(BE121:BE270)),  2)</f>
        <v>0</v>
      </c>
      <c r="G33" s="39"/>
      <c r="H33" s="39"/>
      <c r="I33" s="165">
        <v>0.20999999999999999</v>
      </c>
      <c r="J33" s="164">
        <f>ROUND(((SUM(BE121:BE270))*I33),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1" t="s">
        <v>44</v>
      </c>
      <c r="F34" s="164">
        <f>ROUND((SUM(BF121:BF270)),  2)</f>
        <v>0</v>
      </c>
      <c r="G34" s="39"/>
      <c r="H34" s="39"/>
      <c r="I34" s="165">
        <v>0.12</v>
      </c>
      <c r="J34" s="164">
        <f>ROUND(((SUM(BF121:BF270))*I34),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1" t="s">
        <v>45</v>
      </c>
      <c r="F35" s="164">
        <f>ROUND((SUM(BG121:BG270)),  2)</f>
        <v>0</v>
      </c>
      <c r="G35" s="39"/>
      <c r="H35" s="39"/>
      <c r="I35" s="165">
        <v>0.20999999999999999</v>
      </c>
      <c r="J35" s="16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1" t="s">
        <v>46</v>
      </c>
      <c r="F36" s="164">
        <f>ROUND((SUM(BH121:BH270)),  2)</f>
        <v>0</v>
      </c>
      <c r="G36" s="39"/>
      <c r="H36" s="39"/>
      <c r="I36" s="165">
        <v>0.12</v>
      </c>
      <c r="J36" s="16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ROUND((SUM(BI121:BI270)),  2)</f>
        <v>0</v>
      </c>
      <c r="G37" s="39"/>
      <c r="H37" s="39"/>
      <c r="I37" s="165">
        <v>0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6"/>
      <c r="D39" s="167" t="s">
        <v>48</v>
      </c>
      <c r="E39" s="168"/>
      <c r="F39" s="168"/>
      <c r="G39" s="169" t="s">
        <v>49</v>
      </c>
      <c r="H39" s="170" t="s">
        <v>50</v>
      </c>
      <c r="I39" s="168"/>
      <c r="J39" s="171">
        <f>SUM(J30:J37)</f>
        <v>0</v>
      </c>
      <c r="K39" s="17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D.1.4.c - Elektroinstalace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Kotlářská 263/9, Veveří, 602 00 Brno </v>
      </c>
      <c r="G89" s="41"/>
      <c r="H89" s="41"/>
      <c r="I89" s="33" t="s">
        <v>22</v>
      </c>
      <c r="J89" s="80" t="str">
        <f>IF(J12="","",J12)</f>
        <v>20. 5. 2025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OA a VOŠ Brno Kotlářská, příspěvková organizace</v>
      </c>
      <c r="G91" s="41"/>
      <c r="H91" s="41"/>
      <c r="I91" s="33" t="s">
        <v>31</v>
      </c>
      <c r="J91" s="37" t="str">
        <f>E21</f>
        <v>Múčka Veselý architekti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Múčka Veselý architekti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5" t="s">
        <v>120</v>
      </c>
      <c r="D94" s="186"/>
      <c r="E94" s="186"/>
      <c r="F94" s="186"/>
      <c r="G94" s="186"/>
      <c r="H94" s="186"/>
      <c r="I94" s="186"/>
      <c r="J94" s="187" t="s">
        <v>121</v>
      </c>
      <c r="K94" s="186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8" t="s">
        <v>122</v>
      </c>
      <c r="D96" s="41"/>
      <c r="E96" s="41"/>
      <c r="F96" s="41"/>
      <c r="G96" s="41"/>
      <c r="H96" s="41"/>
      <c r="I96" s="41"/>
      <c r="J96" s="111">
        <f>J121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123</v>
      </c>
    </row>
    <row r="97" s="9" customFormat="1" ht="24.96" customHeight="1">
      <c r="A97" s="9"/>
      <c r="B97" s="189"/>
      <c r="C97" s="190"/>
      <c r="D97" s="191" t="s">
        <v>1118</v>
      </c>
      <c r="E97" s="192"/>
      <c r="F97" s="192"/>
      <c r="G97" s="192"/>
      <c r="H97" s="192"/>
      <c r="I97" s="192"/>
      <c r="J97" s="193">
        <f>J122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9"/>
      <c r="C98" s="190"/>
      <c r="D98" s="191" t="s">
        <v>1119</v>
      </c>
      <c r="E98" s="192"/>
      <c r="F98" s="192"/>
      <c r="G98" s="192"/>
      <c r="H98" s="192"/>
      <c r="I98" s="192"/>
      <c r="J98" s="193">
        <f>J127</f>
        <v>0</v>
      </c>
      <c r="K98" s="190"/>
      <c r="L98" s="19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9"/>
      <c r="C99" s="190"/>
      <c r="D99" s="191" t="s">
        <v>1120</v>
      </c>
      <c r="E99" s="192"/>
      <c r="F99" s="192"/>
      <c r="G99" s="192"/>
      <c r="H99" s="192"/>
      <c r="I99" s="192"/>
      <c r="J99" s="193">
        <f>J150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9"/>
      <c r="C100" s="190"/>
      <c r="D100" s="191" t="s">
        <v>1121</v>
      </c>
      <c r="E100" s="192"/>
      <c r="F100" s="192"/>
      <c r="G100" s="192"/>
      <c r="H100" s="192"/>
      <c r="I100" s="192"/>
      <c r="J100" s="193">
        <f>J161</f>
        <v>0</v>
      </c>
      <c r="K100" s="190"/>
      <c r="L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89"/>
      <c r="C101" s="190"/>
      <c r="D101" s="191" t="s">
        <v>1122</v>
      </c>
      <c r="E101" s="192"/>
      <c r="F101" s="192"/>
      <c r="G101" s="192"/>
      <c r="H101" s="192"/>
      <c r="I101" s="192"/>
      <c r="J101" s="193">
        <f>J224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4" t="s">
        <v>126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184" t="str">
        <f>E7</f>
        <v>OA - stavební práce</v>
      </c>
      <c r="F111" s="33"/>
      <c r="G111" s="33"/>
      <c r="H111" s="33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114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77" t="str">
        <f>E9</f>
        <v>D.1.4.c - Elektroinstalace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20</v>
      </c>
      <c r="D115" s="41"/>
      <c r="E115" s="41"/>
      <c r="F115" s="28" t="str">
        <f>F12</f>
        <v xml:space="preserve">Kotlářská 263/9, Veveří, 602 00 Brno </v>
      </c>
      <c r="G115" s="41"/>
      <c r="H115" s="41"/>
      <c r="I115" s="33" t="s">
        <v>22</v>
      </c>
      <c r="J115" s="80" t="str">
        <f>IF(J12="","",J12)</f>
        <v>20. 5. 2025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25.65" customHeight="1">
      <c r="A117" s="39"/>
      <c r="B117" s="40"/>
      <c r="C117" s="33" t="s">
        <v>24</v>
      </c>
      <c r="D117" s="41"/>
      <c r="E117" s="41"/>
      <c r="F117" s="28" t="str">
        <f>E15</f>
        <v>OA a VOŠ Brno Kotlářská, příspěvková organizace</v>
      </c>
      <c r="G117" s="41"/>
      <c r="H117" s="41"/>
      <c r="I117" s="33" t="s">
        <v>31</v>
      </c>
      <c r="J117" s="37" t="str">
        <f>E21</f>
        <v>Múčka Veselý architekti s.r.o.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5.65" customHeight="1">
      <c r="A118" s="39"/>
      <c r="B118" s="40"/>
      <c r="C118" s="33" t="s">
        <v>29</v>
      </c>
      <c r="D118" s="41"/>
      <c r="E118" s="41"/>
      <c r="F118" s="28" t="str">
        <f>IF(E18="","",E18)</f>
        <v>Vyplň údaj</v>
      </c>
      <c r="G118" s="41"/>
      <c r="H118" s="41"/>
      <c r="I118" s="33" t="s">
        <v>36</v>
      </c>
      <c r="J118" s="37" t="str">
        <f>E24</f>
        <v>Múčka Veselý architekti s.r.o.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0.32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1" customFormat="1" ht="29.28" customHeight="1">
      <c r="A120" s="200"/>
      <c r="B120" s="201"/>
      <c r="C120" s="202" t="s">
        <v>127</v>
      </c>
      <c r="D120" s="203" t="s">
        <v>63</v>
      </c>
      <c r="E120" s="203" t="s">
        <v>59</v>
      </c>
      <c r="F120" s="203" t="s">
        <v>60</v>
      </c>
      <c r="G120" s="203" t="s">
        <v>128</v>
      </c>
      <c r="H120" s="203" t="s">
        <v>129</v>
      </c>
      <c r="I120" s="203" t="s">
        <v>130</v>
      </c>
      <c r="J120" s="203" t="s">
        <v>121</v>
      </c>
      <c r="K120" s="204" t="s">
        <v>131</v>
      </c>
      <c r="L120" s="205"/>
      <c r="M120" s="101" t="s">
        <v>1</v>
      </c>
      <c r="N120" s="102" t="s">
        <v>42</v>
      </c>
      <c r="O120" s="102" t="s">
        <v>132</v>
      </c>
      <c r="P120" s="102" t="s">
        <v>133</v>
      </c>
      <c r="Q120" s="102" t="s">
        <v>134</v>
      </c>
      <c r="R120" s="102" t="s">
        <v>135</v>
      </c>
      <c r="S120" s="102" t="s">
        <v>136</v>
      </c>
      <c r="T120" s="103" t="s">
        <v>137</v>
      </c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</row>
    <row r="121" s="2" customFormat="1" ht="22.8" customHeight="1">
      <c r="A121" s="39"/>
      <c r="B121" s="40"/>
      <c r="C121" s="108" t="s">
        <v>138</v>
      </c>
      <c r="D121" s="41"/>
      <c r="E121" s="41"/>
      <c r="F121" s="41"/>
      <c r="G121" s="41"/>
      <c r="H121" s="41"/>
      <c r="I121" s="41"/>
      <c r="J121" s="206">
        <f>BK121</f>
        <v>0</v>
      </c>
      <c r="K121" s="41"/>
      <c r="L121" s="45"/>
      <c r="M121" s="104"/>
      <c r="N121" s="207"/>
      <c r="O121" s="105"/>
      <c r="P121" s="208">
        <f>P122+P127+P150+P161+P224</f>
        <v>0</v>
      </c>
      <c r="Q121" s="105"/>
      <c r="R121" s="208">
        <f>R122+R127+R150+R161+R224</f>
        <v>0</v>
      </c>
      <c r="S121" s="105"/>
      <c r="T121" s="209">
        <f>T122+T127+T150+T161+T224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77</v>
      </c>
      <c r="AU121" s="18" t="s">
        <v>123</v>
      </c>
      <c r="BK121" s="210">
        <f>BK122+BK127+BK150+BK161+BK224</f>
        <v>0</v>
      </c>
    </row>
    <row r="122" s="12" customFormat="1" ht="25.92" customHeight="1">
      <c r="A122" s="12"/>
      <c r="B122" s="211"/>
      <c r="C122" s="212"/>
      <c r="D122" s="213" t="s">
        <v>77</v>
      </c>
      <c r="E122" s="214" t="s">
        <v>1123</v>
      </c>
      <c r="F122" s="214" t="s">
        <v>1124</v>
      </c>
      <c r="G122" s="212"/>
      <c r="H122" s="212"/>
      <c r="I122" s="215"/>
      <c r="J122" s="216">
        <f>BK122</f>
        <v>0</v>
      </c>
      <c r="K122" s="212"/>
      <c r="L122" s="217"/>
      <c r="M122" s="218"/>
      <c r="N122" s="219"/>
      <c r="O122" s="219"/>
      <c r="P122" s="220">
        <f>SUM(P123:P126)</f>
        <v>0</v>
      </c>
      <c r="Q122" s="219"/>
      <c r="R122" s="220">
        <f>SUM(R123:R126)</f>
        <v>0</v>
      </c>
      <c r="S122" s="219"/>
      <c r="T122" s="221">
        <f>SUM(T123:T126)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85</v>
      </c>
      <c r="AT122" s="223" t="s">
        <v>77</v>
      </c>
      <c r="AU122" s="223" t="s">
        <v>78</v>
      </c>
      <c r="AY122" s="222" t="s">
        <v>141</v>
      </c>
      <c r="BK122" s="224">
        <f>SUM(BK123:BK126)</f>
        <v>0</v>
      </c>
    </row>
    <row r="123" s="2" customFormat="1" ht="21.75" customHeight="1">
      <c r="A123" s="39"/>
      <c r="B123" s="40"/>
      <c r="C123" s="227" t="s">
        <v>85</v>
      </c>
      <c r="D123" s="227" t="s">
        <v>144</v>
      </c>
      <c r="E123" s="228" t="s">
        <v>1125</v>
      </c>
      <c r="F123" s="229" t="s">
        <v>1126</v>
      </c>
      <c r="G123" s="230" t="s">
        <v>1127</v>
      </c>
      <c r="H123" s="231">
        <v>1</v>
      </c>
      <c r="I123" s="232"/>
      <c r="J123" s="233">
        <f>ROUND(I123*H123,2)</f>
        <v>0</v>
      </c>
      <c r="K123" s="229" t="s">
        <v>1</v>
      </c>
      <c r="L123" s="45"/>
      <c r="M123" s="234" t="s">
        <v>1</v>
      </c>
      <c r="N123" s="235" t="s">
        <v>43</v>
      </c>
      <c r="O123" s="92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8" t="s">
        <v>148</v>
      </c>
      <c r="AT123" s="238" t="s">
        <v>144</v>
      </c>
      <c r="AU123" s="238" t="s">
        <v>85</v>
      </c>
      <c r="AY123" s="18" t="s">
        <v>141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8" t="s">
        <v>85</v>
      </c>
      <c r="BK123" s="239">
        <f>ROUND(I123*H123,2)</f>
        <v>0</v>
      </c>
      <c r="BL123" s="18" t="s">
        <v>148</v>
      </c>
      <c r="BM123" s="238" t="s">
        <v>90</v>
      </c>
    </row>
    <row r="124" s="2" customFormat="1">
      <c r="A124" s="39"/>
      <c r="B124" s="40"/>
      <c r="C124" s="41"/>
      <c r="D124" s="240" t="s">
        <v>150</v>
      </c>
      <c r="E124" s="41"/>
      <c r="F124" s="241" t="s">
        <v>1126</v>
      </c>
      <c r="G124" s="41"/>
      <c r="H124" s="41"/>
      <c r="I124" s="242"/>
      <c r="J124" s="41"/>
      <c r="K124" s="41"/>
      <c r="L124" s="45"/>
      <c r="M124" s="243"/>
      <c r="N124" s="244"/>
      <c r="O124" s="92"/>
      <c r="P124" s="92"/>
      <c r="Q124" s="92"/>
      <c r="R124" s="92"/>
      <c r="S124" s="92"/>
      <c r="T124" s="9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150</v>
      </c>
      <c r="AU124" s="18" t="s">
        <v>85</v>
      </c>
    </row>
    <row r="125" s="2" customFormat="1" ht="16.5" customHeight="1">
      <c r="A125" s="39"/>
      <c r="B125" s="40"/>
      <c r="C125" s="227" t="s">
        <v>90</v>
      </c>
      <c r="D125" s="227" t="s">
        <v>144</v>
      </c>
      <c r="E125" s="228" t="s">
        <v>1128</v>
      </c>
      <c r="F125" s="229" t="s">
        <v>1129</v>
      </c>
      <c r="G125" s="230" t="s">
        <v>1127</v>
      </c>
      <c r="H125" s="231">
        <v>1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43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148</v>
      </c>
      <c r="AT125" s="238" t="s">
        <v>144</v>
      </c>
      <c r="AU125" s="238" t="s">
        <v>85</v>
      </c>
      <c r="AY125" s="18" t="s">
        <v>141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85</v>
      </c>
      <c r="BK125" s="239">
        <f>ROUND(I125*H125,2)</f>
        <v>0</v>
      </c>
      <c r="BL125" s="18" t="s">
        <v>148</v>
      </c>
      <c r="BM125" s="238" t="s">
        <v>148</v>
      </c>
    </row>
    <row r="126" s="2" customFormat="1">
      <c r="A126" s="39"/>
      <c r="B126" s="40"/>
      <c r="C126" s="41"/>
      <c r="D126" s="240" t="s">
        <v>150</v>
      </c>
      <c r="E126" s="41"/>
      <c r="F126" s="241" t="s">
        <v>1129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150</v>
      </c>
      <c r="AU126" s="18" t="s">
        <v>85</v>
      </c>
    </row>
    <row r="127" s="12" customFormat="1" ht="25.92" customHeight="1">
      <c r="A127" s="12"/>
      <c r="B127" s="211"/>
      <c r="C127" s="212"/>
      <c r="D127" s="213" t="s">
        <v>77</v>
      </c>
      <c r="E127" s="214" t="s">
        <v>1130</v>
      </c>
      <c r="F127" s="214" t="s">
        <v>1131</v>
      </c>
      <c r="G127" s="212"/>
      <c r="H127" s="212"/>
      <c r="I127" s="215"/>
      <c r="J127" s="216">
        <f>BK127</f>
        <v>0</v>
      </c>
      <c r="K127" s="212"/>
      <c r="L127" s="217"/>
      <c r="M127" s="218"/>
      <c r="N127" s="219"/>
      <c r="O127" s="219"/>
      <c r="P127" s="220">
        <f>SUM(P128:P149)</f>
        <v>0</v>
      </c>
      <c r="Q127" s="219"/>
      <c r="R127" s="220">
        <f>SUM(R128:R149)</f>
        <v>0</v>
      </c>
      <c r="S127" s="219"/>
      <c r="T127" s="221">
        <f>SUM(T128:T149)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85</v>
      </c>
      <c r="AT127" s="223" t="s">
        <v>77</v>
      </c>
      <c r="AU127" s="223" t="s">
        <v>78</v>
      </c>
      <c r="AY127" s="222" t="s">
        <v>141</v>
      </c>
      <c r="BK127" s="224">
        <f>SUM(BK128:BK149)</f>
        <v>0</v>
      </c>
    </row>
    <row r="128" s="2" customFormat="1" ht="16.5" customHeight="1">
      <c r="A128" s="39"/>
      <c r="B128" s="40"/>
      <c r="C128" s="227" t="s">
        <v>166</v>
      </c>
      <c r="D128" s="227" t="s">
        <v>144</v>
      </c>
      <c r="E128" s="228" t="s">
        <v>1132</v>
      </c>
      <c r="F128" s="229" t="s">
        <v>1133</v>
      </c>
      <c r="G128" s="230" t="s">
        <v>1127</v>
      </c>
      <c r="H128" s="231">
        <v>2</v>
      </c>
      <c r="I128" s="232"/>
      <c r="J128" s="233">
        <f>ROUND(I128*H128,2)</f>
        <v>0</v>
      </c>
      <c r="K128" s="229" t="s">
        <v>1</v>
      </c>
      <c r="L128" s="45"/>
      <c r="M128" s="234" t="s">
        <v>1</v>
      </c>
      <c r="N128" s="235" t="s">
        <v>43</v>
      </c>
      <c r="O128" s="92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8" t="s">
        <v>148</v>
      </c>
      <c r="AT128" s="238" t="s">
        <v>144</v>
      </c>
      <c r="AU128" s="238" t="s">
        <v>85</v>
      </c>
      <c r="AY128" s="18" t="s">
        <v>141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8" t="s">
        <v>85</v>
      </c>
      <c r="BK128" s="239">
        <f>ROUND(I128*H128,2)</f>
        <v>0</v>
      </c>
      <c r="BL128" s="18" t="s">
        <v>148</v>
      </c>
      <c r="BM128" s="238" t="s">
        <v>189</v>
      </c>
    </row>
    <row r="129" s="2" customFormat="1">
      <c r="A129" s="39"/>
      <c r="B129" s="40"/>
      <c r="C129" s="41"/>
      <c r="D129" s="240" t="s">
        <v>150</v>
      </c>
      <c r="E129" s="41"/>
      <c r="F129" s="241" t="s">
        <v>1133</v>
      </c>
      <c r="G129" s="41"/>
      <c r="H129" s="41"/>
      <c r="I129" s="242"/>
      <c r="J129" s="41"/>
      <c r="K129" s="41"/>
      <c r="L129" s="45"/>
      <c r="M129" s="243"/>
      <c r="N129" s="244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150</v>
      </c>
      <c r="AU129" s="18" t="s">
        <v>85</v>
      </c>
    </row>
    <row r="130" s="2" customFormat="1" ht="16.5" customHeight="1">
      <c r="A130" s="39"/>
      <c r="B130" s="40"/>
      <c r="C130" s="227" t="s">
        <v>148</v>
      </c>
      <c r="D130" s="227" t="s">
        <v>144</v>
      </c>
      <c r="E130" s="228" t="s">
        <v>1134</v>
      </c>
      <c r="F130" s="229" t="s">
        <v>1135</v>
      </c>
      <c r="G130" s="230" t="s">
        <v>1127</v>
      </c>
      <c r="H130" s="231">
        <v>9</v>
      </c>
      <c r="I130" s="232"/>
      <c r="J130" s="233">
        <f>ROUND(I130*H130,2)</f>
        <v>0</v>
      </c>
      <c r="K130" s="229" t="s">
        <v>1</v>
      </c>
      <c r="L130" s="45"/>
      <c r="M130" s="234" t="s">
        <v>1</v>
      </c>
      <c r="N130" s="235" t="s">
        <v>43</v>
      </c>
      <c r="O130" s="92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8" t="s">
        <v>148</v>
      </c>
      <c r="AT130" s="238" t="s">
        <v>144</v>
      </c>
      <c r="AU130" s="238" t="s">
        <v>85</v>
      </c>
      <c r="AY130" s="18" t="s">
        <v>141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8" t="s">
        <v>85</v>
      </c>
      <c r="BK130" s="239">
        <f>ROUND(I130*H130,2)</f>
        <v>0</v>
      </c>
      <c r="BL130" s="18" t="s">
        <v>148</v>
      </c>
      <c r="BM130" s="238" t="s">
        <v>201</v>
      </c>
    </row>
    <row r="131" s="2" customFormat="1">
      <c r="A131" s="39"/>
      <c r="B131" s="40"/>
      <c r="C131" s="41"/>
      <c r="D131" s="240" t="s">
        <v>150</v>
      </c>
      <c r="E131" s="41"/>
      <c r="F131" s="241" t="s">
        <v>1135</v>
      </c>
      <c r="G131" s="41"/>
      <c r="H131" s="41"/>
      <c r="I131" s="242"/>
      <c r="J131" s="41"/>
      <c r="K131" s="41"/>
      <c r="L131" s="45"/>
      <c r="M131" s="243"/>
      <c r="N131" s="244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150</v>
      </c>
      <c r="AU131" s="18" t="s">
        <v>85</v>
      </c>
    </row>
    <row r="132" s="2" customFormat="1" ht="16.5" customHeight="1">
      <c r="A132" s="39"/>
      <c r="B132" s="40"/>
      <c r="C132" s="227" t="s">
        <v>179</v>
      </c>
      <c r="D132" s="227" t="s">
        <v>144</v>
      </c>
      <c r="E132" s="228" t="s">
        <v>1136</v>
      </c>
      <c r="F132" s="229" t="s">
        <v>1137</v>
      </c>
      <c r="G132" s="230" t="s">
        <v>1127</v>
      </c>
      <c r="H132" s="231">
        <v>8</v>
      </c>
      <c r="I132" s="232"/>
      <c r="J132" s="233">
        <f>ROUND(I132*H132,2)</f>
        <v>0</v>
      </c>
      <c r="K132" s="229" t="s">
        <v>1</v>
      </c>
      <c r="L132" s="45"/>
      <c r="M132" s="234" t="s">
        <v>1</v>
      </c>
      <c r="N132" s="235" t="s">
        <v>43</v>
      </c>
      <c r="O132" s="92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8" t="s">
        <v>148</v>
      </c>
      <c r="AT132" s="238" t="s">
        <v>144</v>
      </c>
      <c r="AU132" s="238" t="s">
        <v>85</v>
      </c>
      <c r="AY132" s="18" t="s">
        <v>141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8" t="s">
        <v>85</v>
      </c>
      <c r="BK132" s="239">
        <f>ROUND(I132*H132,2)</f>
        <v>0</v>
      </c>
      <c r="BL132" s="18" t="s">
        <v>148</v>
      </c>
      <c r="BM132" s="238" t="s">
        <v>218</v>
      </c>
    </row>
    <row r="133" s="2" customFormat="1">
      <c r="A133" s="39"/>
      <c r="B133" s="40"/>
      <c r="C133" s="41"/>
      <c r="D133" s="240" t="s">
        <v>150</v>
      </c>
      <c r="E133" s="41"/>
      <c r="F133" s="241" t="s">
        <v>1137</v>
      </c>
      <c r="G133" s="41"/>
      <c r="H133" s="41"/>
      <c r="I133" s="242"/>
      <c r="J133" s="41"/>
      <c r="K133" s="41"/>
      <c r="L133" s="45"/>
      <c r="M133" s="243"/>
      <c r="N133" s="244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150</v>
      </c>
      <c r="AU133" s="18" t="s">
        <v>85</v>
      </c>
    </row>
    <row r="134" s="2" customFormat="1" ht="16.5" customHeight="1">
      <c r="A134" s="39"/>
      <c r="B134" s="40"/>
      <c r="C134" s="227" t="s">
        <v>189</v>
      </c>
      <c r="D134" s="227" t="s">
        <v>144</v>
      </c>
      <c r="E134" s="228" t="s">
        <v>1138</v>
      </c>
      <c r="F134" s="229" t="s">
        <v>1139</v>
      </c>
      <c r="G134" s="230" t="s">
        <v>1127</v>
      </c>
      <c r="H134" s="231">
        <v>1</v>
      </c>
      <c r="I134" s="232"/>
      <c r="J134" s="233">
        <f>ROUND(I134*H134,2)</f>
        <v>0</v>
      </c>
      <c r="K134" s="229" t="s">
        <v>1</v>
      </c>
      <c r="L134" s="45"/>
      <c r="M134" s="234" t="s">
        <v>1</v>
      </c>
      <c r="N134" s="235" t="s">
        <v>43</v>
      </c>
      <c r="O134" s="92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8" t="s">
        <v>148</v>
      </c>
      <c r="AT134" s="238" t="s">
        <v>144</v>
      </c>
      <c r="AU134" s="238" t="s">
        <v>85</v>
      </c>
      <c r="AY134" s="18" t="s">
        <v>141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8" t="s">
        <v>85</v>
      </c>
      <c r="BK134" s="239">
        <f>ROUND(I134*H134,2)</f>
        <v>0</v>
      </c>
      <c r="BL134" s="18" t="s">
        <v>148</v>
      </c>
      <c r="BM134" s="238" t="s">
        <v>8</v>
      </c>
    </row>
    <row r="135" s="2" customFormat="1">
      <c r="A135" s="39"/>
      <c r="B135" s="40"/>
      <c r="C135" s="41"/>
      <c r="D135" s="240" t="s">
        <v>150</v>
      </c>
      <c r="E135" s="41"/>
      <c r="F135" s="241" t="s">
        <v>1139</v>
      </c>
      <c r="G135" s="41"/>
      <c r="H135" s="41"/>
      <c r="I135" s="242"/>
      <c r="J135" s="41"/>
      <c r="K135" s="41"/>
      <c r="L135" s="45"/>
      <c r="M135" s="243"/>
      <c r="N135" s="244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150</v>
      </c>
      <c r="AU135" s="18" t="s">
        <v>85</v>
      </c>
    </row>
    <row r="136" s="2" customFormat="1" ht="16.5" customHeight="1">
      <c r="A136" s="39"/>
      <c r="B136" s="40"/>
      <c r="C136" s="227" t="s">
        <v>195</v>
      </c>
      <c r="D136" s="227" t="s">
        <v>144</v>
      </c>
      <c r="E136" s="228" t="s">
        <v>1140</v>
      </c>
      <c r="F136" s="229" t="s">
        <v>1141</v>
      </c>
      <c r="G136" s="230" t="s">
        <v>1127</v>
      </c>
      <c r="H136" s="231">
        <v>6</v>
      </c>
      <c r="I136" s="232"/>
      <c r="J136" s="233">
        <f>ROUND(I136*H136,2)</f>
        <v>0</v>
      </c>
      <c r="K136" s="229" t="s">
        <v>1</v>
      </c>
      <c r="L136" s="45"/>
      <c r="M136" s="234" t="s">
        <v>1</v>
      </c>
      <c r="N136" s="235" t="s">
        <v>43</v>
      </c>
      <c r="O136" s="92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8" t="s">
        <v>148</v>
      </c>
      <c r="AT136" s="238" t="s">
        <v>144</v>
      </c>
      <c r="AU136" s="238" t="s">
        <v>85</v>
      </c>
      <c r="AY136" s="18" t="s">
        <v>141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8" t="s">
        <v>85</v>
      </c>
      <c r="BK136" s="239">
        <f>ROUND(I136*H136,2)</f>
        <v>0</v>
      </c>
      <c r="BL136" s="18" t="s">
        <v>148</v>
      </c>
      <c r="BM136" s="238" t="s">
        <v>249</v>
      </c>
    </row>
    <row r="137" s="2" customFormat="1">
      <c r="A137" s="39"/>
      <c r="B137" s="40"/>
      <c r="C137" s="41"/>
      <c r="D137" s="240" t="s">
        <v>150</v>
      </c>
      <c r="E137" s="41"/>
      <c r="F137" s="241" t="s">
        <v>1141</v>
      </c>
      <c r="G137" s="41"/>
      <c r="H137" s="41"/>
      <c r="I137" s="242"/>
      <c r="J137" s="41"/>
      <c r="K137" s="41"/>
      <c r="L137" s="45"/>
      <c r="M137" s="243"/>
      <c r="N137" s="244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150</v>
      </c>
      <c r="AU137" s="18" t="s">
        <v>85</v>
      </c>
    </row>
    <row r="138" s="2" customFormat="1" ht="16.5" customHeight="1">
      <c r="A138" s="39"/>
      <c r="B138" s="40"/>
      <c r="C138" s="227" t="s">
        <v>201</v>
      </c>
      <c r="D138" s="227" t="s">
        <v>144</v>
      </c>
      <c r="E138" s="228" t="s">
        <v>1142</v>
      </c>
      <c r="F138" s="229" t="s">
        <v>1143</v>
      </c>
      <c r="G138" s="230" t="s">
        <v>1127</v>
      </c>
      <c r="H138" s="231">
        <v>1</v>
      </c>
      <c r="I138" s="232"/>
      <c r="J138" s="233">
        <f>ROUND(I138*H138,2)</f>
        <v>0</v>
      </c>
      <c r="K138" s="229" t="s">
        <v>1</v>
      </c>
      <c r="L138" s="45"/>
      <c r="M138" s="234" t="s">
        <v>1</v>
      </c>
      <c r="N138" s="235" t="s">
        <v>43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148</v>
      </c>
      <c r="AT138" s="238" t="s">
        <v>144</v>
      </c>
      <c r="AU138" s="238" t="s">
        <v>85</v>
      </c>
      <c r="AY138" s="18" t="s">
        <v>141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85</v>
      </c>
      <c r="BK138" s="239">
        <f>ROUND(I138*H138,2)</f>
        <v>0</v>
      </c>
      <c r="BL138" s="18" t="s">
        <v>148</v>
      </c>
      <c r="BM138" s="238" t="s">
        <v>262</v>
      </c>
    </row>
    <row r="139" s="2" customFormat="1">
      <c r="A139" s="39"/>
      <c r="B139" s="40"/>
      <c r="C139" s="41"/>
      <c r="D139" s="240" t="s">
        <v>150</v>
      </c>
      <c r="E139" s="41"/>
      <c r="F139" s="241" t="s">
        <v>1143</v>
      </c>
      <c r="G139" s="41"/>
      <c r="H139" s="41"/>
      <c r="I139" s="242"/>
      <c r="J139" s="41"/>
      <c r="K139" s="41"/>
      <c r="L139" s="45"/>
      <c r="M139" s="243"/>
      <c r="N139" s="244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150</v>
      </c>
      <c r="AU139" s="18" t="s">
        <v>85</v>
      </c>
    </row>
    <row r="140" s="2" customFormat="1" ht="16.5" customHeight="1">
      <c r="A140" s="39"/>
      <c r="B140" s="40"/>
      <c r="C140" s="227" t="s">
        <v>142</v>
      </c>
      <c r="D140" s="227" t="s">
        <v>144</v>
      </c>
      <c r="E140" s="228" t="s">
        <v>1144</v>
      </c>
      <c r="F140" s="229" t="s">
        <v>1145</v>
      </c>
      <c r="G140" s="230" t="s">
        <v>1127</v>
      </c>
      <c r="H140" s="231">
        <v>6</v>
      </c>
      <c r="I140" s="232"/>
      <c r="J140" s="233">
        <f>ROUND(I140*H140,2)</f>
        <v>0</v>
      </c>
      <c r="K140" s="229" t="s">
        <v>1</v>
      </c>
      <c r="L140" s="45"/>
      <c r="M140" s="234" t="s">
        <v>1</v>
      </c>
      <c r="N140" s="235" t="s">
        <v>43</v>
      </c>
      <c r="O140" s="92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8" t="s">
        <v>148</v>
      </c>
      <c r="AT140" s="238" t="s">
        <v>144</v>
      </c>
      <c r="AU140" s="238" t="s">
        <v>85</v>
      </c>
      <c r="AY140" s="18" t="s">
        <v>141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8" t="s">
        <v>85</v>
      </c>
      <c r="BK140" s="239">
        <f>ROUND(I140*H140,2)</f>
        <v>0</v>
      </c>
      <c r="BL140" s="18" t="s">
        <v>148</v>
      </c>
      <c r="BM140" s="238" t="s">
        <v>271</v>
      </c>
    </row>
    <row r="141" s="2" customFormat="1">
      <c r="A141" s="39"/>
      <c r="B141" s="40"/>
      <c r="C141" s="41"/>
      <c r="D141" s="240" t="s">
        <v>150</v>
      </c>
      <c r="E141" s="41"/>
      <c r="F141" s="241" t="s">
        <v>1145</v>
      </c>
      <c r="G141" s="41"/>
      <c r="H141" s="41"/>
      <c r="I141" s="242"/>
      <c r="J141" s="41"/>
      <c r="K141" s="41"/>
      <c r="L141" s="45"/>
      <c r="M141" s="243"/>
      <c r="N141" s="244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150</v>
      </c>
      <c r="AU141" s="18" t="s">
        <v>85</v>
      </c>
    </row>
    <row r="142" s="2" customFormat="1" ht="16.5" customHeight="1">
      <c r="A142" s="39"/>
      <c r="B142" s="40"/>
      <c r="C142" s="227" t="s">
        <v>218</v>
      </c>
      <c r="D142" s="227" t="s">
        <v>144</v>
      </c>
      <c r="E142" s="228" t="s">
        <v>1146</v>
      </c>
      <c r="F142" s="229" t="s">
        <v>1147</v>
      </c>
      <c r="G142" s="230" t="s">
        <v>1127</v>
      </c>
      <c r="H142" s="231">
        <v>6</v>
      </c>
      <c r="I142" s="232"/>
      <c r="J142" s="233">
        <f>ROUND(I142*H142,2)</f>
        <v>0</v>
      </c>
      <c r="K142" s="229" t="s">
        <v>1</v>
      </c>
      <c r="L142" s="45"/>
      <c r="M142" s="234" t="s">
        <v>1</v>
      </c>
      <c r="N142" s="235" t="s">
        <v>43</v>
      </c>
      <c r="O142" s="92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8" t="s">
        <v>148</v>
      </c>
      <c r="AT142" s="238" t="s">
        <v>144</v>
      </c>
      <c r="AU142" s="238" t="s">
        <v>85</v>
      </c>
      <c r="AY142" s="18" t="s">
        <v>141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8" t="s">
        <v>85</v>
      </c>
      <c r="BK142" s="239">
        <f>ROUND(I142*H142,2)</f>
        <v>0</v>
      </c>
      <c r="BL142" s="18" t="s">
        <v>148</v>
      </c>
      <c r="BM142" s="238" t="s">
        <v>279</v>
      </c>
    </row>
    <row r="143" s="2" customFormat="1">
      <c r="A143" s="39"/>
      <c r="B143" s="40"/>
      <c r="C143" s="41"/>
      <c r="D143" s="240" t="s">
        <v>150</v>
      </c>
      <c r="E143" s="41"/>
      <c r="F143" s="241" t="s">
        <v>1147</v>
      </c>
      <c r="G143" s="41"/>
      <c r="H143" s="41"/>
      <c r="I143" s="242"/>
      <c r="J143" s="41"/>
      <c r="K143" s="41"/>
      <c r="L143" s="45"/>
      <c r="M143" s="243"/>
      <c r="N143" s="244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150</v>
      </c>
      <c r="AU143" s="18" t="s">
        <v>85</v>
      </c>
    </row>
    <row r="144" s="2" customFormat="1" ht="16.5" customHeight="1">
      <c r="A144" s="39"/>
      <c r="B144" s="40"/>
      <c r="C144" s="227" t="s">
        <v>218</v>
      </c>
      <c r="D144" s="227" t="s">
        <v>144</v>
      </c>
      <c r="E144" s="228" t="s">
        <v>1148</v>
      </c>
      <c r="F144" s="229" t="s">
        <v>1149</v>
      </c>
      <c r="G144" s="230" t="s">
        <v>1127</v>
      </c>
      <c r="H144" s="231">
        <v>34</v>
      </c>
      <c r="I144" s="232"/>
      <c r="J144" s="233">
        <f>ROUND(I144*H144,2)</f>
        <v>0</v>
      </c>
      <c r="K144" s="229" t="s">
        <v>1</v>
      </c>
      <c r="L144" s="45"/>
      <c r="M144" s="234" t="s">
        <v>1</v>
      </c>
      <c r="N144" s="235" t="s">
        <v>43</v>
      </c>
      <c r="O144" s="92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8" t="s">
        <v>148</v>
      </c>
      <c r="AT144" s="238" t="s">
        <v>144</v>
      </c>
      <c r="AU144" s="238" t="s">
        <v>85</v>
      </c>
      <c r="AY144" s="18" t="s">
        <v>141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8" t="s">
        <v>85</v>
      </c>
      <c r="BK144" s="239">
        <f>ROUND(I144*H144,2)</f>
        <v>0</v>
      </c>
      <c r="BL144" s="18" t="s">
        <v>148</v>
      </c>
      <c r="BM144" s="238" t="s">
        <v>286</v>
      </c>
    </row>
    <row r="145" s="2" customFormat="1">
      <c r="A145" s="39"/>
      <c r="B145" s="40"/>
      <c r="C145" s="41"/>
      <c r="D145" s="240" t="s">
        <v>150</v>
      </c>
      <c r="E145" s="41"/>
      <c r="F145" s="241" t="s">
        <v>1149</v>
      </c>
      <c r="G145" s="41"/>
      <c r="H145" s="41"/>
      <c r="I145" s="242"/>
      <c r="J145" s="41"/>
      <c r="K145" s="41"/>
      <c r="L145" s="45"/>
      <c r="M145" s="243"/>
      <c r="N145" s="244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150</v>
      </c>
      <c r="AU145" s="18" t="s">
        <v>85</v>
      </c>
    </row>
    <row r="146" s="2" customFormat="1" ht="16.5" customHeight="1">
      <c r="A146" s="39"/>
      <c r="B146" s="40"/>
      <c r="C146" s="227" t="s">
        <v>232</v>
      </c>
      <c r="D146" s="227" t="s">
        <v>144</v>
      </c>
      <c r="E146" s="228" t="s">
        <v>1150</v>
      </c>
      <c r="F146" s="229" t="s">
        <v>1151</v>
      </c>
      <c r="G146" s="230" t="s">
        <v>1127</v>
      </c>
      <c r="H146" s="231">
        <v>1</v>
      </c>
      <c r="I146" s="232"/>
      <c r="J146" s="233">
        <f>ROUND(I146*H146,2)</f>
        <v>0</v>
      </c>
      <c r="K146" s="229" t="s">
        <v>1</v>
      </c>
      <c r="L146" s="45"/>
      <c r="M146" s="234" t="s">
        <v>1</v>
      </c>
      <c r="N146" s="235" t="s">
        <v>43</v>
      </c>
      <c r="O146" s="92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8" t="s">
        <v>148</v>
      </c>
      <c r="AT146" s="238" t="s">
        <v>144</v>
      </c>
      <c r="AU146" s="238" t="s">
        <v>85</v>
      </c>
      <c r="AY146" s="18" t="s">
        <v>141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8" t="s">
        <v>85</v>
      </c>
      <c r="BK146" s="239">
        <f>ROUND(I146*H146,2)</f>
        <v>0</v>
      </c>
      <c r="BL146" s="18" t="s">
        <v>148</v>
      </c>
      <c r="BM146" s="238" t="s">
        <v>298</v>
      </c>
    </row>
    <row r="147" s="2" customFormat="1">
      <c r="A147" s="39"/>
      <c r="B147" s="40"/>
      <c r="C147" s="41"/>
      <c r="D147" s="240" t="s">
        <v>150</v>
      </c>
      <c r="E147" s="41"/>
      <c r="F147" s="241" t="s">
        <v>1151</v>
      </c>
      <c r="G147" s="41"/>
      <c r="H147" s="41"/>
      <c r="I147" s="242"/>
      <c r="J147" s="41"/>
      <c r="K147" s="41"/>
      <c r="L147" s="45"/>
      <c r="M147" s="243"/>
      <c r="N147" s="244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150</v>
      </c>
      <c r="AU147" s="18" t="s">
        <v>85</v>
      </c>
    </row>
    <row r="148" s="2" customFormat="1" ht="16.5" customHeight="1">
      <c r="A148" s="39"/>
      <c r="B148" s="40"/>
      <c r="C148" s="227" t="s">
        <v>8</v>
      </c>
      <c r="D148" s="227" t="s">
        <v>144</v>
      </c>
      <c r="E148" s="228" t="s">
        <v>1152</v>
      </c>
      <c r="F148" s="229" t="s">
        <v>1153</v>
      </c>
      <c r="G148" s="230" t="s">
        <v>1127</v>
      </c>
      <c r="H148" s="231">
        <v>1</v>
      </c>
      <c r="I148" s="232"/>
      <c r="J148" s="233">
        <f>ROUND(I148*H148,2)</f>
        <v>0</v>
      </c>
      <c r="K148" s="229" t="s">
        <v>1</v>
      </c>
      <c r="L148" s="45"/>
      <c r="M148" s="234" t="s">
        <v>1</v>
      </c>
      <c r="N148" s="235" t="s">
        <v>43</v>
      </c>
      <c r="O148" s="92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8" t="s">
        <v>148</v>
      </c>
      <c r="AT148" s="238" t="s">
        <v>144</v>
      </c>
      <c r="AU148" s="238" t="s">
        <v>85</v>
      </c>
      <c r="AY148" s="18" t="s">
        <v>141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8" t="s">
        <v>85</v>
      </c>
      <c r="BK148" s="239">
        <f>ROUND(I148*H148,2)</f>
        <v>0</v>
      </c>
      <c r="BL148" s="18" t="s">
        <v>148</v>
      </c>
      <c r="BM148" s="238" t="s">
        <v>184</v>
      </c>
    </row>
    <row r="149" s="2" customFormat="1">
      <c r="A149" s="39"/>
      <c r="B149" s="40"/>
      <c r="C149" s="41"/>
      <c r="D149" s="240" t="s">
        <v>150</v>
      </c>
      <c r="E149" s="41"/>
      <c r="F149" s="241" t="s">
        <v>1153</v>
      </c>
      <c r="G149" s="41"/>
      <c r="H149" s="41"/>
      <c r="I149" s="242"/>
      <c r="J149" s="41"/>
      <c r="K149" s="41"/>
      <c r="L149" s="45"/>
      <c r="M149" s="243"/>
      <c r="N149" s="244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150</v>
      </c>
      <c r="AU149" s="18" t="s">
        <v>85</v>
      </c>
    </row>
    <row r="150" s="12" customFormat="1" ht="25.92" customHeight="1">
      <c r="A150" s="12"/>
      <c r="B150" s="211"/>
      <c r="C150" s="212"/>
      <c r="D150" s="213" t="s">
        <v>77</v>
      </c>
      <c r="E150" s="214" t="s">
        <v>1154</v>
      </c>
      <c r="F150" s="214" t="s">
        <v>1155</v>
      </c>
      <c r="G150" s="212"/>
      <c r="H150" s="212"/>
      <c r="I150" s="215"/>
      <c r="J150" s="216">
        <f>BK150</f>
        <v>0</v>
      </c>
      <c r="K150" s="212"/>
      <c r="L150" s="217"/>
      <c r="M150" s="218"/>
      <c r="N150" s="219"/>
      <c r="O150" s="219"/>
      <c r="P150" s="220">
        <f>SUM(P151:P160)</f>
        <v>0</v>
      </c>
      <c r="Q150" s="219"/>
      <c r="R150" s="220">
        <f>SUM(R151:R160)</f>
        <v>0</v>
      </c>
      <c r="S150" s="219"/>
      <c r="T150" s="221">
        <f>SUM(T151:T160)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2" t="s">
        <v>85</v>
      </c>
      <c r="AT150" s="223" t="s">
        <v>77</v>
      </c>
      <c r="AU150" s="223" t="s">
        <v>78</v>
      </c>
      <c r="AY150" s="222" t="s">
        <v>141</v>
      </c>
      <c r="BK150" s="224">
        <f>SUM(BK151:BK160)</f>
        <v>0</v>
      </c>
    </row>
    <row r="151" s="2" customFormat="1" ht="37.8" customHeight="1">
      <c r="A151" s="39"/>
      <c r="B151" s="40"/>
      <c r="C151" s="227" t="s">
        <v>232</v>
      </c>
      <c r="D151" s="227" t="s">
        <v>144</v>
      </c>
      <c r="E151" s="228" t="s">
        <v>1156</v>
      </c>
      <c r="F151" s="229" t="s">
        <v>1157</v>
      </c>
      <c r="G151" s="230" t="s">
        <v>1127</v>
      </c>
      <c r="H151" s="231">
        <v>8</v>
      </c>
      <c r="I151" s="232"/>
      <c r="J151" s="233">
        <f>ROUND(I151*H151,2)</f>
        <v>0</v>
      </c>
      <c r="K151" s="229" t="s">
        <v>1</v>
      </c>
      <c r="L151" s="45"/>
      <c r="M151" s="234" t="s">
        <v>1</v>
      </c>
      <c r="N151" s="235" t="s">
        <v>43</v>
      </c>
      <c r="O151" s="92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8" t="s">
        <v>148</v>
      </c>
      <c r="AT151" s="238" t="s">
        <v>144</v>
      </c>
      <c r="AU151" s="238" t="s">
        <v>85</v>
      </c>
      <c r="AY151" s="18" t="s">
        <v>141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8" t="s">
        <v>85</v>
      </c>
      <c r="BK151" s="239">
        <f>ROUND(I151*H151,2)</f>
        <v>0</v>
      </c>
      <c r="BL151" s="18" t="s">
        <v>148</v>
      </c>
      <c r="BM151" s="238" t="s">
        <v>294</v>
      </c>
    </row>
    <row r="152" s="2" customFormat="1">
      <c r="A152" s="39"/>
      <c r="B152" s="40"/>
      <c r="C152" s="41"/>
      <c r="D152" s="240" t="s">
        <v>150</v>
      </c>
      <c r="E152" s="41"/>
      <c r="F152" s="241" t="s">
        <v>1157</v>
      </c>
      <c r="G152" s="41"/>
      <c r="H152" s="41"/>
      <c r="I152" s="242"/>
      <c r="J152" s="41"/>
      <c r="K152" s="41"/>
      <c r="L152" s="45"/>
      <c r="M152" s="243"/>
      <c r="N152" s="244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150</v>
      </c>
      <c r="AU152" s="18" t="s">
        <v>85</v>
      </c>
    </row>
    <row r="153" s="2" customFormat="1" ht="37.8" customHeight="1">
      <c r="A153" s="39"/>
      <c r="B153" s="40"/>
      <c r="C153" s="227" t="s">
        <v>8</v>
      </c>
      <c r="D153" s="227" t="s">
        <v>144</v>
      </c>
      <c r="E153" s="228" t="s">
        <v>1158</v>
      </c>
      <c r="F153" s="229" t="s">
        <v>1159</v>
      </c>
      <c r="G153" s="230" t="s">
        <v>1127</v>
      </c>
      <c r="H153" s="231">
        <v>2</v>
      </c>
      <c r="I153" s="232"/>
      <c r="J153" s="233">
        <f>ROUND(I153*H153,2)</f>
        <v>0</v>
      </c>
      <c r="K153" s="229" t="s">
        <v>1</v>
      </c>
      <c r="L153" s="45"/>
      <c r="M153" s="234" t="s">
        <v>1</v>
      </c>
      <c r="N153" s="235" t="s">
        <v>43</v>
      </c>
      <c r="O153" s="92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8" t="s">
        <v>148</v>
      </c>
      <c r="AT153" s="238" t="s">
        <v>144</v>
      </c>
      <c r="AU153" s="238" t="s">
        <v>85</v>
      </c>
      <c r="AY153" s="18" t="s">
        <v>141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8" t="s">
        <v>85</v>
      </c>
      <c r="BK153" s="239">
        <f>ROUND(I153*H153,2)</f>
        <v>0</v>
      </c>
      <c r="BL153" s="18" t="s">
        <v>148</v>
      </c>
      <c r="BM153" s="238" t="s">
        <v>503</v>
      </c>
    </row>
    <row r="154" s="2" customFormat="1">
      <c r="A154" s="39"/>
      <c r="B154" s="40"/>
      <c r="C154" s="41"/>
      <c r="D154" s="240" t="s">
        <v>150</v>
      </c>
      <c r="E154" s="41"/>
      <c r="F154" s="241" t="s">
        <v>1159</v>
      </c>
      <c r="G154" s="41"/>
      <c r="H154" s="41"/>
      <c r="I154" s="242"/>
      <c r="J154" s="41"/>
      <c r="K154" s="41"/>
      <c r="L154" s="45"/>
      <c r="M154" s="243"/>
      <c r="N154" s="244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150</v>
      </c>
      <c r="AU154" s="18" t="s">
        <v>85</v>
      </c>
    </row>
    <row r="155" s="2" customFormat="1" ht="37.8" customHeight="1">
      <c r="A155" s="39"/>
      <c r="B155" s="40"/>
      <c r="C155" s="227" t="s">
        <v>244</v>
      </c>
      <c r="D155" s="227" t="s">
        <v>144</v>
      </c>
      <c r="E155" s="228" t="s">
        <v>1160</v>
      </c>
      <c r="F155" s="229" t="s">
        <v>1161</v>
      </c>
      <c r="G155" s="230" t="s">
        <v>1127</v>
      </c>
      <c r="H155" s="231">
        <v>4</v>
      </c>
      <c r="I155" s="232"/>
      <c r="J155" s="233">
        <f>ROUND(I155*H155,2)</f>
        <v>0</v>
      </c>
      <c r="K155" s="229" t="s">
        <v>1</v>
      </c>
      <c r="L155" s="45"/>
      <c r="M155" s="234" t="s">
        <v>1</v>
      </c>
      <c r="N155" s="235" t="s">
        <v>43</v>
      </c>
      <c r="O155" s="92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8" t="s">
        <v>148</v>
      </c>
      <c r="AT155" s="238" t="s">
        <v>144</v>
      </c>
      <c r="AU155" s="238" t="s">
        <v>85</v>
      </c>
      <c r="AY155" s="18" t="s">
        <v>141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8" t="s">
        <v>85</v>
      </c>
      <c r="BK155" s="239">
        <f>ROUND(I155*H155,2)</f>
        <v>0</v>
      </c>
      <c r="BL155" s="18" t="s">
        <v>148</v>
      </c>
      <c r="BM155" s="238" t="s">
        <v>511</v>
      </c>
    </row>
    <row r="156" s="2" customFormat="1">
      <c r="A156" s="39"/>
      <c r="B156" s="40"/>
      <c r="C156" s="41"/>
      <c r="D156" s="240" t="s">
        <v>150</v>
      </c>
      <c r="E156" s="41"/>
      <c r="F156" s="241" t="s">
        <v>1161</v>
      </c>
      <c r="G156" s="41"/>
      <c r="H156" s="41"/>
      <c r="I156" s="242"/>
      <c r="J156" s="41"/>
      <c r="K156" s="41"/>
      <c r="L156" s="45"/>
      <c r="M156" s="243"/>
      <c r="N156" s="244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150</v>
      </c>
      <c r="AU156" s="18" t="s">
        <v>85</v>
      </c>
    </row>
    <row r="157" s="2" customFormat="1" ht="37.8" customHeight="1">
      <c r="A157" s="39"/>
      <c r="B157" s="40"/>
      <c r="C157" s="227" t="s">
        <v>249</v>
      </c>
      <c r="D157" s="227" t="s">
        <v>144</v>
      </c>
      <c r="E157" s="228" t="s">
        <v>1162</v>
      </c>
      <c r="F157" s="229" t="s">
        <v>1163</v>
      </c>
      <c r="G157" s="230" t="s">
        <v>1127</v>
      </c>
      <c r="H157" s="231">
        <v>6</v>
      </c>
      <c r="I157" s="232"/>
      <c r="J157" s="233">
        <f>ROUND(I157*H157,2)</f>
        <v>0</v>
      </c>
      <c r="K157" s="229" t="s">
        <v>1</v>
      </c>
      <c r="L157" s="45"/>
      <c r="M157" s="234" t="s">
        <v>1</v>
      </c>
      <c r="N157" s="235" t="s">
        <v>43</v>
      </c>
      <c r="O157" s="92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8" t="s">
        <v>148</v>
      </c>
      <c r="AT157" s="238" t="s">
        <v>144</v>
      </c>
      <c r="AU157" s="238" t="s">
        <v>85</v>
      </c>
      <c r="AY157" s="18" t="s">
        <v>141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8" t="s">
        <v>85</v>
      </c>
      <c r="BK157" s="239">
        <f>ROUND(I157*H157,2)</f>
        <v>0</v>
      </c>
      <c r="BL157" s="18" t="s">
        <v>148</v>
      </c>
      <c r="BM157" s="238" t="s">
        <v>530</v>
      </c>
    </row>
    <row r="158" s="2" customFormat="1">
      <c r="A158" s="39"/>
      <c r="B158" s="40"/>
      <c r="C158" s="41"/>
      <c r="D158" s="240" t="s">
        <v>150</v>
      </c>
      <c r="E158" s="41"/>
      <c r="F158" s="241" t="s">
        <v>1163</v>
      </c>
      <c r="G158" s="41"/>
      <c r="H158" s="41"/>
      <c r="I158" s="242"/>
      <c r="J158" s="41"/>
      <c r="K158" s="41"/>
      <c r="L158" s="45"/>
      <c r="M158" s="243"/>
      <c r="N158" s="244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150</v>
      </c>
      <c r="AU158" s="18" t="s">
        <v>85</v>
      </c>
    </row>
    <row r="159" s="2" customFormat="1" ht="37.8" customHeight="1">
      <c r="A159" s="39"/>
      <c r="B159" s="40"/>
      <c r="C159" s="227" t="s">
        <v>258</v>
      </c>
      <c r="D159" s="227" t="s">
        <v>144</v>
      </c>
      <c r="E159" s="228" t="s">
        <v>1164</v>
      </c>
      <c r="F159" s="229" t="s">
        <v>1165</v>
      </c>
      <c r="G159" s="230" t="s">
        <v>1127</v>
      </c>
      <c r="H159" s="231">
        <v>6</v>
      </c>
      <c r="I159" s="232"/>
      <c r="J159" s="233">
        <f>ROUND(I159*H159,2)</f>
        <v>0</v>
      </c>
      <c r="K159" s="229" t="s">
        <v>1</v>
      </c>
      <c r="L159" s="45"/>
      <c r="M159" s="234" t="s">
        <v>1</v>
      </c>
      <c r="N159" s="235" t="s">
        <v>43</v>
      </c>
      <c r="O159" s="92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8" t="s">
        <v>148</v>
      </c>
      <c r="AT159" s="238" t="s">
        <v>144</v>
      </c>
      <c r="AU159" s="238" t="s">
        <v>85</v>
      </c>
      <c r="AY159" s="18" t="s">
        <v>141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8" t="s">
        <v>85</v>
      </c>
      <c r="BK159" s="239">
        <f>ROUND(I159*H159,2)</f>
        <v>0</v>
      </c>
      <c r="BL159" s="18" t="s">
        <v>148</v>
      </c>
      <c r="BM159" s="238" t="s">
        <v>538</v>
      </c>
    </row>
    <row r="160" s="2" customFormat="1">
      <c r="A160" s="39"/>
      <c r="B160" s="40"/>
      <c r="C160" s="41"/>
      <c r="D160" s="240" t="s">
        <v>150</v>
      </c>
      <c r="E160" s="41"/>
      <c r="F160" s="241" t="s">
        <v>1165</v>
      </c>
      <c r="G160" s="41"/>
      <c r="H160" s="41"/>
      <c r="I160" s="242"/>
      <c r="J160" s="41"/>
      <c r="K160" s="41"/>
      <c r="L160" s="45"/>
      <c r="M160" s="243"/>
      <c r="N160" s="244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150</v>
      </c>
      <c r="AU160" s="18" t="s">
        <v>85</v>
      </c>
    </row>
    <row r="161" s="12" customFormat="1" ht="25.92" customHeight="1">
      <c r="A161" s="12"/>
      <c r="B161" s="211"/>
      <c r="C161" s="212"/>
      <c r="D161" s="213" t="s">
        <v>77</v>
      </c>
      <c r="E161" s="214" t="s">
        <v>1166</v>
      </c>
      <c r="F161" s="214" t="s">
        <v>1167</v>
      </c>
      <c r="G161" s="212"/>
      <c r="H161" s="212"/>
      <c r="I161" s="215"/>
      <c r="J161" s="216">
        <f>BK161</f>
        <v>0</v>
      </c>
      <c r="K161" s="212"/>
      <c r="L161" s="217"/>
      <c r="M161" s="218"/>
      <c r="N161" s="219"/>
      <c r="O161" s="219"/>
      <c r="P161" s="220">
        <f>SUM(P162:P223)</f>
        <v>0</v>
      </c>
      <c r="Q161" s="219"/>
      <c r="R161" s="220">
        <f>SUM(R162:R223)</f>
        <v>0</v>
      </c>
      <c r="S161" s="219"/>
      <c r="T161" s="221">
        <f>SUM(T162:T223)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2" t="s">
        <v>85</v>
      </c>
      <c r="AT161" s="223" t="s">
        <v>77</v>
      </c>
      <c r="AU161" s="223" t="s">
        <v>78</v>
      </c>
      <c r="AY161" s="222" t="s">
        <v>141</v>
      </c>
      <c r="BK161" s="224">
        <f>SUM(BK162:BK223)</f>
        <v>0</v>
      </c>
    </row>
    <row r="162" s="2" customFormat="1" ht="16.5" customHeight="1">
      <c r="A162" s="39"/>
      <c r="B162" s="40"/>
      <c r="C162" s="227" t="s">
        <v>262</v>
      </c>
      <c r="D162" s="227" t="s">
        <v>144</v>
      </c>
      <c r="E162" s="228" t="s">
        <v>1168</v>
      </c>
      <c r="F162" s="229" t="s">
        <v>1169</v>
      </c>
      <c r="G162" s="230" t="s">
        <v>441</v>
      </c>
      <c r="H162" s="231">
        <v>50</v>
      </c>
      <c r="I162" s="232"/>
      <c r="J162" s="233">
        <f>ROUND(I162*H162,2)</f>
        <v>0</v>
      </c>
      <c r="K162" s="229" t="s">
        <v>1</v>
      </c>
      <c r="L162" s="45"/>
      <c r="M162" s="234" t="s">
        <v>1</v>
      </c>
      <c r="N162" s="235" t="s">
        <v>43</v>
      </c>
      <c r="O162" s="92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8" t="s">
        <v>148</v>
      </c>
      <c r="AT162" s="238" t="s">
        <v>144</v>
      </c>
      <c r="AU162" s="238" t="s">
        <v>85</v>
      </c>
      <c r="AY162" s="18" t="s">
        <v>141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8" t="s">
        <v>85</v>
      </c>
      <c r="BK162" s="239">
        <f>ROUND(I162*H162,2)</f>
        <v>0</v>
      </c>
      <c r="BL162" s="18" t="s">
        <v>148</v>
      </c>
      <c r="BM162" s="238" t="s">
        <v>546</v>
      </c>
    </row>
    <row r="163" s="2" customFormat="1">
      <c r="A163" s="39"/>
      <c r="B163" s="40"/>
      <c r="C163" s="41"/>
      <c r="D163" s="240" t="s">
        <v>150</v>
      </c>
      <c r="E163" s="41"/>
      <c r="F163" s="241" t="s">
        <v>1169</v>
      </c>
      <c r="G163" s="41"/>
      <c r="H163" s="41"/>
      <c r="I163" s="242"/>
      <c r="J163" s="41"/>
      <c r="K163" s="41"/>
      <c r="L163" s="45"/>
      <c r="M163" s="243"/>
      <c r="N163" s="244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150</v>
      </c>
      <c r="AU163" s="18" t="s">
        <v>85</v>
      </c>
    </row>
    <row r="164" s="2" customFormat="1" ht="16.5" customHeight="1">
      <c r="A164" s="39"/>
      <c r="B164" s="40"/>
      <c r="C164" s="227" t="s">
        <v>266</v>
      </c>
      <c r="D164" s="227" t="s">
        <v>144</v>
      </c>
      <c r="E164" s="228" t="s">
        <v>1170</v>
      </c>
      <c r="F164" s="229" t="s">
        <v>1171</v>
      </c>
      <c r="G164" s="230" t="s">
        <v>441</v>
      </c>
      <c r="H164" s="231">
        <v>50</v>
      </c>
      <c r="I164" s="232"/>
      <c r="J164" s="233">
        <f>ROUND(I164*H164,2)</f>
        <v>0</v>
      </c>
      <c r="K164" s="229" t="s">
        <v>1</v>
      </c>
      <c r="L164" s="45"/>
      <c r="M164" s="234" t="s">
        <v>1</v>
      </c>
      <c r="N164" s="235" t="s">
        <v>43</v>
      </c>
      <c r="O164" s="92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8" t="s">
        <v>148</v>
      </c>
      <c r="AT164" s="238" t="s">
        <v>144</v>
      </c>
      <c r="AU164" s="238" t="s">
        <v>85</v>
      </c>
      <c r="AY164" s="18" t="s">
        <v>141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8" t="s">
        <v>85</v>
      </c>
      <c r="BK164" s="239">
        <f>ROUND(I164*H164,2)</f>
        <v>0</v>
      </c>
      <c r="BL164" s="18" t="s">
        <v>148</v>
      </c>
      <c r="BM164" s="238" t="s">
        <v>554</v>
      </c>
    </row>
    <row r="165" s="2" customFormat="1">
      <c r="A165" s="39"/>
      <c r="B165" s="40"/>
      <c r="C165" s="41"/>
      <c r="D165" s="240" t="s">
        <v>150</v>
      </c>
      <c r="E165" s="41"/>
      <c r="F165" s="241" t="s">
        <v>1171</v>
      </c>
      <c r="G165" s="41"/>
      <c r="H165" s="41"/>
      <c r="I165" s="242"/>
      <c r="J165" s="41"/>
      <c r="K165" s="41"/>
      <c r="L165" s="45"/>
      <c r="M165" s="243"/>
      <c r="N165" s="244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150</v>
      </c>
      <c r="AU165" s="18" t="s">
        <v>85</v>
      </c>
    </row>
    <row r="166" s="2" customFormat="1" ht="16.5" customHeight="1">
      <c r="A166" s="39"/>
      <c r="B166" s="40"/>
      <c r="C166" s="227" t="s">
        <v>271</v>
      </c>
      <c r="D166" s="227" t="s">
        <v>144</v>
      </c>
      <c r="E166" s="228" t="s">
        <v>1172</v>
      </c>
      <c r="F166" s="229" t="s">
        <v>1173</v>
      </c>
      <c r="G166" s="230" t="s">
        <v>441</v>
      </c>
      <c r="H166" s="231">
        <v>50</v>
      </c>
      <c r="I166" s="232"/>
      <c r="J166" s="233">
        <f>ROUND(I166*H166,2)</f>
        <v>0</v>
      </c>
      <c r="K166" s="229" t="s">
        <v>1</v>
      </c>
      <c r="L166" s="45"/>
      <c r="M166" s="234" t="s">
        <v>1</v>
      </c>
      <c r="N166" s="235" t="s">
        <v>43</v>
      </c>
      <c r="O166" s="92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8" t="s">
        <v>148</v>
      </c>
      <c r="AT166" s="238" t="s">
        <v>144</v>
      </c>
      <c r="AU166" s="238" t="s">
        <v>85</v>
      </c>
      <c r="AY166" s="18" t="s">
        <v>141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8" t="s">
        <v>85</v>
      </c>
      <c r="BK166" s="239">
        <f>ROUND(I166*H166,2)</f>
        <v>0</v>
      </c>
      <c r="BL166" s="18" t="s">
        <v>148</v>
      </c>
      <c r="BM166" s="238" t="s">
        <v>562</v>
      </c>
    </row>
    <row r="167" s="2" customFormat="1">
      <c r="A167" s="39"/>
      <c r="B167" s="40"/>
      <c r="C167" s="41"/>
      <c r="D167" s="240" t="s">
        <v>150</v>
      </c>
      <c r="E167" s="41"/>
      <c r="F167" s="241" t="s">
        <v>1173</v>
      </c>
      <c r="G167" s="41"/>
      <c r="H167" s="41"/>
      <c r="I167" s="242"/>
      <c r="J167" s="41"/>
      <c r="K167" s="41"/>
      <c r="L167" s="45"/>
      <c r="M167" s="243"/>
      <c r="N167" s="244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150</v>
      </c>
      <c r="AU167" s="18" t="s">
        <v>85</v>
      </c>
    </row>
    <row r="168" s="2" customFormat="1" ht="16.5" customHeight="1">
      <c r="A168" s="39"/>
      <c r="B168" s="40"/>
      <c r="C168" s="227" t="s">
        <v>275</v>
      </c>
      <c r="D168" s="227" t="s">
        <v>144</v>
      </c>
      <c r="E168" s="228" t="s">
        <v>1174</v>
      </c>
      <c r="F168" s="229" t="s">
        <v>1175</v>
      </c>
      <c r="G168" s="230" t="s">
        <v>1127</v>
      </c>
      <c r="H168" s="231">
        <v>24</v>
      </c>
      <c r="I168" s="232"/>
      <c r="J168" s="233">
        <f>ROUND(I168*H168,2)</f>
        <v>0</v>
      </c>
      <c r="K168" s="229" t="s">
        <v>1</v>
      </c>
      <c r="L168" s="45"/>
      <c r="M168" s="234" t="s">
        <v>1</v>
      </c>
      <c r="N168" s="235" t="s">
        <v>43</v>
      </c>
      <c r="O168" s="92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8" t="s">
        <v>148</v>
      </c>
      <c r="AT168" s="238" t="s">
        <v>144</v>
      </c>
      <c r="AU168" s="238" t="s">
        <v>85</v>
      </c>
      <c r="AY168" s="18" t="s">
        <v>141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8" t="s">
        <v>85</v>
      </c>
      <c r="BK168" s="239">
        <f>ROUND(I168*H168,2)</f>
        <v>0</v>
      </c>
      <c r="BL168" s="18" t="s">
        <v>148</v>
      </c>
      <c r="BM168" s="238" t="s">
        <v>571</v>
      </c>
    </row>
    <row r="169" s="2" customFormat="1">
      <c r="A169" s="39"/>
      <c r="B169" s="40"/>
      <c r="C169" s="41"/>
      <c r="D169" s="240" t="s">
        <v>150</v>
      </c>
      <c r="E169" s="41"/>
      <c r="F169" s="241" t="s">
        <v>1175</v>
      </c>
      <c r="G169" s="41"/>
      <c r="H169" s="41"/>
      <c r="I169" s="242"/>
      <c r="J169" s="41"/>
      <c r="K169" s="41"/>
      <c r="L169" s="45"/>
      <c r="M169" s="243"/>
      <c r="N169" s="244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150</v>
      </c>
      <c r="AU169" s="18" t="s">
        <v>85</v>
      </c>
    </row>
    <row r="170" s="2" customFormat="1" ht="16.5" customHeight="1">
      <c r="A170" s="39"/>
      <c r="B170" s="40"/>
      <c r="C170" s="227" t="s">
        <v>279</v>
      </c>
      <c r="D170" s="227" t="s">
        <v>144</v>
      </c>
      <c r="E170" s="228" t="s">
        <v>1176</v>
      </c>
      <c r="F170" s="229" t="s">
        <v>1177</v>
      </c>
      <c r="G170" s="230" t="s">
        <v>1127</v>
      </c>
      <c r="H170" s="231">
        <v>80</v>
      </c>
      <c r="I170" s="232"/>
      <c r="J170" s="233">
        <f>ROUND(I170*H170,2)</f>
        <v>0</v>
      </c>
      <c r="K170" s="229" t="s">
        <v>1</v>
      </c>
      <c r="L170" s="45"/>
      <c r="M170" s="234" t="s">
        <v>1</v>
      </c>
      <c r="N170" s="235" t="s">
        <v>43</v>
      </c>
      <c r="O170" s="92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148</v>
      </c>
      <c r="AT170" s="238" t="s">
        <v>144</v>
      </c>
      <c r="AU170" s="238" t="s">
        <v>85</v>
      </c>
      <c r="AY170" s="18" t="s">
        <v>141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85</v>
      </c>
      <c r="BK170" s="239">
        <f>ROUND(I170*H170,2)</f>
        <v>0</v>
      </c>
      <c r="BL170" s="18" t="s">
        <v>148</v>
      </c>
      <c r="BM170" s="238" t="s">
        <v>579</v>
      </c>
    </row>
    <row r="171" s="2" customFormat="1">
      <c r="A171" s="39"/>
      <c r="B171" s="40"/>
      <c r="C171" s="41"/>
      <c r="D171" s="240" t="s">
        <v>150</v>
      </c>
      <c r="E171" s="41"/>
      <c r="F171" s="241" t="s">
        <v>1177</v>
      </c>
      <c r="G171" s="41"/>
      <c r="H171" s="41"/>
      <c r="I171" s="242"/>
      <c r="J171" s="41"/>
      <c r="K171" s="41"/>
      <c r="L171" s="45"/>
      <c r="M171" s="243"/>
      <c r="N171" s="244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150</v>
      </c>
      <c r="AU171" s="18" t="s">
        <v>85</v>
      </c>
    </row>
    <row r="172" s="2" customFormat="1" ht="16.5" customHeight="1">
      <c r="A172" s="39"/>
      <c r="B172" s="40"/>
      <c r="C172" s="227" t="s">
        <v>7</v>
      </c>
      <c r="D172" s="227" t="s">
        <v>144</v>
      </c>
      <c r="E172" s="228" t="s">
        <v>1178</v>
      </c>
      <c r="F172" s="229" t="s">
        <v>1179</v>
      </c>
      <c r="G172" s="230" t="s">
        <v>1127</v>
      </c>
      <c r="H172" s="231">
        <v>30</v>
      </c>
      <c r="I172" s="232"/>
      <c r="J172" s="233">
        <f>ROUND(I172*H172,2)</f>
        <v>0</v>
      </c>
      <c r="K172" s="229" t="s">
        <v>1</v>
      </c>
      <c r="L172" s="45"/>
      <c r="M172" s="234" t="s">
        <v>1</v>
      </c>
      <c r="N172" s="235" t="s">
        <v>43</v>
      </c>
      <c r="O172" s="92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8" t="s">
        <v>148</v>
      </c>
      <c r="AT172" s="238" t="s">
        <v>144</v>
      </c>
      <c r="AU172" s="238" t="s">
        <v>85</v>
      </c>
      <c r="AY172" s="18" t="s">
        <v>141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8" t="s">
        <v>85</v>
      </c>
      <c r="BK172" s="239">
        <f>ROUND(I172*H172,2)</f>
        <v>0</v>
      </c>
      <c r="BL172" s="18" t="s">
        <v>148</v>
      </c>
      <c r="BM172" s="238" t="s">
        <v>588</v>
      </c>
    </row>
    <row r="173" s="2" customFormat="1">
      <c r="A173" s="39"/>
      <c r="B173" s="40"/>
      <c r="C173" s="41"/>
      <c r="D173" s="240" t="s">
        <v>150</v>
      </c>
      <c r="E173" s="41"/>
      <c r="F173" s="241" t="s">
        <v>1179</v>
      </c>
      <c r="G173" s="41"/>
      <c r="H173" s="41"/>
      <c r="I173" s="242"/>
      <c r="J173" s="41"/>
      <c r="K173" s="41"/>
      <c r="L173" s="45"/>
      <c r="M173" s="243"/>
      <c r="N173" s="244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150</v>
      </c>
      <c r="AU173" s="18" t="s">
        <v>85</v>
      </c>
    </row>
    <row r="174" s="2" customFormat="1" ht="16.5" customHeight="1">
      <c r="A174" s="39"/>
      <c r="B174" s="40"/>
      <c r="C174" s="227" t="s">
        <v>286</v>
      </c>
      <c r="D174" s="227" t="s">
        <v>144</v>
      </c>
      <c r="E174" s="228" t="s">
        <v>1180</v>
      </c>
      <c r="F174" s="229" t="s">
        <v>1181</v>
      </c>
      <c r="G174" s="230" t="s">
        <v>441</v>
      </c>
      <c r="H174" s="231">
        <v>100</v>
      </c>
      <c r="I174" s="232"/>
      <c r="J174" s="233">
        <f>ROUND(I174*H174,2)</f>
        <v>0</v>
      </c>
      <c r="K174" s="229" t="s">
        <v>1</v>
      </c>
      <c r="L174" s="45"/>
      <c r="M174" s="234" t="s">
        <v>1</v>
      </c>
      <c r="N174" s="235" t="s">
        <v>43</v>
      </c>
      <c r="O174" s="92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148</v>
      </c>
      <c r="AT174" s="238" t="s">
        <v>144</v>
      </c>
      <c r="AU174" s="238" t="s">
        <v>85</v>
      </c>
      <c r="AY174" s="18" t="s">
        <v>141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85</v>
      </c>
      <c r="BK174" s="239">
        <f>ROUND(I174*H174,2)</f>
        <v>0</v>
      </c>
      <c r="BL174" s="18" t="s">
        <v>148</v>
      </c>
      <c r="BM174" s="238" t="s">
        <v>304</v>
      </c>
    </row>
    <row r="175" s="2" customFormat="1">
      <c r="A175" s="39"/>
      <c r="B175" s="40"/>
      <c r="C175" s="41"/>
      <c r="D175" s="240" t="s">
        <v>150</v>
      </c>
      <c r="E175" s="41"/>
      <c r="F175" s="241" t="s">
        <v>1181</v>
      </c>
      <c r="G175" s="41"/>
      <c r="H175" s="41"/>
      <c r="I175" s="242"/>
      <c r="J175" s="41"/>
      <c r="K175" s="41"/>
      <c r="L175" s="45"/>
      <c r="M175" s="243"/>
      <c r="N175" s="244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150</v>
      </c>
      <c r="AU175" s="18" t="s">
        <v>85</v>
      </c>
    </row>
    <row r="176" s="2" customFormat="1" ht="16.5" customHeight="1">
      <c r="A176" s="39"/>
      <c r="B176" s="40"/>
      <c r="C176" s="227" t="s">
        <v>290</v>
      </c>
      <c r="D176" s="227" t="s">
        <v>144</v>
      </c>
      <c r="E176" s="228" t="s">
        <v>1182</v>
      </c>
      <c r="F176" s="229" t="s">
        <v>1183</v>
      </c>
      <c r="G176" s="230" t="s">
        <v>441</v>
      </c>
      <c r="H176" s="231">
        <v>35</v>
      </c>
      <c r="I176" s="232"/>
      <c r="J176" s="233">
        <f>ROUND(I176*H176,2)</f>
        <v>0</v>
      </c>
      <c r="K176" s="229" t="s">
        <v>1</v>
      </c>
      <c r="L176" s="45"/>
      <c r="M176" s="234" t="s">
        <v>1</v>
      </c>
      <c r="N176" s="235" t="s">
        <v>43</v>
      </c>
      <c r="O176" s="92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8" t="s">
        <v>148</v>
      </c>
      <c r="AT176" s="238" t="s">
        <v>144</v>
      </c>
      <c r="AU176" s="238" t="s">
        <v>85</v>
      </c>
      <c r="AY176" s="18" t="s">
        <v>141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8" t="s">
        <v>85</v>
      </c>
      <c r="BK176" s="239">
        <f>ROUND(I176*H176,2)</f>
        <v>0</v>
      </c>
      <c r="BL176" s="18" t="s">
        <v>148</v>
      </c>
      <c r="BM176" s="238" t="s">
        <v>609</v>
      </c>
    </row>
    <row r="177" s="2" customFormat="1">
      <c r="A177" s="39"/>
      <c r="B177" s="40"/>
      <c r="C177" s="41"/>
      <c r="D177" s="240" t="s">
        <v>150</v>
      </c>
      <c r="E177" s="41"/>
      <c r="F177" s="241" t="s">
        <v>1183</v>
      </c>
      <c r="G177" s="41"/>
      <c r="H177" s="41"/>
      <c r="I177" s="242"/>
      <c r="J177" s="41"/>
      <c r="K177" s="41"/>
      <c r="L177" s="45"/>
      <c r="M177" s="243"/>
      <c r="N177" s="244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150</v>
      </c>
      <c r="AU177" s="18" t="s">
        <v>85</v>
      </c>
    </row>
    <row r="178" s="2" customFormat="1" ht="16.5" customHeight="1">
      <c r="A178" s="39"/>
      <c r="B178" s="40"/>
      <c r="C178" s="227" t="s">
        <v>298</v>
      </c>
      <c r="D178" s="227" t="s">
        <v>144</v>
      </c>
      <c r="E178" s="228" t="s">
        <v>1184</v>
      </c>
      <c r="F178" s="229" t="s">
        <v>1185</v>
      </c>
      <c r="G178" s="230" t="s">
        <v>441</v>
      </c>
      <c r="H178" s="231">
        <v>40</v>
      </c>
      <c r="I178" s="232"/>
      <c r="J178" s="233">
        <f>ROUND(I178*H178,2)</f>
        <v>0</v>
      </c>
      <c r="K178" s="229" t="s">
        <v>1</v>
      </c>
      <c r="L178" s="45"/>
      <c r="M178" s="234" t="s">
        <v>1</v>
      </c>
      <c r="N178" s="235" t="s">
        <v>43</v>
      </c>
      <c r="O178" s="92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8" t="s">
        <v>148</v>
      </c>
      <c r="AT178" s="238" t="s">
        <v>144</v>
      </c>
      <c r="AU178" s="238" t="s">
        <v>85</v>
      </c>
      <c r="AY178" s="18" t="s">
        <v>141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8" t="s">
        <v>85</v>
      </c>
      <c r="BK178" s="239">
        <f>ROUND(I178*H178,2)</f>
        <v>0</v>
      </c>
      <c r="BL178" s="18" t="s">
        <v>148</v>
      </c>
      <c r="BM178" s="238" t="s">
        <v>958</v>
      </c>
    </row>
    <row r="179" s="2" customFormat="1">
      <c r="A179" s="39"/>
      <c r="B179" s="40"/>
      <c r="C179" s="41"/>
      <c r="D179" s="240" t="s">
        <v>150</v>
      </c>
      <c r="E179" s="41"/>
      <c r="F179" s="241" t="s">
        <v>1185</v>
      </c>
      <c r="G179" s="41"/>
      <c r="H179" s="41"/>
      <c r="I179" s="242"/>
      <c r="J179" s="41"/>
      <c r="K179" s="41"/>
      <c r="L179" s="45"/>
      <c r="M179" s="243"/>
      <c r="N179" s="244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150</v>
      </c>
      <c r="AU179" s="18" t="s">
        <v>85</v>
      </c>
    </row>
    <row r="180" s="2" customFormat="1" ht="16.5" customHeight="1">
      <c r="A180" s="39"/>
      <c r="B180" s="40"/>
      <c r="C180" s="227" t="s">
        <v>155</v>
      </c>
      <c r="D180" s="227" t="s">
        <v>144</v>
      </c>
      <c r="E180" s="228" t="s">
        <v>1186</v>
      </c>
      <c r="F180" s="229" t="s">
        <v>1187</v>
      </c>
      <c r="G180" s="230" t="s">
        <v>441</v>
      </c>
      <c r="H180" s="231">
        <v>8</v>
      </c>
      <c r="I180" s="232"/>
      <c r="J180" s="233">
        <f>ROUND(I180*H180,2)</f>
        <v>0</v>
      </c>
      <c r="K180" s="229" t="s">
        <v>1</v>
      </c>
      <c r="L180" s="45"/>
      <c r="M180" s="234" t="s">
        <v>1</v>
      </c>
      <c r="N180" s="235" t="s">
        <v>43</v>
      </c>
      <c r="O180" s="92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8" t="s">
        <v>148</v>
      </c>
      <c r="AT180" s="238" t="s">
        <v>144</v>
      </c>
      <c r="AU180" s="238" t="s">
        <v>85</v>
      </c>
      <c r="AY180" s="18" t="s">
        <v>141</v>
      </c>
      <c r="BE180" s="239">
        <f>IF(N180="základní",J180,0)</f>
        <v>0</v>
      </c>
      <c r="BF180" s="239">
        <f>IF(N180="snížená",J180,0)</f>
        <v>0</v>
      </c>
      <c r="BG180" s="239">
        <f>IF(N180="zákl. přenesená",J180,0)</f>
        <v>0</v>
      </c>
      <c r="BH180" s="239">
        <f>IF(N180="sníž. přenesená",J180,0)</f>
        <v>0</v>
      </c>
      <c r="BI180" s="239">
        <f>IF(N180="nulová",J180,0)</f>
        <v>0</v>
      </c>
      <c r="BJ180" s="18" t="s">
        <v>85</v>
      </c>
      <c r="BK180" s="239">
        <f>ROUND(I180*H180,2)</f>
        <v>0</v>
      </c>
      <c r="BL180" s="18" t="s">
        <v>148</v>
      </c>
      <c r="BM180" s="238" t="s">
        <v>962</v>
      </c>
    </row>
    <row r="181" s="2" customFormat="1">
      <c r="A181" s="39"/>
      <c r="B181" s="40"/>
      <c r="C181" s="41"/>
      <c r="D181" s="240" t="s">
        <v>150</v>
      </c>
      <c r="E181" s="41"/>
      <c r="F181" s="241" t="s">
        <v>1187</v>
      </c>
      <c r="G181" s="41"/>
      <c r="H181" s="41"/>
      <c r="I181" s="242"/>
      <c r="J181" s="41"/>
      <c r="K181" s="41"/>
      <c r="L181" s="45"/>
      <c r="M181" s="243"/>
      <c r="N181" s="244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150</v>
      </c>
      <c r="AU181" s="18" t="s">
        <v>85</v>
      </c>
    </row>
    <row r="182" s="2" customFormat="1" ht="16.5" customHeight="1">
      <c r="A182" s="39"/>
      <c r="B182" s="40"/>
      <c r="C182" s="227" t="s">
        <v>184</v>
      </c>
      <c r="D182" s="227" t="s">
        <v>144</v>
      </c>
      <c r="E182" s="228" t="s">
        <v>1188</v>
      </c>
      <c r="F182" s="229" t="s">
        <v>1189</v>
      </c>
      <c r="G182" s="230" t="s">
        <v>441</v>
      </c>
      <c r="H182" s="231">
        <v>100</v>
      </c>
      <c r="I182" s="232"/>
      <c r="J182" s="233">
        <f>ROUND(I182*H182,2)</f>
        <v>0</v>
      </c>
      <c r="K182" s="229" t="s">
        <v>1</v>
      </c>
      <c r="L182" s="45"/>
      <c r="M182" s="234" t="s">
        <v>1</v>
      </c>
      <c r="N182" s="235" t="s">
        <v>43</v>
      </c>
      <c r="O182" s="92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8" t="s">
        <v>148</v>
      </c>
      <c r="AT182" s="238" t="s">
        <v>144</v>
      </c>
      <c r="AU182" s="238" t="s">
        <v>85</v>
      </c>
      <c r="AY182" s="18" t="s">
        <v>141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8" t="s">
        <v>85</v>
      </c>
      <c r="BK182" s="239">
        <f>ROUND(I182*H182,2)</f>
        <v>0</v>
      </c>
      <c r="BL182" s="18" t="s">
        <v>148</v>
      </c>
      <c r="BM182" s="238" t="s">
        <v>644</v>
      </c>
    </row>
    <row r="183" s="2" customFormat="1">
      <c r="A183" s="39"/>
      <c r="B183" s="40"/>
      <c r="C183" s="41"/>
      <c r="D183" s="240" t="s">
        <v>150</v>
      </c>
      <c r="E183" s="41"/>
      <c r="F183" s="241" t="s">
        <v>1189</v>
      </c>
      <c r="G183" s="41"/>
      <c r="H183" s="41"/>
      <c r="I183" s="242"/>
      <c r="J183" s="41"/>
      <c r="K183" s="41"/>
      <c r="L183" s="45"/>
      <c r="M183" s="243"/>
      <c r="N183" s="244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150</v>
      </c>
      <c r="AU183" s="18" t="s">
        <v>85</v>
      </c>
    </row>
    <row r="184" s="2" customFormat="1" ht="16.5" customHeight="1">
      <c r="A184" s="39"/>
      <c r="B184" s="40"/>
      <c r="C184" s="227" t="s">
        <v>253</v>
      </c>
      <c r="D184" s="227" t="s">
        <v>144</v>
      </c>
      <c r="E184" s="228" t="s">
        <v>1190</v>
      </c>
      <c r="F184" s="229" t="s">
        <v>1191</v>
      </c>
      <c r="G184" s="230" t="s">
        <v>441</v>
      </c>
      <c r="H184" s="231">
        <v>80</v>
      </c>
      <c r="I184" s="232"/>
      <c r="J184" s="233">
        <f>ROUND(I184*H184,2)</f>
        <v>0</v>
      </c>
      <c r="K184" s="229" t="s">
        <v>1</v>
      </c>
      <c r="L184" s="45"/>
      <c r="M184" s="234" t="s">
        <v>1</v>
      </c>
      <c r="N184" s="235" t="s">
        <v>43</v>
      </c>
      <c r="O184" s="92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8" t="s">
        <v>148</v>
      </c>
      <c r="AT184" s="238" t="s">
        <v>144</v>
      </c>
      <c r="AU184" s="238" t="s">
        <v>85</v>
      </c>
      <c r="AY184" s="18" t="s">
        <v>141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8" t="s">
        <v>85</v>
      </c>
      <c r="BK184" s="239">
        <f>ROUND(I184*H184,2)</f>
        <v>0</v>
      </c>
      <c r="BL184" s="18" t="s">
        <v>148</v>
      </c>
      <c r="BM184" s="238" t="s">
        <v>660</v>
      </c>
    </row>
    <row r="185" s="2" customFormat="1">
      <c r="A185" s="39"/>
      <c r="B185" s="40"/>
      <c r="C185" s="41"/>
      <c r="D185" s="240" t="s">
        <v>150</v>
      </c>
      <c r="E185" s="41"/>
      <c r="F185" s="241" t="s">
        <v>1191</v>
      </c>
      <c r="G185" s="41"/>
      <c r="H185" s="41"/>
      <c r="I185" s="242"/>
      <c r="J185" s="41"/>
      <c r="K185" s="41"/>
      <c r="L185" s="45"/>
      <c r="M185" s="243"/>
      <c r="N185" s="244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150</v>
      </c>
      <c r="AU185" s="18" t="s">
        <v>85</v>
      </c>
    </row>
    <row r="186" s="2" customFormat="1" ht="16.5" customHeight="1">
      <c r="A186" s="39"/>
      <c r="B186" s="40"/>
      <c r="C186" s="227" t="s">
        <v>294</v>
      </c>
      <c r="D186" s="227" t="s">
        <v>144</v>
      </c>
      <c r="E186" s="228" t="s">
        <v>1192</v>
      </c>
      <c r="F186" s="229" t="s">
        <v>1193</v>
      </c>
      <c r="G186" s="230" t="s">
        <v>441</v>
      </c>
      <c r="H186" s="231">
        <v>60</v>
      </c>
      <c r="I186" s="232"/>
      <c r="J186" s="233">
        <f>ROUND(I186*H186,2)</f>
        <v>0</v>
      </c>
      <c r="K186" s="229" t="s">
        <v>1</v>
      </c>
      <c r="L186" s="45"/>
      <c r="M186" s="234" t="s">
        <v>1</v>
      </c>
      <c r="N186" s="235" t="s">
        <v>43</v>
      </c>
      <c r="O186" s="92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8" t="s">
        <v>148</v>
      </c>
      <c r="AT186" s="238" t="s">
        <v>144</v>
      </c>
      <c r="AU186" s="238" t="s">
        <v>85</v>
      </c>
      <c r="AY186" s="18" t="s">
        <v>141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8" t="s">
        <v>85</v>
      </c>
      <c r="BK186" s="239">
        <f>ROUND(I186*H186,2)</f>
        <v>0</v>
      </c>
      <c r="BL186" s="18" t="s">
        <v>148</v>
      </c>
      <c r="BM186" s="238" t="s">
        <v>674</v>
      </c>
    </row>
    <row r="187" s="2" customFormat="1">
      <c r="A187" s="39"/>
      <c r="B187" s="40"/>
      <c r="C187" s="41"/>
      <c r="D187" s="240" t="s">
        <v>150</v>
      </c>
      <c r="E187" s="41"/>
      <c r="F187" s="241" t="s">
        <v>1193</v>
      </c>
      <c r="G187" s="41"/>
      <c r="H187" s="41"/>
      <c r="I187" s="242"/>
      <c r="J187" s="41"/>
      <c r="K187" s="41"/>
      <c r="L187" s="45"/>
      <c r="M187" s="243"/>
      <c r="N187" s="244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150</v>
      </c>
      <c r="AU187" s="18" t="s">
        <v>85</v>
      </c>
    </row>
    <row r="188" s="2" customFormat="1" ht="16.5" customHeight="1">
      <c r="A188" s="39"/>
      <c r="B188" s="40"/>
      <c r="C188" s="227" t="s">
        <v>499</v>
      </c>
      <c r="D188" s="227" t="s">
        <v>144</v>
      </c>
      <c r="E188" s="228" t="s">
        <v>1194</v>
      </c>
      <c r="F188" s="229" t="s">
        <v>1195</v>
      </c>
      <c r="G188" s="230" t="s">
        <v>441</v>
      </c>
      <c r="H188" s="231">
        <v>40</v>
      </c>
      <c r="I188" s="232"/>
      <c r="J188" s="233">
        <f>ROUND(I188*H188,2)</f>
        <v>0</v>
      </c>
      <c r="K188" s="229" t="s">
        <v>1</v>
      </c>
      <c r="L188" s="45"/>
      <c r="M188" s="234" t="s">
        <v>1</v>
      </c>
      <c r="N188" s="235" t="s">
        <v>43</v>
      </c>
      <c r="O188" s="92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8" t="s">
        <v>148</v>
      </c>
      <c r="AT188" s="238" t="s">
        <v>144</v>
      </c>
      <c r="AU188" s="238" t="s">
        <v>85</v>
      </c>
      <c r="AY188" s="18" t="s">
        <v>141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18" t="s">
        <v>85</v>
      </c>
      <c r="BK188" s="239">
        <f>ROUND(I188*H188,2)</f>
        <v>0</v>
      </c>
      <c r="BL188" s="18" t="s">
        <v>148</v>
      </c>
      <c r="BM188" s="238" t="s">
        <v>695</v>
      </c>
    </row>
    <row r="189" s="2" customFormat="1">
      <c r="A189" s="39"/>
      <c r="B189" s="40"/>
      <c r="C189" s="41"/>
      <c r="D189" s="240" t="s">
        <v>150</v>
      </c>
      <c r="E189" s="41"/>
      <c r="F189" s="241" t="s">
        <v>1195</v>
      </c>
      <c r="G189" s="41"/>
      <c r="H189" s="41"/>
      <c r="I189" s="242"/>
      <c r="J189" s="41"/>
      <c r="K189" s="41"/>
      <c r="L189" s="45"/>
      <c r="M189" s="243"/>
      <c r="N189" s="244"/>
      <c r="O189" s="92"/>
      <c r="P189" s="92"/>
      <c r="Q189" s="92"/>
      <c r="R189" s="92"/>
      <c r="S189" s="92"/>
      <c r="T189" s="93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150</v>
      </c>
      <c r="AU189" s="18" t="s">
        <v>85</v>
      </c>
    </row>
    <row r="190" s="2" customFormat="1" ht="16.5" customHeight="1">
      <c r="A190" s="39"/>
      <c r="B190" s="40"/>
      <c r="C190" s="227" t="s">
        <v>503</v>
      </c>
      <c r="D190" s="227" t="s">
        <v>144</v>
      </c>
      <c r="E190" s="228" t="s">
        <v>1196</v>
      </c>
      <c r="F190" s="229" t="s">
        <v>1197</v>
      </c>
      <c r="G190" s="230" t="s">
        <v>441</v>
      </c>
      <c r="H190" s="231">
        <v>60</v>
      </c>
      <c r="I190" s="232"/>
      <c r="J190" s="233">
        <f>ROUND(I190*H190,2)</f>
        <v>0</v>
      </c>
      <c r="K190" s="229" t="s">
        <v>1</v>
      </c>
      <c r="L190" s="45"/>
      <c r="M190" s="234" t="s">
        <v>1</v>
      </c>
      <c r="N190" s="235" t="s">
        <v>43</v>
      </c>
      <c r="O190" s="92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8" t="s">
        <v>148</v>
      </c>
      <c r="AT190" s="238" t="s">
        <v>144</v>
      </c>
      <c r="AU190" s="238" t="s">
        <v>85</v>
      </c>
      <c r="AY190" s="18" t="s">
        <v>141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8" t="s">
        <v>85</v>
      </c>
      <c r="BK190" s="239">
        <f>ROUND(I190*H190,2)</f>
        <v>0</v>
      </c>
      <c r="BL190" s="18" t="s">
        <v>148</v>
      </c>
      <c r="BM190" s="238" t="s">
        <v>712</v>
      </c>
    </row>
    <row r="191" s="2" customFormat="1">
      <c r="A191" s="39"/>
      <c r="B191" s="40"/>
      <c r="C191" s="41"/>
      <c r="D191" s="240" t="s">
        <v>150</v>
      </c>
      <c r="E191" s="41"/>
      <c r="F191" s="241" t="s">
        <v>1197</v>
      </c>
      <c r="G191" s="41"/>
      <c r="H191" s="41"/>
      <c r="I191" s="242"/>
      <c r="J191" s="41"/>
      <c r="K191" s="41"/>
      <c r="L191" s="45"/>
      <c r="M191" s="243"/>
      <c r="N191" s="244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150</v>
      </c>
      <c r="AU191" s="18" t="s">
        <v>85</v>
      </c>
    </row>
    <row r="192" s="2" customFormat="1" ht="16.5" customHeight="1">
      <c r="A192" s="39"/>
      <c r="B192" s="40"/>
      <c r="C192" s="227" t="s">
        <v>507</v>
      </c>
      <c r="D192" s="227" t="s">
        <v>144</v>
      </c>
      <c r="E192" s="228" t="s">
        <v>1198</v>
      </c>
      <c r="F192" s="229" t="s">
        <v>1199</v>
      </c>
      <c r="G192" s="230" t="s">
        <v>441</v>
      </c>
      <c r="H192" s="231">
        <v>20</v>
      </c>
      <c r="I192" s="232"/>
      <c r="J192" s="233">
        <f>ROUND(I192*H192,2)</f>
        <v>0</v>
      </c>
      <c r="K192" s="229" t="s">
        <v>1</v>
      </c>
      <c r="L192" s="45"/>
      <c r="M192" s="234" t="s">
        <v>1</v>
      </c>
      <c r="N192" s="235" t="s">
        <v>43</v>
      </c>
      <c r="O192" s="92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8" t="s">
        <v>148</v>
      </c>
      <c r="AT192" s="238" t="s">
        <v>144</v>
      </c>
      <c r="AU192" s="238" t="s">
        <v>85</v>
      </c>
      <c r="AY192" s="18" t="s">
        <v>141</v>
      </c>
      <c r="BE192" s="239">
        <f>IF(N192="základní",J192,0)</f>
        <v>0</v>
      </c>
      <c r="BF192" s="239">
        <f>IF(N192="snížená",J192,0)</f>
        <v>0</v>
      </c>
      <c r="BG192" s="239">
        <f>IF(N192="zákl. přenesená",J192,0)</f>
        <v>0</v>
      </c>
      <c r="BH192" s="239">
        <f>IF(N192="sníž. přenesená",J192,0)</f>
        <v>0</v>
      </c>
      <c r="BI192" s="239">
        <f>IF(N192="nulová",J192,0)</f>
        <v>0</v>
      </c>
      <c r="BJ192" s="18" t="s">
        <v>85</v>
      </c>
      <c r="BK192" s="239">
        <f>ROUND(I192*H192,2)</f>
        <v>0</v>
      </c>
      <c r="BL192" s="18" t="s">
        <v>148</v>
      </c>
      <c r="BM192" s="238" t="s">
        <v>724</v>
      </c>
    </row>
    <row r="193" s="2" customFormat="1">
      <c r="A193" s="39"/>
      <c r="B193" s="40"/>
      <c r="C193" s="41"/>
      <c r="D193" s="240" t="s">
        <v>150</v>
      </c>
      <c r="E193" s="41"/>
      <c r="F193" s="241" t="s">
        <v>1199</v>
      </c>
      <c r="G193" s="41"/>
      <c r="H193" s="41"/>
      <c r="I193" s="242"/>
      <c r="J193" s="41"/>
      <c r="K193" s="41"/>
      <c r="L193" s="45"/>
      <c r="M193" s="243"/>
      <c r="N193" s="244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150</v>
      </c>
      <c r="AU193" s="18" t="s">
        <v>85</v>
      </c>
    </row>
    <row r="194" s="2" customFormat="1" ht="16.5" customHeight="1">
      <c r="A194" s="39"/>
      <c r="B194" s="40"/>
      <c r="C194" s="227" t="s">
        <v>511</v>
      </c>
      <c r="D194" s="227" t="s">
        <v>144</v>
      </c>
      <c r="E194" s="228" t="s">
        <v>1200</v>
      </c>
      <c r="F194" s="229" t="s">
        <v>1201</v>
      </c>
      <c r="G194" s="230" t="s">
        <v>1127</v>
      </c>
      <c r="H194" s="231">
        <v>5</v>
      </c>
      <c r="I194" s="232"/>
      <c r="J194" s="233">
        <f>ROUND(I194*H194,2)</f>
        <v>0</v>
      </c>
      <c r="K194" s="229" t="s">
        <v>1</v>
      </c>
      <c r="L194" s="45"/>
      <c r="M194" s="234" t="s">
        <v>1</v>
      </c>
      <c r="N194" s="235" t="s">
        <v>43</v>
      </c>
      <c r="O194" s="92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8" t="s">
        <v>148</v>
      </c>
      <c r="AT194" s="238" t="s">
        <v>144</v>
      </c>
      <c r="AU194" s="238" t="s">
        <v>85</v>
      </c>
      <c r="AY194" s="18" t="s">
        <v>141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8" t="s">
        <v>85</v>
      </c>
      <c r="BK194" s="239">
        <f>ROUND(I194*H194,2)</f>
        <v>0</v>
      </c>
      <c r="BL194" s="18" t="s">
        <v>148</v>
      </c>
      <c r="BM194" s="238" t="s">
        <v>735</v>
      </c>
    </row>
    <row r="195" s="2" customFormat="1">
      <c r="A195" s="39"/>
      <c r="B195" s="40"/>
      <c r="C195" s="41"/>
      <c r="D195" s="240" t="s">
        <v>150</v>
      </c>
      <c r="E195" s="41"/>
      <c r="F195" s="241" t="s">
        <v>1201</v>
      </c>
      <c r="G195" s="41"/>
      <c r="H195" s="41"/>
      <c r="I195" s="242"/>
      <c r="J195" s="41"/>
      <c r="K195" s="41"/>
      <c r="L195" s="45"/>
      <c r="M195" s="243"/>
      <c r="N195" s="244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150</v>
      </c>
      <c r="AU195" s="18" t="s">
        <v>85</v>
      </c>
    </row>
    <row r="196" s="2" customFormat="1" ht="16.5" customHeight="1">
      <c r="A196" s="39"/>
      <c r="B196" s="40"/>
      <c r="C196" s="227" t="s">
        <v>525</v>
      </c>
      <c r="D196" s="227" t="s">
        <v>144</v>
      </c>
      <c r="E196" s="228" t="s">
        <v>1202</v>
      </c>
      <c r="F196" s="229" t="s">
        <v>1203</v>
      </c>
      <c r="G196" s="230" t="s">
        <v>1127</v>
      </c>
      <c r="H196" s="231">
        <v>5</v>
      </c>
      <c r="I196" s="232"/>
      <c r="J196" s="233">
        <f>ROUND(I196*H196,2)</f>
        <v>0</v>
      </c>
      <c r="K196" s="229" t="s">
        <v>1</v>
      </c>
      <c r="L196" s="45"/>
      <c r="M196" s="234" t="s">
        <v>1</v>
      </c>
      <c r="N196" s="235" t="s">
        <v>43</v>
      </c>
      <c r="O196" s="92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8" t="s">
        <v>148</v>
      </c>
      <c r="AT196" s="238" t="s">
        <v>144</v>
      </c>
      <c r="AU196" s="238" t="s">
        <v>85</v>
      </c>
      <c r="AY196" s="18" t="s">
        <v>141</v>
      </c>
      <c r="BE196" s="239">
        <f>IF(N196="základní",J196,0)</f>
        <v>0</v>
      </c>
      <c r="BF196" s="239">
        <f>IF(N196="snížená",J196,0)</f>
        <v>0</v>
      </c>
      <c r="BG196" s="239">
        <f>IF(N196="zákl. přenesená",J196,0)</f>
        <v>0</v>
      </c>
      <c r="BH196" s="239">
        <f>IF(N196="sníž. přenesená",J196,0)</f>
        <v>0</v>
      </c>
      <c r="BI196" s="239">
        <f>IF(N196="nulová",J196,0)</f>
        <v>0</v>
      </c>
      <c r="BJ196" s="18" t="s">
        <v>85</v>
      </c>
      <c r="BK196" s="239">
        <f>ROUND(I196*H196,2)</f>
        <v>0</v>
      </c>
      <c r="BL196" s="18" t="s">
        <v>148</v>
      </c>
      <c r="BM196" s="238" t="s">
        <v>756</v>
      </c>
    </row>
    <row r="197" s="2" customFormat="1">
      <c r="A197" s="39"/>
      <c r="B197" s="40"/>
      <c r="C197" s="41"/>
      <c r="D197" s="240" t="s">
        <v>150</v>
      </c>
      <c r="E197" s="41"/>
      <c r="F197" s="241" t="s">
        <v>1203</v>
      </c>
      <c r="G197" s="41"/>
      <c r="H197" s="41"/>
      <c r="I197" s="242"/>
      <c r="J197" s="41"/>
      <c r="K197" s="41"/>
      <c r="L197" s="45"/>
      <c r="M197" s="243"/>
      <c r="N197" s="244"/>
      <c r="O197" s="92"/>
      <c r="P197" s="92"/>
      <c r="Q197" s="92"/>
      <c r="R197" s="92"/>
      <c r="S197" s="92"/>
      <c r="T197" s="93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150</v>
      </c>
      <c r="AU197" s="18" t="s">
        <v>85</v>
      </c>
    </row>
    <row r="198" s="2" customFormat="1" ht="16.5" customHeight="1">
      <c r="A198" s="39"/>
      <c r="B198" s="40"/>
      <c r="C198" s="227" t="s">
        <v>530</v>
      </c>
      <c r="D198" s="227" t="s">
        <v>144</v>
      </c>
      <c r="E198" s="228" t="s">
        <v>1204</v>
      </c>
      <c r="F198" s="229" t="s">
        <v>1205</v>
      </c>
      <c r="G198" s="230" t="s">
        <v>1127</v>
      </c>
      <c r="H198" s="231">
        <v>20</v>
      </c>
      <c r="I198" s="232"/>
      <c r="J198" s="233">
        <f>ROUND(I198*H198,2)</f>
        <v>0</v>
      </c>
      <c r="K198" s="229" t="s">
        <v>1</v>
      </c>
      <c r="L198" s="45"/>
      <c r="M198" s="234" t="s">
        <v>1</v>
      </c>
      <c r="N198" s="235" t="s">
        <v>43</v>
      </c>
      <c r="O198" s="92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8" t="s">
        <v>148</v>
      </c>
      <c r="AT198" s="238" t="s">
        <v>144</v>
      </c>
      <c r="AU198" s="238" t="s">
        <v>85</v>
      </c>
      <c r="AY198" s="18" t="s">
        <v>141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8" t="s">
        <v>85</v>
      </c>
      <c r="BK198" s="239">
        <f>ROUND(I198*H198,2)</f>
        <v>0</v>
      </c>
      <c r="BL198" s="18" t="s">
        <v>148</v>
      </c>
      <c r="BM198" s="238" t="s">
        <v>768</v>
      </c>
    </row>
    <row r="199" s="2" customFormat="1">
      <c r="A199" s="39"/>
      <c r="B199" s="40"/>
      <c r="C199" s="41"/>
      <c r="D199" s="240" t="s">
        <v>150</v>
      </c>
      <c r="E199" s="41"/>
      <c r="F199" s="241" t="s">
        <v>1205</v>
      </c>
      <c r="G199" s="41"/>
      <c r="H199" s="41"/>
      <c r="I199" s="242"/>
      <c r="J199" s="41"/>
      <c r="K199" s="41"/>
      <c r="L199" s="45"/>
      <c r="M199" s="243"/>
      <c r="N199" s="244"/>
      <c r="O199" s="92"/>
      <c r="P199" s="92"/>
      <c r="Q199" s="92"/>
      <c r="R199" s="92"/>
      <c r="S199" s="92"/>
      <c r="T199" s="93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150</v>
      </c>
      <c r="AU199" s="18" t="s">
        <v>85</v>
      </c>
    </row>
    <row r="200" s="2" customFormat="1" ht="16.5" customHeight="1">
      <c r="A200" s="39"/>
      <c r="B200" s="40"/>
      <c r="C200" s="227" t="s">
        <v>534</v>
      </c>
      <c r="D200" s="227" t="s">
        <v>144</v>
      </c>
      <c r="E200" s="228" t="s">
        <v>1206</v>
      </c>
      <c r="F200" s="229" t="s">
        <v>1207</v>
      </c>
      <c r="G200" s="230" t="s">
        <v>441</v>
      </c>
      <c r="H200" s="231">
        <v>80</v>
      </c>
      <c r="I200" s="232"/>
      <c r="J200" s="233">
        <f>ROUND(I200*H200,2)</f>
        <v>0</v>
      </c>
      <c r="K200" s="229" t="s">
        <v>1</v>
      </c>
      <c r="L200" s="45"/>
      <c r="M200" s="234" t="s">
        <v>1</v>
      </c>
      <c r="N200" s="235" t="s">
        <v>43</v>
      </c>
      <c r="O200" s="92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8" t="s">
        <v>148</v>
      </c>
      <c r="AT200" s="238" t="s">
        <v>144</v>
      </c>
      <c r="AU200" s="238" t="s">
        <v>85</v>
      </c>
      <c r="AY200" s="18" t="s">
        <v>141</v>
      </c>
      <c r="BE200" s="239">
        <f>IF(N200="základní",J200,0)</f>
        <v>0</v>
      </c>
      <c r="BF200" s="239">
        <f>IF(N200="snížená",J200,0)</f>
        <v>0</v>
      </c>
      <c r="BG200" s="239">
        <f>IF(N200="zákl. přenesená",J200,0)</f>
        <v>0</v>
      </c>
      <c r="BH200" s="239">
        <f>IF(N200="sníž. přenesená",J200,0)</f>
        <v>0</v>
      </c>
      <c r="BI200" s="239">
        <f>IF(N200="nulová",J200,0)</f>
        <v>0</v>
      </c>
      <c r="BJ200" s="18" t="s">
        <v>85</v>
      </c>
      <c r="BK200" s="239">
        <f>ROUND(I200*H200,2)</f>
        <v>0</v>
      </c>
      <c r="BL200" s="18" t="s">
        <v>148</v>
      </c>
      <c r="BM200" s="238" t="s">
        <v>781</v>
      </c>
    </row>
    <row r="201" s="2" customFormat="1">
      <c r="A201" s="39"/>
      <c r="B201" s="40"/>
      <c r="C201" s="41"/>
      <c r="D201" s="240" t="s">
        <v>150</v>
      </c>
      <c r="E201" s="41"/>
      <c r="F201" s="241" t="s">
        <v>1207</v>
      </c>
      <c r="G201" s="41"/>
      <c r="H201" s="41"/>
      <c r="I201" s="242"/>
      <c r="J201" s="41"/>
      <c r="K201" s="41"/>
      <c r="L201" s="45"/>
      <c r="M201" s="243"/>
      <c r="N201" s="244"/>
      <c r="O201" s="92"/>
      <c r="P201" s="92"/>
      <c r="Q201" s="92"/>
      <c r="R201" s="92"/>
      <c r="S201" s="92"/>
      <c r="T201" s="9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150</v>
      </c>
      <c r="AU201" s="18" t="s">
        <v>85</v>
      </c>
    </row>
    <row r="202" s="2" customFormat="1" ht="16.5" customHeight="1">
      <c r="A202" s="39"/>
      <c r="B202" s="40"/>
      <c r="C202" s="227" t="s">
        <v>538</v>
      </c>
      <c r="D202" s="227" t="s">
        <v>144</v>
      </c>
      <c r="E202" s="228" t="s">
        <v>1208</v>
      </c>
      <c r="F202" s="229" t="s">
        <v>1209</v>
      </c>
      <c r="G202" s="230" t="s">
        <v>441</v>
      </c>
      <c r="H202" s="231">
        <v>10</v>
      </c>
      <c r="I202" s="232"/>
      <c r="J202" s="233">
        <f>ROUND(I202*H202,2)</f>
        <v>0</v>
      </c>
      <c r="K202" s="229" t="s">
        <v>1</v>
      </c>
      <c r="L202" s="45"/>
      <c r="M202" s="234" t="s">
        <v>1</v>
      </c>
      <c r="N202" s="235" t="s">
        <v>43</v>
      </c>
      <c r="O202" s="92"/>
      <c r="P202" s="236">
        <f>O202*H202</f>
        <v>0</v>
      </c>
      <c r="Q202" s="236">
        <v>0</v>
      </c>
      <c r="R202" s="236">
        <f>Q202*H202</f>
        <v>0</v>
      </c>
      <c r="S202" s="236">
        <v>0</v>
      </c>
      <c r="T202" s="237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8" t="s">
        <v>148</v>
      </c>
      <c r="AT202" s="238" t="s">
        <v>144</v>
      </c>
      <c r="AU202" s="238" t="s">
        <v>85</v>
      </c>
      <c r="AY202" s="18" t="s">
        <v>141</v>
      </c>
      <c r="BE202" s="239">
        <f>IF(N202="základní",J202,0)</f>
        <v>0</v>
      </c>
      <c r="BF202" s="239">
        <f>IF(N202="snížená",J202,0)</f>
        <v>0</v>
      </c>
      <c r="BG202" s="239">
        <f>IF(N202="zákl. přenesená",J202,0)</f>
        <v>0</v>
      </c>
      <c r="BH202" s="239">
        <f>IF(N202="sníž. přenesená",J202,0)</f>
        <v>0</v>
      </c>
      <c r="BI202" s="239">
        <f>IF(N202="nulová",J202,0)</f>
        <v>0</v>
      </c>
      <c r="BJ202" s="18" t="s">
        <v>85</v>
      </c>
      <c r="BK202" s="239">
        <f>ROUND(I202*H202,2)</f>
        <v>0</v>
      </c>
      <c r="BL202" s="18" t="s">
        <v>148</v>
      </c>
      <c r="BM202" s="238" t="s">
        <v>794</v>
      </c>
    </row>
    <row r="203" s="2" customFormat="1">
      <c r="A203" s="39"/>
      <c r="B203" s="40"/>
      <c r="C203" s="41"/>
      <c r="D203" s="240" t="s">
        <v>150</v>
      </c>
      <c r="E203" s="41"/>
      <c r="F203" s="241" t="s">
        <v>1209</v>
      </c>
      <c r="G203" s="41"/>
      <c r="H203" s="41"/>
      <c r="I203" s="242"/>
      <c r="J203" s="41"/>
      <c r="K203" s="41"/>
      <c r="L203" s="45"/>
      <c r="M203" s="243"/>
      <c r="N203" s="244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150</v>
      </c>
      <c r="AU203" s="18" t="s">
        <v>85</v>
      </c>
    </row>
    <row r="204" s="2" customFormat="1" ht="16.5" customHeight="1">
      <c r="A204" s="39"/>
      <c r="B204" s="40"/>
      <c r="C204" s="227" t="s">
        <v>542</v>
      </c>
      <c r="D204" s="227" t="s">
        <v>144</v>
      </c>
      <c r="E204" s="228" t="s">
        <v>1210</v>
      </c>
      <c r="F204" s="229" t="s">
        <v>1211</v>
      </c>
      <c r="G204" s="230" t="s">
        <v>441</v>
      </c>
      <c r="H204" s="231">
        <v>63</v>
      </c>
      <c r="I204" s="232"/>
      <c r="J204" s="233">
        <f>ROUND(I204*H204,2)</f>
        <v>0</v>
      </c>
      <c r="K204" s="229" t="s">
        <v>1</v>
      </c>
      <c r="L204" s="45"/>
      <c r="M204" s="234" t="s">
        <v>1</v>
      </c>
      <c r="N204" s="235" t="s">
        <v>43</v>
      </c>
      <c r="O204" s="92"/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7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8" t="s">
        <v>148</v>
      </c>
      <c r="AT204" s="238" t="s">
        <v>144</v>
      </c>
      <c r="AU204" s="238" t="s">
        <v>85</v>
      </c>
      <c r="AY204" s="18" t="s">
        <v>141</v>
      </c>
      <c r="BE204" s="239">
        <f>IF(N204="základní",J204,0)</f>
        <v>0</v>
      </c>
      <c r="BF204" s="239">
        <f>IF(N204="snížená",J204,0)</f>
        <v>0</v>
      </c>
      <c r="BG204" s="239">
        <f>IF(N204="zákl. přenesená",J204,0)</f>
        <v>0</v>
      </c>
      <c r="BH204" s="239">
        <f>IF(N204="sníž. přenesená",J204,0)</f>
        <v>0</v>
      </c>
      <c r="BI204" s="239">
        <f>IF(N204="nulová",J204,0)</f>
        <v>0</v>
      </c>
      <c r="BJ204" s="18" t="s">
        <v>85</v>
      </c>
      <c r="BK204" s="239">
        <f>ROUND(I204*H204,2)</f>
        <v>0</v>
      </c>
      <c r="BL204" s="18" t="s">
        <v>148</v>
      </c>
      <c r="BM204" s="238" t="s">
        <v>805</v>
      </c>
    </row>
    <row r="205" s="2" customFormat="1">
      <c r="A205" s="39"/>
      <c r="B205" s="40"/>
      <c r="C205" s="41"/>
      <c r="D205" s="240" t="s">
        <v>150</v>
      </c>
      <c r="E205" s="41"/>
      <c r="F205" s="241" t="s">
        <v>1211</v>
      </c>
      <c r="G205" s="41"/>
      <c r="H205" s="41"/>
      <c r="I205" s="242"/>
      <c r="J205" s="41"/>
      <c r="K205" s="41"/>
      <c r="L205" s="45"/>
      <c r="M205" s="243"/>
      <c r="N205" s="244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150</v>
      </c>
      <c r="AU205" s="18" t="s">
        <v>85</v>
      </c>
    </row>
    <row r="206" s="2" customFormat="1" ht="16.5" customHeight="1">
      <c r="A206" s="39"/>
      <c r="B206" s="40"/>
      <c r="C206" s="227" t="s">
        <v>546</v>
      </c>
      <c r="D206" s="227" t="s">
        <v>144</v>
      </c>
      <c r="E206" s="228" t="s">
        <v>1212</v>
      </c>
      <c r="F206" s="229" t="s">
        <v>1213</v>
      </c>
      <c r="G206" s="230" t="s">
        <v>441</v>
      </c>
      <c r="H206" s="231">
        <v>50</v>
      </c>
      <c r="I206" s="232"/>
      <c r="J206" s="233">
        <f>ROUND(I206*H206,2)</f>
        <v>0</v>
      </c>
      <c r="K206" s="229" t="s">
        <v>1</v>
      </c>
      <c r="L206" s="45"/>
      <c r="M206" s="234" t="s">
        <v>1</v>
      </c>
      <c r="N206" s="235" t="s">
        <v>43</v>
      </c>
      <c r="O206" s="92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8" t="s">
        <v>148</v>
      </c>
      <c r="AT206" s="238" t="s">
        <v>144</v>
      </c>
      <c r="AU206" s="238" t="s">
        <v>85</v>
      </c>
      <c r="AY206" s="18" t="s">
        <v>141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8" t="s">
        <v>85</v>
      </c>
      <c r="BK206" s="239">
        <f>ROUND(I206*H206,2)</f>
        <v>0</v>
      </c>
      <c r="BL206" s="18" t="s">
        <v>148</v>
      </c>
      <c r="BM206" s="238" t="s">
        <v>816</v>
      </c>
    </row>
    <row r="207" s="2" customFormat="1">
      <c r="A207" s="39"/>
      <c r="B207" s="40"/>
      <c r="C207" s="41"/>
      <c r="D207" s="240" t="s">
        <v>150</v>
      </c>
      <c r="E207" s="41"/>
      <c r="F207" s="241" t="s">
        <v>1213</v>
      </c>
      <c r="G207" s="41"/>
      <c r="H207" s="41"/>
      <c r="I207" s="242"/>
      <c r="J207" s="41"/>
      <c r="K207" s="41"/>
      <c r="L207" s="45"/>
      <c r="M207" s="243"/>
      <c r="N207" s="244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150</v>
      </c>
      <c r="AU207" s="18" t="s">
        <v>85</v>
      </c>
    </row>
    <row r="208" s="2" customFormat="1" ht="16.5" customHeight="1">
      <c r="A208" s="39"/>
      <c r="B208" s="40"/>
      <c r="C208" s="227" t="s">
        <v>550</v>
      </c>
      <c r="D208" s="227" t="s">
        <v>144</v>
      </c>
      <c r="E208" s="228" t="s">
        <v>1214</v>
      </c>
      <c r="F208" s="229" t="s">
        <v>1215</v>
      </c>
      <c r="G208" s="230" t="s">
        <v>441</v>
      </c>
      <c r="H208" s="231">
        <v>60</v>
      </c>
      <c r="I208" s="232"/>
      <c r="J208" s="233">
        <f>ROUND(I208*H208,2)</f>
        <v>0</v>
      </c>
      <c r="K208" s="229" t="s">
        <v>1</v>
      </c>
      <c r="L208" s="45"/>
      <c r="M208" s="234" t="s">
        <v>1</v>
      </c>
      <c r="N208" s="235" t="s">
        <v>43</v>
      </c>
      <c r="O208" s="92"/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8" t="s">
        <v>148</v>
      </c>
      <c r="AT208" s="238" t="s">
        <v>144</v>
      </c>
      <c r="AU208" s="238" t="s">
        <v>85</v>
      </c>
      <c r="AY208" s="18" t="s">
        <v>141</v>
      </c>
      <c r="BE208" s="239">
        <f>IF(N208="základní",J208,0)</f>
        <v>0</v>
      </c>
      <c r="BF208" s="239">
        <f>IF(N208="snížená",J208,0)</f>
        <v>0</v>
      </c>
      <c r="BG208" s="239">
        <f>IF(N208="zákl. přenesená",J208,0)</f>
        <v>0</v>
      </c>
      <c r="BH208" s="239">
        <f>IF(N208="sníž. přenesená",J208,0)</f>
        <v>0</v>
      </c>
      <c r="BI208" s="239">
        <f>IF(N208="nulová",J208,0)</f>
        <v>0</v>
      </c>
      <c r="BJ208" s="18" t="s">
        <v>85</v>
      </c>
      <c r="BK208" s="239">
        <f>ROUND(I208*H208,2)</f>
        <v>0</v>
      </c>
      <c r="BL208" s="18" t="s">
        <v>148</v>
      </c>
      <c r="BM208" s="238" t="s">
        <v>834</v>
      </c>
    </row>
    <row r="209" s="2" customFormat="1">
      <c r="A209" s="39"/>
      <c r="B209" s="40"/>
      <c r="C209" s="41"/>
      <c r="D209" s="240" t="s">
        <v>150</v>
      </c>
      <c r="E209" s="41"/>
      <c r="F209" s="241" t="s">
        <v>1215</v>
      </c>
      <c r="G209" s="41"/>
      <c r="H209" s="41"/>
      <c r="I209" s="242"/>
      <c r="J209" s="41"/>
      <c r="K209" s="41"/>
      <c r="L209" s="45"/>
      <c r="M209" s="243"/>
      <c r="N209" s="244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150</v>
      </c>
      <c r="AU209" s="18" t="s">
        <v>85</v>
      </c>
    </row>
    <row r="210" s="2" customFormat="1" ht="16.5" customHeight="1">
      <c r="A210" s="39"/>
      <c r="B210" s="40"/>
      <c r="C210" s="227" t="s">
        <v>554</v>
      </c>
      <c r="D210" s="227" t="s">
        <v>144</v>
      </c>
      <c r="E210" s="228" t="s">
        <v>1216</v>
      </c>
      <c r="F210" s="229" t="s">
        <v>1217</v>
      </c>
      <c r="G210" s="230" t="s">
        <v>441</v>
      </c>
      <c r="H210" s="231">
        <v>15</v>
      </c>
      <c r="I210" s="232"/>
      <c r="J210" s="233">
        <f>ROUND(I210*H210,2)</f>
        <v>0</v>
      </c>
      <c r="K210" s="229" t="s">
        <v>1</v>
      </c>
      <c r="L210" s="45"/>
      <c r="M210" s="234" t="s">
        <v>1</v>
      </c>
      <c r="N210" s="235" t="s">
        <v>43</v>
      </c>
      <c r="O210" s="92"/>
      <c r="P210" s="236">
        <f>O210*H210</f>
        <v>0</v>
      </c>
      <c r="Q210" s="236">
        <v>0</v>
      </c>
      <c r="R210" s="236">
        <f>Q210*H210</f>
        <v>0</v>
      </c>
      <c r="S210" s="236">
        <v>0</v>
      </c>
      <c r="T210" s="237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8" t="s">
        <v>148</v>
      </c>
      <c r="AT210" s="238" t="s">
        <v>144</v>
      </c>
      <c r="AU210" s="238" t="s">
        <v>85</v>
      </c>
      <c r="AY210" s="18" t="s">
        <v>141</v>
      </c>
      <c r="BE210" s="239">
        <f>IF(N210="základní",J210,0)</f>
        <v>0</v>
      </c>
      <c r="BF210" s="239">
        <f>IF(N210="snížená",J210,0)</f>
        <v>0</v>
      </c>
      <c r="BG210" s="239">
        <f>IF(N210="zákl. přenesená",J210,0)</f>
        <v>0</v>
      </c>
      <c r="BH210" s="239">
        <f>IF(N210="sníž. přenesená",J210,0)</f>
        <v>0</v>
      </c>
      <c r="BI210" s="239">
        <f>IF(N210="nulová",J210,0)</f>
        <v>0</v>
      </c>
      <c r="BJ210" s="18" t="s">
        <v>85</v>
      </c>
      <c r="BK210" s="239">
        <f>ROUND(I210*H210,2)</f>
        <v>0</v>
      </c>
      <c r="BL210" s="18" t="s">
        <v>148</v>
      </c>
      <c r="BM210" s="238" t="s">
        <v>1003</v>
      </c>
    </row>
    <row r="211" s="2" customFormat="1">
      <c r="A211" s="39"/>
      <c r="B211" s="40"/>
      <c r="C211" s="41"/>
      <c r="D211" s="240" t="s">
        <v>150</v>
      </c>
      <c r="E211" s="41"/>
      <c r="F211" s="241" t="s">
        <v>1217</v>
      </c>
      <c r="G211" s="41"/>
      <c r="H211" s="41"/>
      <c r="I211" s="242"/>
      <c r="J211" s="41"/>
      <c r="K211" s="41"/>
      <c r="L211" s="45"/>
      <c r="M211" s="243"/>
      <c r="N211" s="244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150</v>
      </c>
      <c r="AU211" s="18" t="s">
        <v>85</v>
      </c>
    </row>
    <row r="212" s="2" customFormat="1" ht="16.5" customHeight="1">
      <c r="A212" s="39"/>
      <c r="B212" s="40"/>
      <c r="C212" s="227" t="s">
        <v>558</v>
      </c>
      <c r="D212" s="227" t="s">
        <v>144</v>
      </c>
      <c r="E212" s="228" t="s">
        <v>1218</v>
      </c>
      <c r="F212" s="229" t="s">
        <v>1219</v>
      </c>
      <c r="G212" s="230" t="s">
        <v>441</v>
      </c>
      <c r="H212" s="231">
        <v>50</v>
      </c>
      <c r="I212" s="232"/>
      <c r="J212" s="233">
        <f>ROUND(I212*H212,2)</f>
        <v>0</v>
      </c>
      <c r="K212" s="229" t="s">
        <v>1</v>
      </c>
      <c r="L212" s="45"/>
      <c r="M212" s="234" t="s">
        <v>1</v>
      </c>
      <c r="N212" s="235" t="s">
        <v>43</v>
      </c>
      <c r="O212" s="92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8" t="s">
        <v>148</v>
      </c>
      <c r="AT212" s="238" t="s">
        <v>144</v>
      </c>
      <c r="AU212" s="238" t="s">
        <v>85</v>
      </c>
      <c r="AY212" s="18" t="s">
        <v>141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8" t="s">
        <v>85</v>
      </c>
      <c r="BK212" s="239">
        <f>ROUND(I212*H212,2)</f>
        <v>0</v>
      </c>
      <c r="BL212" s="18" t="s">
        <v>148</v>
      </c>
      <c r="BM212" s="238" t="s">
        <v>355</v>
      </c>
    </row>
    <row r="213" s="2" customFormat="1">
      <c r="A213" s="39"/>
      <c r="B213" s="40"/>
      <c r="C213" s="41"/>
      <c r="D213" s="240" t="s">
        <v>150</v>
      </c>
      <c r="E213" s="41"/>
      <c r="F213" s="241" t="s">
        <v>1219</v>
      </c>
      <c r="G213" s="41"/>
      <c r="H213" s="41"/>
      <c r="I213" s="242"/>
      <c r="J213" s="41"/>
      <c r="K213" s="41"/>
      <c r="L213" s="45"/>
      <c r="M213" s="243"/>
      <c r="N213" s="244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150</v>
      </c>
      <c r="AU213" s="18" t="s">
        <v>85</v>
      </c>
    </row>
    <row r="214" s="2" customFormat="1" ht="16.5" customHeight="1">
      <c r="A214" s="39"/>
      <c r="B214" s="40"/>
      <c r="C214" s="227" t="s">
        <v>562</v>
      </c>
      <c r="D214" s="227" t="s">
        <v>144</v>
      </c>
      <c r="E214" s="228" t="s">
        <v>1220</v>
      </c>
      <c r="F214" s="229" t="s">
        <v>1221</v>
      </c>
      <c r="G214" s="230" t="s">
        <v>441</v>
      </c>
      <c r="H214" s="231">
        <v>100</v>
      </c>
      <c r="I214" s="232"/>
      <c r="J214" s="233">
        <f>ROUND(I214*H214,2)</f>
        <v>0</v>
      </c>
      <c r="K214" s="229" t="s">
        <v>1</v>
      </c>
      <c r="L214" s="45"/>
      <c r="M214" s="234" t="s">
        <v>1</v>
      </c>
      <c r="N214" s="235" t="s">
        <v>43</v>
      </c>
      <c r="O214" s="92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8" t="s">
        <v>148</v>
      </c>
      <c r="AT214" s="238" t="s">
        <v>144</v>
      </c>
      <c r="AU214" s="238" t="s">
        <v>85</v>
      </c>
      <c r="AY214" s="18" t="s">
        <v>141</v>
      </c>
      <c r="BE214" s="239">
        <f>IF(N214="základní",J214,0)</f>
        <v>0</v>
      </c>
      <c r="BF214" s="239">
        <f>IF(N214="snížená",J214,0)</f>
        <v>0</v>
      </c>
      <c r="BG214" s="239">
        <f>IF(N214="zákl. přenesená",J214,0)</f>
        <v>0</v>
      </c>
      <c r="BH214" s="239">
        <f>IF(N214="sníž. přenesená",J214,0)</f>
        <v>0</v>
      </c>
      <c r="BI214" s="239">
        <f>IF(N214="nulová",J214,0)</f>
        <v>0</v>
      </c>
      <c r="BJ214" s="18" t="s">
        <v>85</v>
      </c>
      <c r="BK214" s="239">
        <f>ROUND(I214*H214,2)</f>
        <v>0</v>
      </c>
      <c r="BL214" s="18" t="s">
        <v>148</v>
      </c>
      <c r="BM214" s="238" t="s">
        <v>320</v>
      </c>
    </row>
    <row r="215" s="2" customFormat="1">
      <c r="A215" s="39"/>
      <c r="B215" s="40"/>
      <c r="C215" s="41"/>
      <c r="D215" s="240" t="s">
        <v>150</v>
      </c>
      <c r="E215" s="41"/>
      <c r="F215" s="241" t="s">
        <v>1221</v>
      </c>
      <c r="G215" s="41"/>
      <c r="H215" s="41"/>
      <c r="I215" s="242"/>
      <c r="J215" s="41"/>
      <c r="K215" s="41"/>
      <c r="L215" s="45"/>
      <c r="M215" s="243"/>
      <c r="N215" s="244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150</v>
      </c>
      <c r="AU215" s="18" t="s">
        <v>85</v>
      </c>
    </row>
    <row r="216" s="2" customFormat="1" ht="16.5" customHeight="1">
      <c r="A216" s="39"/>
      <c r="B216" s="40"/>
      <c r="C216" s="227" t="s">
        <v>566</v>
      </c>
      <c r="D216" s="227" t="s">
        <v>144</v>
      </c>
      <c r="E216" s="228" t="s">
        <v>1222</v>
      </c>
      <c r="F216" s="229" t="s">
        <v>1223</v>
      </c>
      <c r="G216" s="230" t="s">
        <v>441</v>
      </c>
      <c r="H216" s="231">
        <v>30</v>
      </c>
      <c r="I216" s="232"/>
      <c r="J216" s="233">
        <f>ROUND(I216*H216,2)</f>
        <v>0</v>
      </c>
      <c r="K216" s="229" t="s">
        <v>1</v>
      </c>
      <c r="L216" s="45"/>
      <c r="M216" s="234" t="s">
        <v>1</v>
      </c>
      <c r="N216" s="235" t="s">
        <v>43</v>
      </c>
      <c r="O216" s="92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8" t="s">
        <v>148</v>
      </c>
      <c r="AT216" s="238" t="s">
        <v>144</v>
      </c>
      <c r="AU216" s="238" t="s">
        <v>85</v>
      </c>
      <c r="AY216" s="18" t="s">
        <v>141</v>
      </c>
      <c r="BE216" s="239">
        <f>IF(N216="základní",J216,0)</f>
        <v>0</v>
      </c>
      <c r="BF216" s="239">
        <f>IF(N216="snížená",J216,0)</f>
        <v>0</v>
      </c>
      <c r="BG216" s="239">
        <f>IF(N216="zákl. přenesená",J216,0)</f>
        <v>0</v>
      </c>
      <c r="BH216" s="239">
        <f>IF(N216="sníž. přenesená",J216,0)</f>
        <v>0</v>
      </c>
      <c r="BI216" s="239">
        <f>IF(N216="nulová",J216,0)</f>
        <v>0</v>
      </c>
      <c r="BJ216" s="18" t="s">
        <v>85</v>
      </c>
      <c r="BK216" s="239">
        <f>ROUND(I216*H216,2)</f>
        <v>0</v>
      </c>
      <c r="BL216" s="18" t="s">
        <v>148</v>
      </c>
      <c r="BM216" s="238" t="s">
        <v>329</v>
      </c>
    </row>
    <row r="217" s="2" customFormat="1">
      <c r="A217" s="39"/>
      <c r="B217" s="40"/>
      <c r="C217" s="41"/>
      <c r="D217" s="240" t="s">
        <v>150</v>
      </c>
      <c r="E217" s="41"/>
      <c r="F217" s="241" t="s">
        <v>1223</v>
      </c>
      <c r="G217" s="41"/>
      <c r="H217" s="41"/>
      <c r="I217" s="242"/>
      <c r="J217" s="41"/>
      <c r="K217" s="41"/>
      <c r="L217" s="45"/>
      <c r="M217" s="243"/>
      <c r="N217" s="244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150</v>
      </c>
      <c r="AU217" s="18" t="s">
        <v>85</v>
      </c>
    </row>
    <row r="218" s="2" customFormat="1" ht="16.5" customHeight="1">
      <c r="A218" s="39"/>
      <c r="B218" s="40"/>
      <c r="C218" s="227" t="s">
        <v>571</v>
      </c>
      <c r="D218" s="227" t="s">
        <v>144</v>
      </c>
      <c r="E218" s="228" t="s">
        <v>1224</v>
      </c>
      <c r="F218" s="229" t="s">
        <v>1225</v>
      </c>
      <c r="G218" s="230" t="s">
        <v>441</v>
      </c>
      <c r="H218" s="231">
        <v>200</v>
      </c>
      <c r="I218" s="232"/>
      <c r="J218" s="233">
        <f>ROUND(I218*H218,2)</f>
        <v>0</v>
      </c>
      <c r="K218" s="229" t="s">
        <v>1</v>
      </c>
      <c r="L218" s="45"/>
      <c r="M218" s="234" t="s">
        <v>1</v>
      </c>
      <c r="N218" s="235" t="s">
        <v>43</v>
      </c>
      <c r="O218" s="92"/>
      <c r="P218" s="236">
        <f>O218*H218</f>
        <v>0</v>
      </c>
      <c r="Q218" s="236">
        <v>0</v>
      </c>
      <c r="R218" s="236">
        <f>Q218*H218</f>
        <v>0</v>
      </c>
      <c r="S218" s="236">
        <v>0</v>
      </c>
      <c r="T218" s="237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8" t="s">
        <v>148</v>
      </c>
      <c r="AT218" s="238" t="s">
        <v>144</v>
      </c>
      <c r="AU218" s="238" t="s">
        <v>85</v>
      </c>
      <c r="AY218" s="18" t="s">
        <v>141</v>
      </c>
      <c r="BE218" s="239">
        <f>IF(N218="základní",J218,0)</f>
        <v>0</v>
      </c>
      <c r="BF218" s="239">
        <f>IF(N218="snížená",J218,0)</f>
        <v>0</v>
      </c>
      <c r="BG218" s="239">
        <f>IF(N218="zákl. přenesená",J218,0)</f>
        <v>0</v>
      </c>
      <c r="BH218" s="239">
        <f>IF(N218="sníž. přenesená",J218,0)</f>
        <v>0</v>
      </c>
      <c r="BI218" s="239">
        <f>IF(N218="nulová",J218,0)</f>
        <v>0</v>
      </c>
      <c r="BJ218" s="18" t="s">
        <v>85</v>
      </c>
      <c r="BK218" s="239">
        <f>ROUND(I218*H218,2)</f>
        <v>0</v>
      </c>
      <c r="BL218" s="18" t="s">
        <v>148</v>
      </c>
      <c r="BM218" s="238" t="s">
        <v>338</v>
      </c>
    </row>
    <row r="219" s="2" customFormat="1">
      <c r="A219" s="39"/>
      <c r="B219" s="40"/>
      <c r="C219" s="41"/>
      <c r="D219" s="240" t="s">
        <v>150</v>
      </c>
      <c r="E219" s="41"/>
      <c r="F219" s="241" t="s">
        <v>1225</v>
      </c>
      <c r="G219" s="41"/>
      <c r="H219" s="41"/>
      <c r="I219" s="242"/>
      <c r="J219" s="41"/>
      <c r="K219" s="41"/>
      <c r="L219" s="45"/>
      <c r="M219" s="243"/>
      <c r="N219" s="244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150</v>
      </c>
      <c r="AU219" s="18" t="s">
        <v>85</v>
      </c>
    </row>
    <row r="220" s="2" customFormat="1" ht="16.5" customHeight="1">
      <c r="A220" s="39"/>
      <c r="B220" s="40"/>
      <c r="C220" s="227" t="s">
        <v>575</v>
      </c>
      <c r="D220" s="227" t="s">
        <v>144</v>
      </c>
      <c r="E220" s="228" t="s">
        <v>1226</v>
      </c>
      <c r="F220" s="229" t="s">
        <v>1227</v>
      </c>
      <c r="G220" s="230" t="s">
        <v>441</v>
      </c>
      <c r="H220" s="231">
        <v>470</v>
      </c>
      <c r="I220" s="232"/>
      <c r="J220" s="233">
        <f>ROUND(I220*H220,2)</f>
        <v>0</v>
      </c>
      <c r="K220" s="229" t="s">
        <v>1</v>
      </c>
      <c r="L220" s="45"/>
      <c r="M220" s="234" t="s">
        <v>1</v>
      </c>
      <c r="N220" s="235" t="s">
        <v>43</v>
      </c>
      <c r="O220" s="92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8" t="s">
        <v>148</v>
      </c>
      <c r="AT220" s="238" t="s">
        <v>144</v>
      </c>
      <c r="AU220" s="238" t="s">
        <v>85</v>
      </c>
      <c r="AY220" s="18" t="s">
        <v>141</v>
      </c>
      <c r="BE220" s="239">
        <f>IF(N220="základní",J220,0)</f>
        <v>0</v>
      </c>
      <c r="BF220" s="239">
        <f>IF(N220="snížená",J220,0)</f>
        <v>0</v>
      </c>
      <c r="BG220" s="239">
        <f>IF(N220="zákl. přenesená",J220,0)</f>
        <v>0</v>
      </c>
      <c r="BH220" s="239">
        <f>IF(N220="sníž. přenesená",J220,0)</f>
        <v>0</v>
      </c>
      <c r="BI220" s="239">
        <f>IF(N220="nulová",J220,0)</f>
        <v>0</v>
      </c>
      <c r="BJ220" s="18" t="s">
        <v>85</v>
      </c>
      <c r="BK220" s="239">
        <f>ROUND(I220*H220,2)</f>
        <v>0</v>
      </c>
      <c r="BL220" s="18" t="s">
        <v>148</v>
      </c>
      <c r="BM220" s="238" t="s">
        <v>515</v>
      </c>
    </row>
    <row r="221" s="2" customFormat="1">
      <c r="A221" s="39"/>
      <c r="B221" s="40"/>
      <c r="C221" s="41"/>
      <c r="D221" s="240" t="s">
        <v>150</v>
      </c>
      <c r="E221" s="41"/>
      <c r="F221" s="241" t="s">
        <v>1227</v>
      </c>
      <c r="G221" s="41"/>
      <c r="H221" s="41"/>
      <c r="I221" s="242"/>
      <c r="J221" s="41"/>
      <c r="K221" s="41"/>
      <c r="L221" s="45"/>
      <c r="M221" s="243"/>
      <c r="N221" s="244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150</v>
      </c>
      <c r="AU221" s="18" t="s">
        <v>85</v>
      </c>
    </row>
    <row r="222" s="2" customFormat="1" ht="16.5" customHeight="1">
      <c r="A222" s="39"/>
      <c r="B222" s="40"/>
      <c r="C222" s="227" t="s">
        <v>579</v>
      </c>
      <c r="D222" s="227" t="s">
        <v>144</v>
      </c>
      <c r="E222" s="228" t="s">
        <v>1228</v>
      </c>
      <c r="F222" s="229" t="s">
        <v>1229</v>
      </c>
      <c r="G222" s="230" t="s">
        <v>1127</v>
      </c>
      <c r="H222" s="231">
        <v>14</v>
      </c>
      <c r="I222" s="232"/>
      <c r="J222" s="233">
        <f>ROUND(I222*H222,2)</f>
        <v>0</v>
      </c>
      <c r="K222" s="229" t="s">
        <v>1</v>
      </c>
      <c r="L222" s="45"/>
      <c r="M222" s="234" t="s">
        <v>1</v>
      </c>
      <c r="N222" s="235" t="s">
        <v>43</v>
      </c>
      <c r="O222" s="92"/>
      <c r="P222" s="236">
        <f>O222*H222</f>
        <v>0</v>
      </c>
      <c r="Q222" s="236">
        <v>0</v>
      </c>
      <c r="R222" s="236">
        <f>Q222*H222</f>
        <v>0</v>
      </c>
      <c r="S222" s="236">
        <v>0</v>
      </c>
      <c r="T222" s="237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8" t="s">
        <v>148</v>
      </c>
      <c r="AT222" s="238" t="s">
        <v>144</v>
      </c>
      <c r="AU222" s="238" t="s">
        <v>85</v>
      </c>
      <c r="AY222" s="18" t="s">
        <v>141</v>
      </c>
      <c r="BE222" s="239">
        <f>IF(N222="základní",J222,0)</f>
        <v>0</v>
      </c>
      <c r="BF222" s="239">
        <f>IF(N222="snížená",J222,0)</f>
        <v>0</v>
      </c>
      <c r="BG222" s="239">
        <f>IF(N222="zákl. přenesená",J222,0)</f>
        <v>0</v>
      </c>
      <c r="BH222" s="239">
        <f>IF(N222="sníž. přenesená",J222,0)</f>
        <v>0</v>
      </c>
      <c r="BI222" s="239">
        <f>IF(N222="nulová",J222,0)</f>
        <v>0</v>
      </c>
      <c r="BJ222" s="18" t="s">
        <v>85</v>
      </c>
      <c r="BK222" s="239">
        <f>ROUND(I222*H222,2)</f>
        <v>0</v>
      </c>
      <c r="BL222" s="18" t="s">
        <v>148</v>
      </c>
      <c r="BM222" s="238" t="s">
        <v>522</v>
      </c>
    </row>
    <row r="223" s="2" customFormat="1">
      <c r="A223" s="39"/>
      <c r="B223" s="40"/>
      <c r="C223" s="41"/>
      <c r="D223" s="240" t="s">
        <v>150</v>
      </c>
      <c r="E223" s="41"/>
      <c r="F223" s="241" t="s">
        <v>1229</v>
      </c>
      <c r="G223" s="41"/>
      <c r="H223" s="41"/>
      <c r="I223" s="242"/>
      <c r="J223" s="41"/>
      <c r="K223" s="41"/>
      <c r="L223" s="45"/>
      <c r="M223" s="243"/>
      <c r="N223" s="244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150</v>
      </c>
      <c r="AU223" s="18" t="s">
        <v>85</v>
      </c>
    </row>
    <row r="224" s="12" customFormat="1" ht="25.92" customHeight="1">
      <c r="A224" s="12"/>
      <c r="B224" s="211"/>
      <c r="C224" s="212"/>
      <c r="D224" s="213" t="s">
        <v>77</v>
      </c>
      <c r="E224" s="214" t="s">
        <v>1230</v>
      </c>
      <c r="F224" s="214" t="s">
        <v>1231</v>
      </c>
      <c r="G224" s="212"/>
      <c r="H224" s="212"/>
      <c r="I224" s="215"/>
      <c r="J224" s="216">
        <f>BK224</f>
        <v>0</v>
      </c>
      <c r="K224" s="212"/>
      <c r="L224" s="217"/>
      <c r="M224" s="218"/>
      <c r="N224" s="219"/>
      <c r="O224" s="219"/>
      <c r="P224" s="220">
        <f>SUM(P225:P270)</f>
        <v>0</v>
      </c>
      <c r="Q224" s="219"/>
      <c r="R224" s="220">
        <f>SUM(R225:R270)</f>
        <v>0</v>
      </c>
      <c r="S224" s="219"/>
      <c r="T224" s="221">
        <f>SUM(T225:T270)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22" t="s">
        <v>85</v>
      </c>
      <c r="AT224" s="223" t="s">
        <v>77</v>
      </c>
      <c r="AU224" s="223" t="s">
        <v>78</v>
      </c>
      <c r="AY224" s="222" t="s">
        <v>141</v>
      </c>
      <c r="BK224" s="224">
        <f>SUM(BK225:BK270)</f>
        <v>0</v>
      </c>
    </row>
    <row r="225" s="2" customFormat="1" ht="16.5" customHeight="1">
      <c r="A225" s="39"/>
      <c r="B225" s="40"/>
      <c r="C225" s="227" t="s">
        <v>583</v>
      </c>
      <c r="D225" s="227" t="s">
        <v>144</v>
      </c>
      <c r="E225" s="228" t="s">
        <v>1232</v>
      </c>
      <c r="F225" s="229" t="s">
        <v>1233</v>
      </c>
      <c r="G225" s="230" t="s">
        <v>269</v>
      </c>
      <c r="H225" s="231">
        <v>1</v>
      </c>
      <c r="I225" s="232"/>
      <c r="J225" s="233">
        <f>ROUND(I225*H225,2)</f>
        <v>0</v>
      </c>
      <c r="K225" s="229" t="s">
        <v>1</v>
      </c>
      <c r="L225" s="45"/>
      <c r="M225" s="234" t="s">
        <v>1</v>
      </c>
      <c r="N225" s="235" t="s">
        <v>43</v>
      </c>
      <c r="O225" s="92"/>
      <c r="P225" s="236">
        <f>O225*H225</f>
        <v>0</v>
      </c>
      <c r="Q225" s="236">
        <v>0</v>
      </c>
      <c r="R225" s="236">
        <f>Q225*H225</f>
        <v>0</v>
      </c>
      <c r="S225" s="236">
        <v>0</v>
      </c>
      <c r="T225" s="237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8" t="s">
        <v>148</v>
      </c>
      <c r="AT225" s="238" t="s">
        <v>144</v>
      </c>
      <c r="AU225" s="238" t="s">
        <v>85</v>
      </c>
      <c r="AY225" s="18" t="s">
        <v>141</v>
      </c>
      <c r="BE225" s="239">
        <f>IF(N225="základní",J225,0)</f>
        <v>0</v>
      </c>
      <c r="BF225" s="239">
        <f>IF(N225="snížená",J225,0)</f>
        <v>0</v>
      </c>
      <c r="BG225" s="239">
        <f>IF(N225="zákl. přenesená",J225,0)</f>
        <v>0</v>
      </c>
      <c r="BH225" s="239">
        <f>IF(N225="sníž. přenesená",J225,0)</f>
        <v>0</v>
      </c>
      <c r="BI225" s="239">
        <f>IF(N225="nulová",J225,0)</f>
        <v>0</v>
      </c>
      <c r="BJ225" s="18" t="s">
        <v>85</v>
      </c>
      <c r="BK225" s="239">
        <f>ROUND(I225*H225,2)</f>
        <v>0</v>
      </c>
      <c r="BL225" s="18" t="s">
        <v>148</v>
      </c>
      <c r="BM225" s="238" t="s">
        <v>393</v>
      </c>
    </row>
    <row r="226" s="2" customFormat="1">
      <c r="A226" s="39"/>
      <c r="B226" s="40"/>
      <c r="C226" s="41"/>
      <c r="D226" s="240" t="s">
        <v>150</v>
      </c>
      <c r="E226" s="41"/>
      <c r="F226" s="241" t="s">
        <v>1233</v>
      </c>
      <c r="G226" s="41"/>
      <c r="H226" s="41"/>
      <c r="I226" s="242"/>
      <c r="J226" s="41"/>
      <c r="K226" s="41"/>
      <c r="L226" s="45"/>
      <c r="M226" s="243"/>
      <c r="N226" s="244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150</v>
      </c>
      <c r="AU226" s="18" t="s">
        <v>85</v>
      </c>
    </row>
    <row r="227" s="2" customFormat="1" ht="16.5" customHeight="1">
      <c r="A227" s="39"/>
      <c r="B227" s="40"/>
      <c r="C227" s="227" t="s">
        <v>592</v>
      </c>
      <c r="D227" s="227" t="s">
        <v>144</v>
      </c>
      <c r="E227" s="228" t="s">
        <v>1234</v>
      </c>
      <c r="F227" s="229" t="s">
        <v>1235</v>
      </c>
      <c r="G227" s="230" t="s">
        <v>1127</v>
      </c>
      <c r="H227" s="231">
        <v>1</v>
      </c>
      <c r="I227" s="232"/>
      <c r="J227" s="233">
        <f>ROUND(I227*H227,2)</f>
        <v>0</v>
      </c>
      <c r="K227" s="229" t="s">
        <v>1</v>
      </c>
      <c r="L227" s="45"/>
      <c r="M227" s="234" t="s">
        <v>1</v>
      </c>
      <c r="N227" s="235" t="s">
        <v>43</v>
      </c>
      <c r="O227" s="92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8" t="s">
        <v>148</v>
      </c>
      <c r="AT227" s="238" t="s">
        <v>144</v>
      </c>
      <c r="AU227" s="238" t="s">
        <v>85</v>
      </c>
      <c r="AY227" s="18" t="s">
        <v>141</v>
      </c>
      <c r="BE227" s="239">
        <f>IF(N227="základní",J227,0)</f>
        <v>0</v>
      </c>
      <c r="BF227" s="239">
        <f>IF(N227="snížená",J227,0)</f>
        <v>0</v>
      </c>
      <c r="BG227" s="239">
        <f>IF(N227="zákl. přenesená",J227,0)</f>
        <v>0</v>
      </c>
      <c r="BH227" s="239">
        <f>IF(N227="sníž. přenesená",J227,0)</f>
        <v>0</v>
      </c>
      <c r="BI227" s="239">
        <f>IF(N227="nulová",J227,0)</f>
        <v>0</v>
      </c>
      <c r="BJ227" s="18" t="s">
        <v>85</v>
      </c>
      <c r="BK227" s="239">
        <f>ROUND(I227*H227,2)</f>
        <v>0</v>
      </c>
      <c r="BL227" s="18" t="s">
        <v>148</v>
      </c>
      <c r="BM227" s="238" t="s">
        <v>622</v>
      </c>
    </row>
    <row r="228" s="2" customFormat="1">
      <c r="A228" s="39"/>
      <c r="B228" s="40"/>
      <c r="C228" s="41"/>
      <c r="D228" s="240" t="s">
        <v>150</v>
      </c>
      <c r="E228" s="41"/>
      <c r="F228" s="241" t="s">
        <v>1235</v>
      </c>
      <c r="G228" s="41"/>
      <c r="H228" s="41"/>
      <c r="I228" s="242"/>
      <c r="J228" s="41"/>
      <c r="K228" s="41"/>
      <c r="L228" s="45"/>
      <c r="M228" s="243"/>
      <c r="N228" s="244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150</v>
      </c>
      <c r="AU228" s="18" t="s">
        <v>85</v>
      </c>
    </row>
    <row r="229" s="2" customFormat="1" ht="16.5" customHeight="1">
      <c r="A229" s="39"/>
      <c r="B229" s="40"/>
      <c r="C229" s="227" t="s">
        <v>304</v>
      </c>
      <c r="D229" s="227" t="s">
        <v>144</v>
      </c>
      <c r="E229" s="228" t="s">
        <v>1236</v>
      </c>
      <c r="F229" s="229" t="s">
        <v>1237</v>
      </c>
      <c r="G229" s="230" t="s">
        <v>1127</v>
      </c>
      <c r="H229" s="231">
        <v>1</v>
      </c>
      <c r="I229" s="232"/>
      <c r="J229" s="233">
        <f>ROUND(I229*H229,2)</f>
        <v>0</v>
      </c>
      <c r="K229" s="229" t="s">
        <v>1</v>
      </c>
      <c r="L229" s="45"/>
      <c r="M229" s="234" t="s">
        <v>1</v>
      </c>
      <c r="N229" s="235" t="s">
        <v>43</v>
      </c>
      <c r="O229" s="92"/>
      <c r="P229" s="236">
        <f>O229*H229</f>
        <v>0</v>
      </c>
      <c r="Q229" s="236">
        <v>0</v>
      </c>
      <c r="R229" s="236">
        <f>Q229*H229</f>
        <v>0</v>
      </c>
      <c r="S229" s="236">
        <v>0</v>
      </c>
      <c r="T229" s="237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8" t="s">
        <v>148</v>
      </c>
      <c r="AT229" s="238" t="s">
        <v>144</v>
      </c>
      <c r="AU229" s="238" t="s">
        <v>85</v>
      </c>
      <c r="AY229" s="18" t="s">
        <v>141</v>
      </c>
      <c r="BE229" s="239">
        <f>IF(N229="základní",J229,0)</f>
        <v>0</v>
      </c>
      <c r="BF229" s="239">
        <f>IF(N229="snížená",J229,0)</f>
        <v>0</v>
      </c>
      <c r="BG229" s="239">
        <f>IF(N229="zákl. přenesená",J229,0)</f>
        <v>0</v>
      </c>
      <c r="BH229" s="239">
        <f>IF(N229="sníž. přenesená",J229,0)</f>
        <v>0</v>
      </c>
      <c r="BI229" s="239">
        <f>IF(N229="nulová",J229,0)</f>
        <v>0</v>
      </c>
      <c r="BJ229" s="18" t="s">
        <v>85</v>
      </c>
      <c r="BK229" s="239">
        <f>ROUND(I229*H229,2)</f>
        <v>0</v>
      </c>
      <c r="BL229" s="18" t="s">
        <v>148</v>
      </c>
      <c r="BM229" s="238" t="s">
        <v>1028</v>
      </c>
    </row>
    <row r="230" s="2" customFormat="1">
      <c r="A230" s="39"/>
      <c r="B230" s="40"/>
      <c r="C230" s="41"/>
      <c r="D230" s="240" t="s">
        <v>150</v>
      </c>
      <c r="E230" s="41"/>
      <c r="F230" s="241" t="s">
        <v>1237</v>
      </c>
      <c r="G230" s="41"/>
      <c r="H230" s="41"/>
      <c r="I230" s="242"/>
      <c r="J230" s="41"/>
      <c r="K230" s="41"/>
      <c r="L230" s="45"/>
      <c r="M230" s="243"/>
      <c r="N230" s="244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150</v>
      </c>
      <c r="AU230" s="18" t="s">
        <v>85</v>
      </c>
    </row>
    <row r="231" s="2" customFormat="1" ht="16.5" customHeight="1">
      <c r="A231" s="39"/>
      <c r="B231" s="40"/>
      <c r="C231" s="227" t="s">
        <v>604</v>
      </c>
      <c r="D231" s="227" t="s">
        <v>144</v>
      </c>
      <c r="E231" s="228" t="s">
        <v>1238</v>
      </c>
      <c r="F231" s="229" t="s">
        <v>1239</v>
      </c>
      <c r="G231" s="230" t="s">
        <v>269</v>
      </c>
      <c r="H231" s="231">
        <v>1</v>
      </c>
      <c r="I231" s="232"/>
      <c r="J231" s="233">
        <f>ROUND(I231*H231,2)</f>
        <v>0</v>
      </c>
      <c r="K231" s="229" t="s">
        <v>1</v>
      </c>
      <c r="L231" s="45"/>
      <c r="M231" s="234" t="s">
        <v>1</v>
      </c>
      <c r="N231" s="235" t="s">
        <v>43</v>
      </c>
      <c r="O231" s="92"/>
      <c r="P231" s="236">
        <f>O231*H231</f>
        <v>0</v>
      </c>
      <c r="Q231" s="236">
        <v>0</v>
      </c>
      <c r="R231" s="236">
        <f>Q231*H231</f>
        <v>0</v>
      </c>
      <c r="S231" s="236">
        <v>0</v>
      </c>
      <c r="T231" s="237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8" t="s">
        <v>148</v>
      </c>
      <c r="AT231" s="238" t="s">
        <v>144</v>
      </c>
      <c r="AU231" s="238" t="s">
        <v>85</v>
      </c>
      <c r="AY231" s="18" t="s">
        <v>141</v>
      </c>
      <c r="BE231" s="239">
        <f>IF(N231="základní",J231,0)</f>
        <v>0</v>
      </c>
      <c r="BF231" s="239">
        <f>IF(N231="snížená",J231,0)</f>
        <v>0</v>
      </c>
      <c r="BG231" s="239">
        <f>IF(N231="zákl. přenesená",J231,0)</f>
        <v>0</v>
      </c>
      <c r="BH231" s="239">
        <f>IF(N231="sníž. přenesená",J231,0)</f>
        <v>0</v>
      </c>
      <c r="BI231" s="239">
        <f>IF(N231="nulová",J231,0)</f>
        <v>0</v>
      </c>
      <c r="BJ231" s="18" t="s">
        <v>85</v>
      </c>
      <c r="BK231" s="239">
        <f>ROUND(I231*H231,2)</f>
        <v>0</v>
      </c>
      <c r="BL231" s="18" t="s">
        <v>148</v>
      </c>
      <c r="BM231" s="238" t="s">
        <v>1031</v>
      </c>
    </row>
    <row r="232" s="2" customFormat="1">
      <c r="A232" s="39"/>
      <c r="B232" s="40"/>
      <c r="C232" s="41"/>
      <c r="D232" s="240" t="s">
        <v>150</v>
      </c>
      <c r="E232" s="41"/>
      <c r="F232" s="241" t="s">
        <v>1239</v>
      </c>
      <c r="G232" s="41"/>
      <c r="H232" s="41"/>
      <c r="I232" s="242"/>
      <c r="J232" s="41"/>
      <c r="K232" s="41"/>
      <c r="L232" s="45"/>
      <c r="M232" s="243"/>
      <c r="N232" s="244"/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150</v>
      </c>
      <c r="AU232" s="18" t="s">
        <v>85</v>
      </c>
    </row>
    <row r="233" s="2" customFormat="1" ht="24.15" customHeight="1">
      <c r="A233" s="39"/>
      <c r="B233" s="40"/>
      <c r="C233" s="227" t="s">
        <v>609</v>
      </c>
      <c r="D233" s="227" t="s">
        <v>144</v>
      </c>
      <c r="E233" s="228" t="s">
        <v>1240</v>
      </c>
      <c r="F233" s="229" t="s">
        <v>1241</v>
      </c>
      <c r="G233" s="230" t="s">
        <v>1127</v>
      </c>
      <c r="H233" s="231">
        <v>120</v>
      </c>
      <c r="I233" s="232"/>
      <c r="J233" s="233">
        <f>ROUND(I233*H233,2)</f>
        <v>0</v>
      </c>
      <c r="K233" s="229" t="s">
        <v>1</v>
      </c>
      <c r="L233" s="45"/>
      <c r="M233" s="234" t="s">
        <v>1</v>
      </c>
      <c r="N233" s="235" t="s">
        <v>43</v>
      </c>
      <c r="O233" s="92"/>
      <c r="P233" s="236">
        <f>O233*H233</f>
        <v>0</v>
      </c>
      <c r="Q233" s="236">
        <v>0</v>
      </c>
      <c r="R233" s="236">
        <f>Q233*H233</f>
        <v>0</v>
      </c>
      <c r="S233" s="236">
        <v>0</v>
      </c>
      <c r="T233" s="237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8" t="s">
        <v>148</v>
      </c>
      <c r="AT233" s="238" t="s">
        <v>144</v>
      </c>
      <c r="AU233" s="238" t="s">
        <v>85</v>
      </c>
      <c r="AY233" s="18" t="s">
        <v>141</v>
      </c>
      <c r="BE233" s="239">
        <f>IF(N233="základní",J233,0)</f>
        <v>0</v>
      </c>
      <c r="BF233" s="239">
        <f>IF(N233="snížená",J233,0)</f>
        <v>0</v>
      </c>
      <c r="BG233" s="239">
        <f>IF(N233="zákl. přenesená",J233,0)</f>
        <v>0</v>
      </c>
      <c r="BH233" s="239">
        <f>IF(N233="sníž. přenesená",J233,0)</f>
        <v>0</v>
      </c>
      <c r="BI233" s="239">
        <f>IF(N233="nulová",J233,0)</f>
        <v>0</v>
      </c>
      <c r="BJ233" s="18" t="s">
        <v>85</v>
      </c>
      <c r="BK233" s="239">
        <f>ROUND(I233*H233,2)</f>
        <v>0</v>
      </c>
      <c r="BL233" s="18" t="s">
        <v>148</v>
      </c>
      <c r="BM233" s="238" t="s">
        <v>1035</v>
      </c>
    </row>
    <row r="234" s="2" customFormat="1">
      <c r="A234" s="39"/>
      <c r="B234" s="40"/>
      <c r="C234" s="41"/>
      <c r="D234" s="240" t="s">
        <v>150</v>
      </c>
      <c r="E234" s="41"/>
      <c r="F234" s="241" t="s">
        <v>1241</v>
      </c>
      <c r="G234" s="41"/>
      <c r="H234" s="41"/>
      <c r="I234" s="242"/>
      <c r="J234" s="41"/>
      <c r="K234" s="41"/>
      <c r="L234" s="45"/>
      <c r="M234" s="243"/>
      <c r="N234" s="244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150</v>
      </c>
      <c r="AU234" s="18" t="s">
        <v>85</v>
      </c>
    </row>
    <row r="235" s="2" customFormat="1" ht="16.5" customHeight="1">
      <c r="A235" s="39"/>
      <c r="B235" s="40"/>
      <c r="C235" s="227" t="s">
        <v>617</v>
      </c>
      <c r="D235" s="227" t="s">
        <v>144</v>
      </c>
      <c r="E235" s="228" t="s">
        <v>1242</v>
      </c>
      <c r="F235" s="229" t="s">
        <v>1243</v>
      </c>
      <c r="G235" s="230" t="s">
        <v>1127</v>
      </c>
      <c r="H235" s="231">
        <v>4</v>
      </c>
      <c r="I235" s="232"/>
      <c r="J235" s="233">
        <f>ROUND(I235*H235,2)</f>
        <v>0</v>
      </c>
      <c r="K235" s="229" t="s">
        <v>1</v>
      </c>
      <c r="L235" s="45"/>
      <c r="M235" s="234" t="s">
        <v>1</v>
      </c>
      <c r="N235" s="235" t="s">
        <v>43</v>
      </c>
      <c r="O235" s="92"/>
      <c r="P235" s="236">
        <f>O235*H235</f>
        <v>0</v>
      </c>
      <c r="Q235" s="236">
        <v>0</v>
      </c>
      <c r="R235" s="236">
        <f>Q235*H235</f>
        <v>0</v>
      </c>
      <c r="S235" s="236">
        <v>0</v>
      </c>
      <c r="T235" s="237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8" t="s">
        <v>148</v>
      </c>
      <c r="AT235" s="238" t="s">
        <v>144</v>
      </c>
      <c r="AU235" s="238" t="s">
        <v>85</v>
      </c>
      <c r="AY235" s="18" t="s">
        <v>141</v>
      </c>
      <c r="BE235" s="239">
        <f>IF(N235="základní",J235,0)</f>
        <v>0</v>
      </c>
      <c r="BF235" s="239">
        <f>IF(N235="snížená",J235,0)</f>
        <v>0</v>
      </c>
      <c r="BG235" s="239">
        <f>IF(N235="zákl. přenesená",J235,0)</f>
        <v>0</v>
      </c>
      <c r="BH235" s="239">
        <f>IF(N235="sníž. přenesená",J235,0)</f>
        <v>0</v>
      </c>
      <c r="BI235" s="239">
        <f>IF(N235="nulová",J235,0)</f>
        <v>0</v>
      </c>
      <c r="BJ235" s="18" t="s">
        <v>85</v>
      </c>
      <c r="BK235" s="239">
        <f>ROUND(I235*H235,2)</f>
        <v>0</v>
      </c>
      <c r="BL235" s="18" t="s">
        <v>148</v>
      </c>
      <c r="BM235" s="238" t="s">
        <v>1039</v>
      </c>
    </row>
    <row r="236" s="2" customFormat="1">
      <c r="A236" s="39"/>
      <c r="B236" s="40"/>
      <c r="C236" s="41"/>
      <c r="D236" s="240" t="s">
        <v>150</v>
      </c>
      <c r="E236" s="41"/>
      <c r="F236" s="241" t="s">
        <v>1243</v>
      </c>
      <c r="G236" s="41"/>
      <c r="H236" s="41"/>
      <c r="I236" s="242"/>
      <c r="J236" s="41"/>
      <c r="K236" s="41"/>
      <c r="L236" s="45"/>
      <c r="M236" s="243"/>
      <c r="N236" s="244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150</v>
      </c>
      <c r="AU236" s="18" t="s">
        <v>85</v>
      </c>
    </row>
    <row r="237" s="2" customFormat="1" ht="24.15" customHeight="1">
      <c r="A237" s="39"/>
      <c r="B237" s="40"/>
      <c r="C237" s="227" t="s">
        <v>958</v>
      </c>
      <c r="D237" s="227" t="s">
        <v>144</v>
      </c>
      <c r="E237" s="228" t="s">
        <v>1244</v>
      </c>
      <c r="F237" s="229" t="s">
        <v>1245</v>
      </c>
      <c r="G237" s="230" t="s">
        <v>1127</v>
      </c>
      <c r="H237" s="231">
        <v>4</v>
      </c>
      <c r="I237" s="232"/>
      <c r="J237" s="233">
        <f>ROUND(I237*H237,2)</f>
        <v>0</v>
      </c>
      <c r="K237" s="229" t="s">
        <v>1</v>
      </c>
      <c r="L237" s="45"/>
      <c r="M237" s="234" t="s">
        <v>1</v>
      </c>
      <c r="N237" s="235" t="s">
        <v>43</v>
      </c>
      <c r="O237" s="92"/>
      <c r="P237" s="236">
        <f>O237*H237</f>
        <v>0</v>
      </c>
      <c r="Q237" s="236">
        <v>0</v>
      </c>
      <c r="R237" s="236">
        <f>Q237*H237</f>
        <v>0</v>
      </c>
      <c r="S237" s="236">
        <v>0</v>
      </c>
      <c r="T237" s="237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8" t="s">
        <v>148</v>
      </c>
      <c r="AT237" s="238" t="s">
        <v>144</v>
      </c>
      <c r="AU237" s="238" t="s">
        <v>85</v>
      </c>
      <c r="AY237" s="18" t="s">
        <v>141</v>
      </c>
      <c r="BE237" s="239">
        <f>IF(N237="základní",J237,0)</f>
        <v>0</v>
      </c>
      <c r="BF237" s="239">
        <f>IF(N237="snížená",J237,0)</f>
        <v>0</v>
      </c>
      <c r="BG237" s="239">
        <f>IF(N237="zákl. přenesená",J237,0)</f>
        <v>0</v>
      </c>
      <c r="BH237" s="239">
        <f>IF(N237="sníž. přenesená",J237,0)</f>
        <v>0</v>
      </c>
      <c r="BI237" s="239">
        <f>IF(N237="nulová",J237,0)</f>
        <v>0</v>
      </c>
      <c r="BJ237" s="18" t="s">
        <v>85</v>
      </c>
      <c r="BK237" s="239">
        <f>ROUND(I237*H237,2)</f>
        <v>0</v>
      </c>
      <c r="BL237" s="18" t="s">
        <v>148</v>
      </c>
      <c r="BM237" s="238" t="s">
        <v>1042</v>
      </c>
    </row>
    <row r="238" s="2" customFormat="1">
      <c r="A238" s="39"/>
      <c r="B238" s="40"/>
      <c r="C238" s="41"/>
      <c r="D238" s="240" t="s">
        <v>150</v>
      </c>
      <c r="E238" s="41"/>
      <c r="F238" s="241" t="s">
        <v>1245</v>
      </c>
      <c r="G238" s="41"/>
      <c r="H238" s="41"/>
      <c r="I238" s="242"/>
      <c r="J238" s="41"/>
      <c r="K238" s="41"/>
      <c r="L238" s="45"/>
      <c r="M238" s="243"/>
      <c r="N238" s="244"/>
      <c r="O238" s="92"/>
      <c r="P238" s="92"/>
      <c r="Q238" s="92"/>
      <c r="R238" s="92"/>
      <c r="S238" s="92"/>
      <c r="T238" s="93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150</v>
      </c>
      <c r="AU238" s="18" t="s">
        <v>85</v>
      </c>
    </row>
    <row r="239" s="2" customFormat="1" ht="24.15" customHeight="1">
      <c r="A239" s="39"/>
      <c r="B239" s="40"/>
      <c r="C239" s="227" t="s">
        <v>628</v>
      </c>
      <c r="D239" s="227" t="s">
        <v>144</v>
      </c>
      <c r="E239" s="228" t="s">
        <v>1246</v>
      </c>
      <c r="F239" s="229" t="s">
        <v>1247</v>
      </c>
      <c r="G239" s="230" t="s">
        <v>269</v>
      </c>
      <c r="H239" s="231">
        <v>1</v>
      </c>
      <c r="I239" s="232"/>
      <c r="J239" s="233">
        <f>ROUND(I239*H239,2)</f>
        <v>0</v>
      </c>
      <c r="K239" s="229" t="s">
        <v>1</v>
      </c>
      <c r="L239" s="45"/>
      <c r="M239" s="234" t="s">
        <v>1</v>
      </c>
      <c r="N239" s="235" t="s">
        <v>43</v>
      </c>
      <c r="O239" s="92"/>
      <c r="P239" s="236">
        <f>O239*H239</f>
        <v>0</v>
      </c>
      <c r="Q239" s="236">
        <v>0</v>
      </c>
      <c r="R239" s="236">
        <f>Q239*H239</f>
        <v>0</v>
      </c>
      <c r="S239" s="236">
        <v>0</v>
      </c>
      <c r="T239" s="237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8" t="s">
        <v>148</v>
      </c>
      <c r="AT239" s="238" t="s">
        <v>144</v>
      </c>
      <c r="AU239" s="238" t="s">
        <v>85</v>
      </c>
      <c r="AY239" s="18" t="s">
        <v>141</v>
      </c>
      <c r="BE239" s="239">
        <f>IF(N239="základní",J239,0)</f>
        <v>0</v>
      </c>
      <c r="BF239" s="239">
        <f>IF(N239="snížená",J239,0)</f>
        <v>0</v>
      </c>
      <c r="BG239" s="239">
        <f>IF(N239="zákl. přenesená",J239,0)</f>
        <v>0</v>
      </c>
      <c r="BH239" s="239">
        <f>IF(N239="sníž. přenesená",J239,0)</f>
        <v>0</v>
      </c>
      <c r="BI239" s="239">
        <f>IF(N239="nulová",J239,0)</f>
        <v>0</v>
      </c>
      <c r="BJ239" s="18" t="s">
        <v>85</v>
      </c>
      <c r="BK239" s="239">
        <f>ROUND(I239*H239,2)</f>
        <v>0</v>
      </c>
      <c r="BL239" s="18" t="s">
        <v>148</v>
      </c>
      <c r="BM239" s="238" t="s">
        <v>1047</v>
      </c>
    </row>
    <row r="240" s="2" customFormat="1">
      <c r="A240" s="39"/>
      <c r="B240" s="40"/>
      <c r="C240" s="41"/>
      <c r="D240" s="240" t="s">
        <v>150</v>
      </c>
      <c r="E240" s="41"/>
      <c r="F240" s="241" t="s">
        <v>1247</v>
      </c>
      <c r="G240" s="41"/>
      <c r="H240" s="41"/>
      <c r="I240" s="242"/>
      <c r="J240" s="41"/>
      <c r="K240" s="41"/>
      <c r="L240" s="45"/>
      <c r="M240" s="243"/>
      <c r="N240" s="244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150</v>
      </c>
      <c r="AU240" s="18" t="s">
        <v>85</v>
      </c>
    </row>
    <row r="241" s="2" customFormat="1" ht="16.5" customHeight="1">
      <c r="A241" s="39"/>
      <c r="B241" s="40"/>
      <c r="C241" s="227" t="s">
        <v>962</v>
      </c>
      <c r="D241" s="227" t="s">
        <v>144</v>
      </c>
      <c r="E241" s="228" t="s">
        <v>1248</v>
      </c>
      <c r="F241" s="229" t="s">
        <v>1249</v>
      </c>
      <c r="G241" s="230" t="s">
        <v>1250</v>
      </c>
      <c r="H241" s="231">
        <v>8</v>
      </c>
      <c r="I241" s="232"/>
      <c r="J241" s="233">
        <f>ROUND(I241*H241,2)</f>
        <v>0</v>
      </c>
      <c r="K241" s="229" t="s">
        <v>1</v>
      </c>
      <c r="L241" s="45"/>
      <c r="M241" s="234" t="s">
        <v>1</v>
      </c>
      <c r="N241" s="235" t="s">
        <v>43</v>
      </c>
      <c r="O241" s="92"/>
      <c r="P241" s="236">
        <f>O241*H241</f>
        <v>0</v>
      </c>
      <c r="Q241" s="236">
        <v>0</v>
      </c>
      <c r="R241" s="236">
        <f>Q241*H241</f>
        <v>0</v>
      </c>
      <c r="S241" s="236">
        <v>0</v>
      </c>
      <c r="T241" s="237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8" t="s">
        <v>148</v>
      </c>
      <c r="AT241" s="238" t="s">
        <v>144</v>
      </c>
      <c r="AU241" s="238" t="s">
        <v>85</v>
      </c>
      <c r="AY241" s="18" t="s">
        <v>141</v>
      </c>
      <c r="BE241" s="239">
        <f>IF(N241="základní",J241,0)</f>
        <v>0</v>
      </c>
      <c r="BF241" s="239">
        <f>IF(N241="snížená",J241,0)</f>
        <v>0</v>
      </c>
      <c r="BG241" s="239">
        <f>IF(N241="zákl. přenesená",J241,0)</f>
        <v>0</v>
      </c>
      <c r="BH241" s="239">
        <f>IF(N241="sníž. přenesená",J241,0)</f>
        <v>0</v>
      </c>
      <c r="BI241" s="239">
        <f>IF(N241="nulová",J241,0)</f>
        <v>0</v>
      </c>
      <c r="BJ241" s="18" t="s">
        <v>85</v>
      </c>
      <c r="BK241" s="239">
        <f>ROUND(I241*H241,2)</f>
        <v>0</v>
      </c>
      <c r="BL241" s="18" t="s">
        <v>148</v>
      </c>
      <c r="BM241" s="238" t="s">
        <v>1050</v>
      </c>
    </row>
    <row r="242" s="2" customFormat="1">
      <c r="A242" s="39"/>
      <c r="B242" s="40"/>
      <c r="C242" s="41"/>
      <c r="D242" s="240" t="s">
        <v>150</v>
      </c>
      <c r="E242" s="41"/>
      <c r="F242" s="241" t="s">
        <v>1249</v>
      </c>
      <c r="G242" s="41"/>
      <c r="H242" s="41"/>
      <c r="I242" s="242"/>
      <c r="J242" s="41"/>
      <c r="K242" s="41"/>
      <c r="L242" s="45"/>
      <c r="M242" s="243"/>
      <c r="N242" s="244"/>
      <c r="O242" s="92"/>
      <c r="P242" s="92"/>
      <c r="Q242" s="92"/>
      <c r="R242" s="92"/>
      <c r="S242" s="92"/>
      <c r="T242" s="9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150</v>
      </c>
      <c r="AU242" s="18" t="s">
        <v>85</v>
      </c>
    </row>
    <row r="243" s="2" customFormat="1" ht="16.5" customHeight="1">
      <c r="A243" s="39"/>
      <c r="B243" s="40"/>
      <c r="C243" s="227" t="s">
        <v>637</v>
      </c>
      <c r="D243" s="227" t="s">
        <v>144</v>
      </c>
      <c r="E243" s="228" t="s">
        <v>1251</v>
      </c>
      <c r="F243" s="229" t="s">
        <v>1252</v>
      </c>
      <c r="G243" s="230" t="s">
        <v>1250</v>
      </c>
      <c r="H243" s="231">
        <v>8</v>
      </c>
      <c r="I243" s="232"/>
      <c r="J243" s="233">
        <f>ROUND(I243*H243,2)</f>
        <v>0</v>
      </c>
      <c r="K243" s="229" t="s">
        <v>1</v>
      </c>
      <c r="L243" s="45"/>
      <c r="M243" s="234" t="s">
        <v>1</v>
      </c>
      <c r="N243" s="235" t="s">
        <v>43</v>
      </c>
      <c r="O243" s="92"/>
      <c r="P243" s="236">
        <f>O243*H243</f>
        <v>0</v>
      </c>
      <c r="Q243" s="236">
        <v>0</v>
      </c>
      <c r="R243" s="236">
        <f>Q243*H243</f>
        <v>0</v>
      </c>
      <c r="S243" s="236">
        <v>0</v>
      </c>
      <c r="T243" s="237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8" t="s">
        <v>148</v>
      </c>
      <c r="AT243" s="238" t="s">
        <v>144</v>
      </c>
      <c r="AU243" s="238" t="s">
        <v>85</v>
      </c>
      <c r="AY243" s="18" t="s">
        <v>141</v>
      </c>
      <c r="BE243" s="239">
        <f>IF(N243="základní",J243,0)</f>
        <v>0</v>
      </c>
      <c r="BF243" s="239">
        <f>IF(N243="snížená",J243,0)</f>
        <v>0</v>
      </c>
      <c r="BG243" s="239">
        <f>IF(N243="zákl. přenesená",J243,0)</f>
        <v>0</v>
      </c>
      <c r="BH243" s="239">
        <f>IF(N243="sníž. přenesená",J243,0)</f>
        <v>0</v>
      </c>
      <c r="BI243" s="239">
        <f>IF(N243="nulová",J243,0)</f>
        <v>0</v>
      </c>
      <c r="BJ243" s="18" t="s">
        <v>85</v>
      </c>
      <c r="BK243" s="239">
        <f>ROUND(I243*H243,2)</f>
        <v>0</v>
      </c>
      <c r="BL243" s="18" t="s">
        <v>148</v>
      </c>
      <c r="BM243" s="238" t="s">
        <v>1054</v>
      </c>
    </row>
    <row r="244" s="2" customFormat="1">
      <c r="A244" s="39"/>
      <c r="B244" s="40"/>
      <c r="C244" s="41"/>
      <c r="D244" s="240" t="s">
        <v>150</v>
      </c>
      <c r="E244" s="41"/>
      <c r="F244" s="241" t="s">
        <v>1252</v>
      </c>
      <c r="G244" s="41"/>
      <c r="H244" s="41"/>
      <c r="I244" s="242"/>
      <c r="J244" s="41"/>
      <c r="K244" s="41"/>
      <c r="L244" s="45"/>
      <c r="M244" s="243"/>
      <c r="N244" s="244"/>
      <c r="O244" s="92"/>
      <c r="P244" s="92"/>
      <c r="Q244" s="92"/>
      <c r="R244" s="92"/>
      <c r="S244" s="92"/>
      <c r="T244" s="9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150</v>
      </c>
      <c r="AU244" s="18" t="s">
        <v>85</v>
      </c>
    </row>
    <row r="245" s="2" customFormat="1" ht="16.5" customHeight="1">
      <c r="A245" s="39"/>
      <c r="B245" s="40"/>
      <c r="C245" s="227" t="s">
        <v>644</v>
      </c>
      <c r="D245" s="227" t="s">
        <v>144</v>
      </c>
      <c r="E245" s="228" t="s">
        <v>1253</v>
      </c>
      <c r="F245" s="229" t="s">
        <v>1254</v>
      </c>
      <c r="G245" s="230" t="s">
        <v>269</v>
      </c>
      <c r="H245" s="231">
        <v>1</v>
      </c>
      <c r="I245" s="232"/>
      <c r="J245" s="233">
        <f>ROUND(I245*H245,2)</f>
        <v>0</v>
      </c>
      <c r="K245" s="229" t="s">
        <v>1</v>
      </c>
      <c r="L245" s="45"/>
      <c r="M245" s="234" t="s">
        <v>1</v>
      </c>
      <c r="N245" s="235" t="s">
        <v>43</v>
      </c>
      <c r="O245" s="92"/>
      <c r="P245" s="236">
        <f>O245*H245</f>
        <v>0</v>
      </c>
      <c r="Q245" s="236">
        <v>0</v>
      </c>
      <c r="R245" s="236">
        <f>Q245*H245</f>
        <v>0</v>
      </c>
      <c r="S245" s="236">
        <v>0</v>
      </c>
      <c r="T245" s="237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8" t="s">
        <v>148</v>
      </c>
      <c r="AT245" s="238" t="s">
        <v>144</v>
      </c>
      <c r="AU245" s="238" t="s">
        <v>85</v>
      </c>
      <c r="AY245" s="18" t="s">
        <v>141</v>
      </c>
      <c r="BE245" s="239">
        <f>IF(N245="základní",J245,0)</f>
        <v>0</v>
      </c>
      <c r="BF245" s="239">
        <f>IF(N245="snížená",J245,0)</f>
        <v>0</v>
      </c>
      <c r="BG245" s="239">
        <f>IF(N245="zákl. přenesená",J245,0)</f>
        <v>0</v>
      </c>
      <c r="BH245" s="239">
        <f>IF(N245="sníž. přenesená",J245,0)</f>
        <v>0</v>
      </c>
      <c r="BI245" s="239">
        <f>IF(N245="nulová",J245,0)</f>
        <v>0</v>
      </c>
      <c r="BJ245" s="18" t="s">
        <v>85</v>
      </c>
      <c r="BK245" s="239">
        <f>ROUND(I245*H245,2)</f>
        <v>0</v>
      </c>
      <c r="BL245" s="18" t="s">
        <v>148</v>
      </c>
      <c r="BM245" s="238" t="s">
        <v>1058</v>
      </c>
    </row>
    <row r="246" s="2" customFormat="1">
      <c r="A246" s="39"/>
      <c r="B246" s="40"/>
      <c r="C246" s="41"/>
      <c r="D246" s="240" t="s">
        <v>150</v>
      </c>
      <c r="E246" s="41"/>
      <c r="F246" s="241" t="s">
        <v>1254</v>
      </c>
      <c r="G246" s="41"/>
      <c r="H246" s="41"/>
      <c r="I246" s="242"/>
      <c r="J246" s="41"/>
      <c r="K246" s="41"/>
      <c r="L246" s="45"/>
      <c r="M246" s="243"/>
      <c r="N246" s="244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150</v>
      </c>
      <c r="AU246" s="18" t="s">
        <v>85</v>
      </c>
    </row>
    <row r="247" s="2" customFormat="1" ht="16.5" customHeight="1">
      <c r="A247" s="39"/>
      <c r="B247" s="40"/>
      <c r="C247" s="227" t="s">
        <v>654</v>
      </c>
      <c r="D247" s="227" t="s">
        <v>144</v>
      </c>
      <c r="E247" s="228" t="s">
        <v>1255</v>
      </c>
      <c r="F247" s="229" t="s">
        <v>1256</v>
      </c>
      <c r="G247" s="230" t="s">
        <v>441</v>
      </c>
      <c r="H247" s="231">
        <v>70</v>
      </c>
      <c r="I247" s="232"/>
      <c r="J247" s="233">
        <f>ROUND(I247*H247,2)</f>
        <v>0</v>
      </c>
      <c r="K247" s="229" t="s">
        <v>1</v>
      </c>
      <c r="L247" s="45"/>
      <c r="M247" s="234" t="s">
        <v>1</v>
      </c>
      <c r="N247" s="235" t="s">
        <v>43</v>
      </c>
      <c r="O247" s="92"/>
      <c r="P247" s="236">
        <f>O247*H247</f>
        <v>0</v>
      </c>
      <c r="Q247" s="236">
        <v>0</v>
      </c>
      <c r="R247" s="236">
        <f>Q247*H247</f>
        <v>0</v>
      </c>
      <c r="S247" s="236">
        <v>0</v>
      </c>
      <c r="T247" s="237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8" t="s">
        <v>148</v>
      </c>
      <c r="AT247" s="238" t="s">
        <v>144</v>
      </c>
      <c r="AU247" s="238" t="s">
        <v>85</v>
      </c>
      <c r="AY247" s="18" t="s">
        <v>141</v>
      </c>
      <c r="BE247" s="239">
        <f>IF(N247="základní",J247,0)</f>
        <v>0</v>
      </c>
      <c r="BF247" s="239">
        <f>IF(N247="snížená",J247,0)</f>
        <v>0</v>
      </c>
      <c r="BG247" s="239">
        <f>IF(N247="zákl. přenesená",J247,0)</f>
        <v>0</v>
      </c>
      <c r="BH247" s="239">
        <f>IF(N247="sníž. přenesená",J247,0)</f>
        <v>0</v>
      </c>
      <c r="BI247" s="239">
        <f>IF(N247="nulová",J247,0)</f>
        <v>0</v>
      </c>
      <c r="BJ247" s="18" t="s">
        <v>85</v>
      </c>
      <c r="BK247" s="239">
        <f>ROUND(I247*H247,2)</f>
        <v>0</v>
      </c>
      <c r="BL247" s="18" t="s">
        <v>148</v>
      </c>
      <c r="BM247" s="238" t="s">
        <v>1061</v>
      </c>
    </row>
    <row r="248" s="2" customFormat="1">
      <c r="A248" s="39"/>
      <c r="B248" s="40"/>
      <c r="C248" s="41"/>
      <c r="D248" s="240" t="s">
        <v>150</v>
      </c>
      <c r="E248" s="41"/>
      <c r="F248" s="241" t="s">
        <v>1256</v>
      </c>
      <c r="G248" s="41"/>
      <c r="H248" s="41"/>
      <c r="I248" s="242"/>
      <c r="J248" s="41"/>
      <c r="K248" s="41"/>
      <c r="L248" s="45"/>
      <c r="M248" s="243"/>
      <c r="N248" s="244"/>
      <c r="O248" s="92"/>
      <c r="P248" s="92"/>
      <c r="Q248" s="92"/>
      <c r="R248" s="92"/>
      <c r="S248" s="92"/>
      <c r="T248" s="9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150</v>
      </c>
      <c r="AU248" s="18" t="s">
        <v>85</v>
      </c>
    </row>
    <row r="249" s="2" customFormat="1" ht="16.5" customHeight="1">
      <c r="A249" s="39"/>
      <c r="B249" s="40"/>
      <c r="C249" s="227" t="s">
        <v>660</v>
      </c>
      <c r="D249" s="227" t="s">
        <v>144</v>
      </c>
      <c r="E249" s="228" t="s">
        <v>1257</v>
      </c>
      <c r="F249" s="229" t="s">
        <v>1258</v>
      </c>
      <c r="G249" s="230" t="s">
        <v>162</v>
      </c>
      <c r="H249" s="231">
        <v>1</v>
      </c>
      <c r="I249" s="232"/>
      <c r="J249" s="233">
        <f>ROUND(I249*H249,2)</f>
        <v>0</v>
      </c>
      <c r="K249" s="229" t="s">
        <v>1</v>
      </c>
      <c r="L249" s="45"/>
      <c r="M249" s="234" t="s">
        <v>1</v>
      </c>
      <c r="N249" s="235" t="s">
        <v>43</v>
      </c>
      <c r="O249" s="92"/>
      <c r="P249" s="236">
        <f>O249*H249</f>
        <v>0</v>
      </c>
      <c r="Q249" s="236">
        <v>0</v>
      </c>
      <c r="R249" s="236">
        <f>Q249*H249</f>
        <v>0</v>
      </c>
      <c r="S249" s="236">
        <v>0</v>
      </c>
      <c r="T249" s="237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38" t="s">
        <v>148</v>
      </c>
      <c r="AT249" s="238" t="s">
        <v>144</v>
      </c>
      <c r="AU249" s="238" t="s">
        <v>85</v>
      </c>
      <c r="AY249" s="18" t="s">
        <v>141</v>
      </c>
      <c r="BE249" s="239">
        <f>IF(N249="základní",J249,0)</f>
        <v>0</v>
      </c>
      <c r="BF249" s="239">
        <f>IF(N249="snížená",J249,0)</f>
        <v>0</v>
      </c>
      <c r="BG249" s="239">
        <f>IF(N249="zákl. přenesená",J249,0)</f>
        <v>0</v>
      </c>
      <c r="BH249" s="239">
        <f>IF(N249="sníž. přenesená",J249,0)</f>
        <v>0</v>
      </c>
      <c r="BI249" s="239">
        <f>IF(N249="nulová",J249,0)</f>
        <v>0</v>
      </c>
      <c r="BJ249" s="18" t="s">
        <v>85</v>
      </c>
      <c r="BK249" s="239">
        <f>ROUND(I249*H249,2)</f>
        <v>0</v>
      </c>
      <c r="BL249" s="18" t="s">
        <v>148</v>
      </c>
      <c r="BM249" s="238" t="s">
        <v>1067</v>
      </c>
    </row>
    <row r="250" s="2" customFormat="1">
      <c r="A250" s="39"/>
      <c r="B250" s="40"/>
      <c r="C250" s="41"/>
      <c r="D250" s="240" t="s">
        <v>150</v>
      </c>
      <c r="E250" s="41"/>
      <c r="F250" s="241" t="s">
        <v>1258</v>
      </c>
      <c r="G250" s="41"/>
      <c r="H250" s="41"/>
      <c r="I250" s="242"/>
      <c r="J250" s="41"/>
      <c r="K250" s="41"/>
      <c r="L250" s="45"/>
      <c r="M250" s="243"/>
      <c r="N250" s="244"/>
      <c r="O250" s="92"/>
      <c r="P250" s="92"/>
      <c r="Q250" s="92"/>
      <c r="R250" s="92"/>
      <c r="S250" s="92"/>
      <c r="T250" s="93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150</v>
      </c>
      <c r="AU250" s="18" t="s">
        <v>85</v>
      </c>
    </row>
    <row r="251" s="2" customFormat="1" ht="16.5" customHeight="1">
      <c r="A251" s="39"/>
      <c r="B251" s="40"/>
      <c r="C251" s="227" t="s">
        <v>667</v>
      </c>
      <c r="D251" s="227" t="s">
        <v>144</v>
      </c>
      <c r="E251" s="228" t="s">
        <v>1259</v>
      </c>
      <c r="F251" s="229" t="s">
        <v>1260</v>
      </c>
      <c r="G251" s="230" t="s">
        <v>162</v>
      </c>
      <c r="H251" s="231">
        <v>3</v>
      </c>
      <c r="I251" s="232"/>
      <c r="J251" s="233">
        <f>ROUND(I251*H251,2)</f>
        <v>0</v>
      </c>
      <c r="K251" s="229" t="s">
        <v>1</v>
      </c>
      <c r="L251" s="45"/>
      <c r="M251" s="234" t="s">
        <v>1</v>
      </c>
      <c r="N251" s="235" t="s">
        <v>43</v>
      </c>
      <c r="O251" s="92"/>
      <c r="P251" s="236">
        <f>O251*H251</f>
        <v>0</v>
      </c>
      <c r="Q251" s="236">
        <v>0</v>
      </c>
      <c r="R251" s="236">
        <f>Q251*H251</f>
        <v>0</v>
      </c>
      <c r="S251" s="236">
        <v>0</v>
      </c>
      <c r="T251" s="237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8" t="s">
        <v>148</v>
      </c>
      <c r="AT251" s="238" t="s">
        <v>144</v>
      </c>
      <c r="AU251" s="238" t="s">
        <v>85</v>
      </c>
      <c r="AY251" s="18" t="s">
        <v>141</v>
      </c>
      <c r="BE251" s="239">
        <f>IF(N251="základní",J251,0)</f>
        <v>0</v>
      </c>
      <c r="BF251" s="239">
        <f>IF(N251="snížená",J251,0)</f>
        <v>0</v>
      </c>
      <c r="BG251" s="239">
        <f>IF(N251="zákl. přenesená",J251,0)</f>
        <v>0</v>
      </c>
      <c r="BH251" s="239">
        <f>IF(N251="sníž. přenesená",J251,0)</f>
        <v>0</v>
      </c>
      <c r="BI251" s="239">
        <f>IF(N251="nulová",J251,0)</f>
        <v>0</v>
      </c>
      <c r="BJ251" s="18" t="s">
        <v>85</v>
      </c>
      <c r="BK251" s="239">
        <f>ROUND(I251*H251,2)</f>
        <v>0</v>
      </c>
      <c r="BL251" s="18" t="s">
        <v>148</v>
      </c>
      <c r="BM251" s="238" t="s">
        <v>1071</v>
      </c>
    </row>
    <row r="252" s="2" customFormat="1">
      <c r="A252" s="39"/>
      <c r="B252" s="40"/>
      <c r="C252" s="41"/>
      <c r="D252" s="240" t="s">
        <v>150</v>
      </c>
      <c r="E252" s="41"/>
      <c r="F252" s="241" t="s">
        <v>1260</v>
      </c>
      <c r="G252" s="41"/>
      <c r="H252" s="41"/>
      <c r="I252" s="242"/>
      <c r="J252" s="41"/>
      <c r="K252" s="41"/>
      <c r="L252" s="45"/>
      <c r="M252" s="243"/>
      <c r="N252" s="244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150</v>
      </c>
      <c r="AU252" s="18" t="s">
        <v>85</v>
      </c>
    </row>
    <row r="253" s="2" customFormat="1" ht="16.5" customHeight="1">
      <c r="A253" s="39"/>
      <c r="B253" s="40"/>
      <c r="C253" s="227" t="s">
        <v>674</v>
      </c>
      <c r="D253" s="227" t="s">
        <v>144</v>
      </c>
      <c r="E253" s="228" t="s">
        <v>1261</v>
      </c>
      <c r="F253" s="229" t="s">
        <v>1262</v>
      </c>
      <c r="G253" s="230" t="s">
        <v>1127</v>
      </c>
      <c r="H253" s="231">
        <v>20</v>
      </c>
      <c r="I253" s="232"/>
      <c r="J253" s="233">
        <f>ROUND(I253*H253,2)</f>
        <v>0</v>
      </c>
      <c r="K253" s="229" t="s">
        <v>1</v>
      </c>
      <c r="L253" s="45"/>
      <c r="M253" s="234" t="s">
        <v>1</v>
      </c>
      <c r="N253" s="235" t="s">
        <v>43</v>
      </c>
      <c r="O253" s="92"/>
      <c r="P253" s="236">
        <f>O253*H253</f>
        <v>0</v>
      </c>
      <c r="Q253" s="236">
        <v>0</v>
      </c>
      <c r="R253" s="236">
        <f>Q253*H253</f>
        <v>0</v>
      </c>
      <c r="S253" s="236">
        <v>0</v>
      </c>
      <c r="T253" s="237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8" t="s">
        <v>148</v>
      </c>
      <c r="AT253" s="238" t="s">
        <v>144</v>
      </c>
      <c r="AU253" s="238" t="s">
        <v>85</v>
      </c>
      <c r="AY253" s="18" t="s">
        <v>141</v>
      </c>
      <c r="BE253" s="239">
        <f>IF(N253="základní",J253,0)</f>
        <v>0</v>
      </c>
      <c r="BF253" s="239">
        <f>IF(N253="snížená",J253,0)</f>
        <v>0</v>
      </c>
      <c r="BG253" s="239">
        <f>IF(N253="zákl. přenesená",J253,0)</f>
        <v>0</v>
      </c>
      <c r="BH253" s="239">
        <f>IF(N253="sníž. přenesená",J253,0)</f>
        <v>0</v>
      </c>
      <c r="BI253" s="239">
        <f>IF(N253="nulová",J253,0)</f>
        <v>0</v>
      </c>
      <c r="BJ253" s="18" t="s">
        <v>85</v>
      </c>
      <c r="BK253" s="239">
        <f>ROUND(I253*H253,2)</f>
        <v>0</v>
      </c>
      <c r="BL253" s="18" t="s">
        <v>148</v>
      </c>
      <c r="BM253" s="238" t="s">
        <v>1076</v>
      </c>
    </row>
    <row r="254" s="2" customFormat="1">
      <c r="A254" s="39"/>
      <c r="B254" s="40"/>
      <c r="C254" s="41"/>
      <c r="D254" s="240" t="s">
        <v>150</v>
      </c>
      <c r="E254" s="41"/>
      <c r="F254" s="241" t="s">
        <v>1262</v>
      </c>
      <c r="G254" s="41"/>
      <c r="H254" s="41"/>
      <c r="I254" s="242"/>
      <c r="J254" s="41"/>
      <c r="K254" s="41"/>
      <c r="L254" s="45"/>
      <c r="M254" s="243"/>
      <c r="N254" s="244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150</v>
      </c>
      <c r="AU254" s="18" t="s">
        <v>85</v>
      </c>
    </row>
    <row r="255" s="2" customFormat="1" ht="16.5" customHeight="1">
      <c r="A255" s="39"/>
      <c r="B255" s="40"/>
      <c r="C255" s="227" t="s">
        <v>689</v>
      </c>
      <c r="D255" s="227" t="s">
        <v>144</v>
      </c>
      <c r="E255" s="228" t="s">
        <v>1263</v>
      </c>
      <c r="F255" s="229" t="s">
        <v>1264</v>
      </c>
      <c r="G255" s="230" t="s">
        <v>1127</v>
      </c>
      <c r="H255" s="231">
        <v>10</v>
      </c>
      <c r="I255" s="232"/>
      <c r="J255" s="233">
        <f>ROUND(I255*H255,2)</f>
        <v>0</v>
      </c>
      <c r="K255" s="229" t="s">
        <v>1</v>
      </c>
      <c r="L255" s="45"/>
      <c r="M255" s="234" t="s">
        <v>1</v>
      </c>
      <c r="N255" s="235" t="s">
        <v>43</v>
      </c>
      <c r="O255" s="92"/>
      <c r="P255" s="236">
        <f>O255*H255</f>
        <v>0</v>
      </c>
      <c r="Q255" s="236">
        <v>0</v>
      </c>
      <c r="R255" s="236">
        <f>Q255*H255</f>
        <v>0</v>
      </c>
      <c r="S255" s="236">
        <v>0</v>
      </c>
      <c r="T255" s="237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8" t="s">
        <v>148</v>
      </c>
      <c r="AT255" s="238" t="s">
        <v>144</v>
      </c>
      <c r="AU255" s="238" t="s">
        <v>85</v>
      </c>
      <c r="AY255" s="18" t="s">
        <v>141</v>
      </c>
      <c r="BE255" s="239">
        <f>IF(N255="základní",J255,0)</f>
        <v>0</v>
      </c>
      <c r="BF255" s="239">
        <f>IF(N255="snížená",J255,0)</f>
        <v>0</v>
      </c>
      <c r="BG255" s="239">
        <f>IF(N255="zákl. přenesená",J255,0)</f>
        <v>0</v>
      </c>
      <c r="BH255" s="239">
        <f>IF(N255="sníž. přenesená",J255,0)</f>
        <v>0</v>
      </c>
      <c r="BI255" s="239">
        <f>IF(N255="nulová",J255,0)</f>
        <v>0</v>
      </c>
      <c r="BJ255" s="18" t="s">
        <v>85</v>
      </c>
      <c r="BK255" s="239">
        <f>ROUND(I255*H255,2)</f>
        <v>0</v>
      </c>
      <c r="BL255" s="18" t="s">
        <v>148</v>
      </c>
      <c r="BM255" s="238" t="s">
        <v>1082</v>
      </c>
    </row>
    <row r="256" s="2" customFormat="1">
      <c r="A256" s="39"/>
      <c r="B256" s="40"/>
      <c r="C256" s="41"/>
      <c r="D256" s="240" t="s">
        <v>150</v>
      </c>
      <c r="E256" s="41"/>
      <c r="F256" s="241" t="s">
        <v>1264</v>
      </c>
      <c r="G256" s="41"/>
      <c r="H256" s="41"/>
      <c r="I256" s="242"/>
      <c r="J256" s="41"/>
      <c r="K256" s="41"/>
      <c r="L256" s="45"/>
      <c r="M256" s="243"/>
      <c r="N256" s="244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150</v>
      </c>
      <c r="AU256" s="18" t="s">
        <v>85</v>
      </c>
    </row>
    <row r="257" s="2" customFormat="1" ht="16.5" customHeight="1">
      <c r="A257" s="39"/>
      <c r="B257" s="40"/>
      <c r="C257" s="227" t="s">
        <v>695</v>
      </c>
      <c r="D257" s="227" t="s">
        <v>144</v>
      </c>
      <c r="E257" s="228" t="s">
        <v>1265</v>
      </c>
      <c r="F257" s="229" t="s">
        <v>1266</v>
      </c>
      <c r="G257" s="230" t="s">
        <v>269</v>
      </c>
      <c r="H257" s="231">
        <v>1</v>
      </c>
      <c r="I257" s="232"/>
      <c r="J257" s="233">
        <f>ROUND(I257*H257,2)</f>
        <v>0</v>
      </c>
      <c r="K257" s="229" t="s">
        <v>1</v>
      </c>
      <c r="L257" s="45"/>
      <c r="M257" s="234" t="s">
        <v>1</v>
      </c>
      <c r="N257" s="235" t="s">
        <v>43</v>
      </c>
      <c r="O257" s="92"/>
      <c r="P257" s="236">
        <f>O257*H257</f>
        <v>0</v>
      </c>
      <c r="Q257" s="236">
        <v>0</v>
      </c>
      <c r="R257" s="236">
        <f>Q257*H257</f>
        <v>0</v>
      </c>
      <c r="S257" s="236">
        <v>0</v>
      </c>
      <c r="T257" s="237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8" t="s">
        <v>148</v>
      </c>
      <c r="AT257" s="238" t="s">
        <v>144</v>
      </c>
      <c r="AU257" s="238" t="s">
        <v>85</v>
      </c>
      <c r="AY257" s="18" t="s">
        <v>141</v>
      </c>
      <c r="BE257" s="239">
        <f>IF(N257="základní",J257,0)</f>
        <v>0</v>
      </c>
      <c r="BF257" s="239">
        <f>IF(N257="snížená",J257,0)</f>
        <v>0</v>
      </c>
      <c r="BG257" s="239">
        <f>IF(N257="zákl. přenesená",J257,0)</f>
        <v>0</v>
      </c>
      <c r="BH257" s="239">
        <f>IF(N257="sníž. přenesená",J257,0)</f>
        <v>0</v>
      </c>
      <c r="BI257" s="239">
        <f>IF(N257="nulová",J257,0)</f>
        <v>0</v>
      </c>
      <c r="BJ257" s="18" t="s">
        <v>85</v>
      </c>
      <c r="BK257" s="239">
        <f>ROUND(I257*H257,2)</f>
        <v>0</v>
      </c>
      <c r="BL257" s="18" t="s">
        <v>148</v>
      </c>
      <c r="BM257" s="238" t="s">
        <v>1087</v>
      </c>
    </row>
    <row r="258" s="2" customFormat="1">
      <c r="A258" s="39"/>
      <c r="B258" s="40"/>
      <c r="C258" s="41"/>
      <c r="D258" s="240" t="s">
        <v>150</v>
      </c>
      <c r="E258" s="41"/>
      <c r="F258" s="241" t="s">
        <v>1266</v>
      </c>
      <c r="G258" s="41"/>
      <c r="H258" s="41"/>
      <c r="I258" s="242"/>
      <c r="J258" s="41"/>
      <c r="K258" s="41"/>
      <c r="L258" s="45"/>
      <c r="M258" s="243"/>
      <c r="N258" s="244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150</v>
      </c>
      <c r="AU258" s="18" t="s">
        <v>85</v>
      </c>
    </row>
    <row r="259" s="2" customFormat="1" ht="16.5" customHeight="1">
      <c r="A259" s="39"/>
      <c r="B259" s="40"/>
      <c r="C259" s="227" t="s">
        <v>699</v>
      </c>
      <c r="D259" s="227" t="s">
        <v>144</v>
      </c>
      <c r="E259" s="228" t="s">
        <v>1267</v>
      </c>
      <c r="F259" s="229" t="s">
        <v>1268</v>
      </c>
      <c r="G259" s="230" t="s">
        <v>269</v>
      </c>
      <c r="H259" s="231">
        <v>1</v>
      </c>
      <c r="I259" s="232"/>
      <c r="J259" s="233">
        <f>ROUND(I259*H259,2)</f>
        <v>0</v>
      </c>
      <c r="K259" s="229" t="s">
        <v>1</v>
      </c>
      <c r="L259" s="45"/>
      <c r="M259" s="234" t="s">
        <v>1</v>
      </c>
      <c r="N259" s="235" t="s">
        <v>43</v>
      </c>
      <c r="O259" s="92"/>
      <c r="P259" s="236">
        <f>O259*H259</f>
        <v>0</v>
      </c>
      <c r="Q259" s="236">
        <v>0</v>
      </c>
      <c r="R259" s="236">
        <f>Q259*H259</f>
        <v>0</v>
      </c>
      <c r="S259" s="236">
        <v>0</v>
      </c>
      <c r="T259" s="237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8" t="s">
        <v>148</v>
      </c>
      <c r="AT259" s="238" t="s">
        <v>144</v>
      </c>
      <c r="AU259" s="238" t="s">
        <v>85</v>
      </c>
      <c r="AY259" s="18" t="s">
        <v>141</v>
      </c>
      <c r="BE259" s="239">
        <f>IF(N259="základní",J259,0)</f>
        <v>0</v>
      </c>
      <c r="BF259" s="239">
        <f>IF(N259="snížená",J259,0)</f>
        <v>0</v>
      </c>
      <c r="BG259" s="239">
        <f>IF(N259="zákl. přenesená",J259,0)</f>
        <v>0</v>
      </c>
      <c r="BH259" s="239">
        <f>IF(N259="sníž. přenesená",J259,0)</f>
        <v>0</v>
      </c>
      <c r="BI259" s="239">
        <f>IF(N259="nulová",J259,0)</f>
        <v>0</v>
      </c>
      <c r="BJ259" s="18" t="s">
        <v>85</v>
      </c>
      <c r="BK259" s="239">
        <f>ROUND(I259*H259,2)</f>
        <v>0</v>
      </c>
      <c r="BL259" s="18" t="s">
        <v>148</v>
      </c>
      <c r="BM259" s="238" t="s">
        <v>1096</v>
      </c>
    </row>
    <row r="260" s="2" customFormat="1">
      <c r="A260" s="39"/>
      <c r="B260" s="40"/>
      <c r="C260" s="41"/>
      <c r="D260" s="240" t="s">
        <v>150</v>
      </c>
      <c r="E260" s="41"/>
      <c r="F260" s="241" t="s">
        <v>1268</v>
      </c>
      <c r="G260" s="41"/>
      <c r="H260" s="41"/>
      <c r="I260" s="242"/>
      <c r="J260" s="41"/>
      <c r="K260" s="41"/>
      <c r="L260" s="45"/>
      <c r="M260" s="243"/>
      <c r="N260" s="244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150</v>
      </c>
      <c r="AU260" s="18" t="s">
        <v>85</v>
      </c>
    </row>
    <row r="261" s="2" customFormat="1" ht="16.5" customHeight="1">
      <c r="A261" s="39"/>
      <c r="B261" s="40"/>
      <c r="C261" s="227" t="s">
        <v>712</v>
      </c>
      <c r="D261" s="227" t="s">
        <v>144</v>
      </c>
      <c r="E261" s="228" t="s">
        <v>1269</v>
      </c>
      <c r="F261" s="229" t="s">
        <v>1270</v>
      </c>
      <c r="G261" s="230" t="s">
        <v>269</v>
      </c>
      <c r="H261" s="231">
        <v>1</v>
      </c>
      <c r="I261" s="232"/>
      <c r="J261" s="233">
        <f>ROUND(I261*H261,2)</f>
        <v>0</v>
      </c>
      <c r="K261" s="229" t="s">
        <v>1</v>
      </c>
      <c r="L261" s="45"/>
      <c r="M261" s="234" t="s">
        <v>1</v>
      </c>
      <c r="N261" s="235" t="s">
        <v>43</v>
      </c>
      <c r="O261" s="92"/>
      <c r="P261" s="236">
        <f>O261*H261</f>
        <v>0</v>
      </c>
      <c r="Q261" s="236">
        <v>0</v>
      </c>
      <c r="R261" s="236">
        <f>Q261*H261</f>
        <v>0</v>
      </c>
      <c r="S261" s="236">
        <v>0</v>
      </c>
      <c r="T261" s="237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8" t="s">
        <v>148</v>
      </c>
      <c r="AT261" s="238" t="s">
        <v>144</v>
      </c>
      <c r="AU261" s="238" t="s">
        <v>85</v>
      </c>
      <c r="AY261" s="18" t="s">
        <v>141</v>
      </c>
      <c r="BE261" s="239">
        <f>IF(N261="základní",J261,0)</f>
        <v>0</v>
      </c>
      <c r="BF261" s="239">
        <f>IF(N261="snížená",J261,0)</f>
        <v>0</v>
      </c>
      <c r="BG261" s="239">
        <f>IF(N261="zákl. přenesená",J261,0)</f>
        <v>0</v>
      </c>
      <c r="BH261" s="239">
        <f>IF(N261="sníž. přenesená",J261,0)</f>
        <v>0</v>
      </c>
      <c r="BI261" s="239">
        <f>IF(N261="nulová",J261,0)</f>
        <v>0</v>
      </c>
      <c r="BJ261" s="18" t="s">
        <v>85</v>
      </c>
      <c r="BK261" s="239">
        <f>ROUND(I261*H261,2)</f>
        <v>0</v>
      </c>
      <c r="BL261" s="18" t="s">
        <v>148</v>
      </c>
      <c r="BM261" s="238" t="s">
        <v>1103</v>
      </c>
    </row>
    <row r="262" s="2" customFormat="1">
      <c r="A262" s="39"/>
      <c r="B262" s="40"/>
      <c r="C262" s="41"/>
      <c r="D262" s="240" t="s">
        <v>150</v>
      </c>
      <c r="E262" s="41"/>
      <c r="F262" s="241" t="s">
        <v>1270</v>
      </c>
      <c r="G262" s="41"/>
      <c r="H262" s="41"/>
      <c r="I262" s="242"/>
      <c r="J262" s="41"/>
      <c r="K262" s="41"/>
      <c r="L262" s="45"/>
      <c r="M262" s="243"/>
      <c r="N262" s="244"/>
      <c r="O262" s="92"/>
      <c r="P262" s="92"/>
      <c r="Q262" s="92"/>
      <c r="R262" s="92"/>
      <c r="S262" s="92"/>
      <c r="T262" s="9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150</v>
      </c>
      <c r="AU262" s="18" t="s">
        <v>85</v>
      </c>
    </row>
    <row r="263" s="2" customFormat="1" ht="16.5" customHeight="1">
      <c r="A263" s="39"/>
      <c r="B263" s="40"/>
      <c r="C263" s="227" t="s">
        <v>716</v>
      </c>
      <c r="D263" s="227" t="s">
        <v>144</v>
      </c>
      <c r="E263" s="228" t="s">
        <v>1271</v>
      </c>
      <c r="F263" s="229" t="s">
        <v>1272</v>
      </c>
      <c r="G263" s="230" t="s">
        <v>1127</v>
      </c>
      <c r="H263" s="231">
        <v>1</v>
      </c>
      <c r="I263" s="232"/>
      <c r="J263" s="233">
        <f>ROUND(I263*H263,2)</f>
        <v>0</v>
      </c>
      <c r="K263" s="229" t="s">
        <v>1</v>
      </c>
      <c r="L263" s="45"/>
      <c r="M263" s="234" t="s">
        <v>1</v>
      </c>
      <c r="N263" s="235" t="s">
        <v>43</v>
      </c>
      <c r="O263" s="92"/>
      <c r="P263" s="236">
        <f>O263*H263</f>
        <v>0</v>
      </c>
      <c r="Q263" s="236">
        <v>0</v>
      </c>
      <c r="R263" s="236">
        <f>Q263*H263</f>
        <v>0</v>
      </c>
      <c r="S263" s="236">
        <v>0</v>
      </c>
      <c r="T263" s="237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8" t="s">
        <v>148</v>
      </c>
      <c r="AT263" s="238" t="s">
        <v>144</v>
      </c>
      <c r="AU263" s="238" t="s">
        <v>85</v>
      </c>
      <c r="AY263" s="18" t="s">
        <v>141</v>
      </c>
      <c r="BE263" s="239">
        <f>IF(N263="základní",J263,0)</f>
        <v>0</v>
      </c>
      <c r="BF263" s="239">
        <f>IF(N263="snížená",J263,0)</f>
        <v>0</v>
      </c>
      <c r="BG263" s="239">
        <f>IF(N263="zákl. přenesená",J263,0)</f>
        <v>0</v>
      </c>
      <c r="BH263" s="239">
        <f>IF(N263="sníž. přenesená",J263,0)</f>
        <v>0</v>
      </c>
      <c r="BI263" s="239">
        <f>IF(N263="nulová",J263,0)</f>
        <v>0</v>
      </c>
      <c r="BJ263" s="18" t="s">
        <v>85</v>
      </c>
      <c r="BK263" s="239">
        <f>ROUND(I263*H263,2)</f>
        <v>0</v>
      </c>
      <c r="BL263" s="18" t="s">
        <v>148</v>
      </c>
      <c r="BM263" s="238" t="s">
        <v>1104</v>
      </c>
    </row>
    <row r="264" s="2" customFormat="1">
      <c r="A264" s="39"/>
      <c r="B264" s="40"/>
      <c r="C264" s="41"/>
      <c r="D264" s="240" t="s">
        <v>150</v>
      </c>
      <c r="E264" s="41"/>
      <c r="F264" s="241" t="s">
        <v>1272</v>
      </c>
      <c r="G264" s="41"/>
      <c r="H264" s="41"/>
      <c r="I264" s="242"/>
      <c r="J264" s="41"/>
      <c r="K264" s="41"/>
      <c r="L264" s="45"/>
      <c r="M264" s="243"/>
      <c r="N264" s="244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150</v>
      </c>
      <c r="AU264" s="18" t="s">
        <v>85</v>
      </c>
    </row>
    <row r="265" s="2" customFormat="1" ht="16.5" customHeight="1">
      <c r="A265" s="39"/>
      <c r="B265" s="40"/>
      <c r="C265" s="227" t="s">
        <v>724</v>
      </c>
      <c r="D265" s="227" t="s">
        <v>144</v>
      </c>
      <c r="E265" s="228" t="s">
        <v>1273</v>
      </c>
      <c r="F265" s="229" t="s">
        <v>1274</v>
      </c>
      <c r="G265" s="230" t="s">
        <v>1250</v>
      </c>
      <c r="H265" s="231">
        <v>8</v>
      </c>
      <c r="I265" s="232"/>
      <c r="J265" s="233">
        <f>ROUND(I265*H265,2)</f>
        <v>0</v>
      </c>
      <c r="K265" s="229" t="s">
        <v>1</v>
      </c>
      <c r="L265" s="45"/>
      <c r="M265" s="234" t="s">
        <v>1</v>
      </c>
      <c r="N265" s="235" t="s">
        <v>43</v>
      </c>
      <c r="O265" s="92"/>
      <c r="P265" s="236">
        <f>O265*H265</f>
        <v>0</v>
      </c>
      <c r="Q265" s="236">
        <v>0</v>
      </c>
      <c r="R265" s="236">
        <f>Q265*H265</f>
        <v>0</v>
      </c>
      <c r="S265" s="236">
        <v>0</v>
      </c>
      <c r="T265" s="237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8" t="s">
        <v>148</v>
      </c>
      <c r="AT265" s="238" t="s">
        <v>144</v>
      </c>
      <c r="AU265" s="238" t="s">
        <v>85</v>
      </c>
      <c r="AY265" s="18" t="s">
        <v>141</v>
      </c>
      <c r="BE265" s="239">
        <f>IF(N265="základní",J265,0)</f>
        <v>0</v>
      </c>
      <c r="BF265" s="239">
        <f>IF(N265="snížená",J265,0)</f>
        <v>0</v>
      </c>
      <c r="BG265" s="239">
        <f>IF(N265="zákl. přenesená",J265,0)</f>
        <v>0</v>
      </c>
      <c r="BH265" s="239">
        <f>IF(N265="sníž. přenesená",J265,0)</f>
        <v>0</v>
      </c>
      <c r="BI265" s="239">
        <f>IF(N265="nulová",J265,0)</f>
        <v>0</v>
      </c>
      <c r="BJ265" s="18" t="s">
        <v>85</v>
      </c>
      <c r="BK265" s="239">
        <f>ROUND(I265*H265,2)</f>
        <v>0</v>
      </c>
      <c r="BL265" s="18" t="s">
        <v>148</v>
      </c>
      <c r="BM265" s="238" t="s">
        <v>1107</v>
      </c>
    </row>
    <row r="266" s="2" customFormat="1">
      <c r="A266" s="39"/>
      <c r="B266" s="40"/>
      <c r="C266" s="41"/>
      <c r="D266" s="240" t="s">
        <v>150</v>
      </c>
      <c r="E266" s="41"/>
      <c r="F266" s="241" t="s">
        <v>1274</v>
      </c>
      <c r="G266" s="41"/>
      <c r="H266" s="41"/>
      <c r="I266" s="242"/>
      <c r="J266" s="41"/>
      <c r="K266" s="41"/>
      <c r="L266" s="45"/>
      <c r="M266" s="243"/>
      <c r="N266" s="244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150</v>
      </c>
      <c r="AU266" s="18" t="s">
        <v>85</v>
      </c>
    </row>
    <row r="267" s="2" customFormat="1" ht="16.5" customHeight="1">
      <c r="A267" s="39"/>
      <c r="B267" s="40"/>
      <c r="C267" s="227" t="s">
        <v>730</v>
      </c>
      <c r="D267" s="227" t="s">
        <v>144</v>
      </c>
      <c r="E267" s="228" t="s">
        <v>1275</v>
      </c>
      <c r="F267" s="229" t="s">
        <v>1276</v>
      </c>
      <c r="G267" s="230" t="s">
        <v>1250</v>
      </c>
      <c r="H267" s="231">
        <v>4</v>
      </c>
      <c r="I267" s="232"/>
      <c r="J267" s="233">
        <f>ROUND(I267*H267,2)</f>
        <v>0</v>
      </c>
      <c r="K267" s="229" t="s">
        <v>1</v>
      </c>
      <c r="L267" s="45"/>
      <c r="M267" s="234" t="s">
        <v>1</v>
      </c>
      <c r="N267" s="235" t="s">
        <v>43</v>
      </c>
      <c r="O267" s="92"/>
      <c r="P267" s="236">
        <f>O267*H267</f>
        <v>0</v>
      </c>
      <c r="Q267" s="236">
        <v>0</v>
      </c>
      <c r="R267" s="236">
        <f>Q267*H267</f>
        <v>0</v>
      </c>
      <c r="S267" s="236">
        <v>0</v>
      </c>
      <c r="T267" s="237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8" t="s">
        <v>148</v>
      </c>
      <c r="AT267" s="238" t="s">
        <v>144</v>
      </c>
      <c r="AU267" s="238" t="s">
        <v>85</v>
      </c>
      <c r="AY267" s="18" t="s">
        <v>141</v>
      </c>
      <c r="BE267" s="239">
        <f>IF(N267="základní",J267,0)</f>
        <v>0</v>
      </c>
      <c r="BF267" s="239">
        <f>IF(N267="snížená",J267,0)</f>
        <v>0</v>
      </c>
      <c r="BG267" s="239">
        <f>IF(N267="zákl. přenesená",J267,0)</f>
        <v>0</v>
      </c>
      <c r="BH267" s="239">
        <f>IF(N267="sníž. přenesená",J267,0)</f>
        <v>0</v>
      </c>
      <c r="BI267" s="239">
        <f>IF(N267="nulová",J267,0)</f>
        <v>0</v>
      </c>
      <c r="BJ267" s="18" t="s">
        <v>85</v>
      </c>
      <c r="BK267" s="239">
        <f>ROUND(I267*H267,2)</f>
        <v>0</v>
      </c>
      <c r="BL267" s="18" t="s">
        <v>148</v>
      </c>
      <c r="BM267" s="238" t="s">
        <v>1108</v>
      </c>
    </row>
    <row r="268" s="2" customFormat="1">
      <c r="A268" s="39"/>
      <c r="B268" s="40"/>
      <c r="C268" s="41"/>
      <c r="D268" s="240" t="s">
        <v>150</v>
      </c>
      <c r="E268" s="41"/>
      <c r="F268" s="241" t="s">
        <v>1276</v>
      </c>
      <c r="G268" s="41"/>
      <c r="H268" s="41"/>
      <c r="I268" s="242"/>
      <c r="J268" s="41"/>
      <c r="K268" s="41"/>
      <c r="L268" s="45"/>
      <c r="M268" s="243"/>
      <c r="N268" s="244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150</v>
      </c>
      <c r="AU268" s="18" t="s">
        <v>85</v>
      </c>
    </row>
    <row r="269" s="2" customFormat="1" ht="16.5" customHeight="1">
      <c r="A269" s="39"/>
      <c r="B269" s="40"/>
      <c r="C269" s="227" t="s">
        <v>735</v>
      </c>
      <c r="D269" s="227" t="s">
        <v>144</v>
      </c>
      <c r="E269" s="228" t="s">
        <v>1277</v>
      </c>
      <c r="F269" s="229" t="s">
        <v>1278</v>
      </c>
      <c r="G269" s="230" t="s">
        <v>269</v>
      </c>
      <c r="H269" s="231">
        <v>1</v>
      </c>
      <c r="I269" s="232"/>
      <c r="J269" s="233">
        <f>ROUND(I269*H269,2)</f>
        <v>0</v>
      </c>
      <c r="K269" s="229" t="s">
        <v>1</v>
      </c>
      <c r="L269" s="45"/>
      <c r="M269" s="234" t="s">
        <v>1</v>
      </c>
      <c r="N269" s="235" t="s">
        <v>43</v>
      </c>
      <c r="O269" s="92"/>
      <c r="P269" s="236">
        <f>O269*H269</f>
        <v>0</v>
      </c>
      <c r="Q269" s="236">
        <v>0</v>
      </c>
      <c r="R269" s="236">
        <f>Q269*H269</f>
        <v>0</v>
      </c>
      <c r="S269" s="236">
        <v>0</v>
      </c>
      <c r="T269" s="237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8" t="s">
        <v>148</v>
      </c>
      <c r="AT269" s="238" t="s">
        <v>144</v>
      </c>
      <c r="AU269" s="238" t="s">
        <v>85</v>
      </c>
      <c r="AY269" s="18" t="s">
        <v>141</v>
      </c>
      <c r="BE269" s="239">
        <f>IF(N269="základní",J269,0)</f>
        <v>0</v>
      </c>
      <c r="BF269" s="239">
        <f>IF(N269="snížená",J269,0)</f>
        <v>0</v>
      </c>
      <c r="BG269" s="239">
        <f>IF(N269="zákl. přenesená",J269,0)</f>
        <v>0</v>
      </c>
      <c r="BH269" s="239">
        <f>IF(N269="sníž. přenesená",J269,0)</f>
        <v>0</v>
      </c>
      <c r="BI269" s="239">
        <f>IF(N269="nulová",J269,0)</f>
        <v>0</v>
      </c>
      <c r="BJ269" s="18" t="s">
        <v>85</v>
      </c>
      <c r="BK269" s="239">
        <f>ROUND(I269*H269,2)</f>
        <v>0</v>
      </c>
      <c r="BL269" s="18" t="s">
        <v>148</v>
      </c>
      <c r="BM269" s="238" t="s">
        <v>1111</v>
      </c>
    </row>
    <row r="270" s="2" customFormat="1">
      <c r="A270" s="39"/>
      <c r="B270" s="40"/>
      <c r="C270" s="41"/>
      <c r="D270" s="240" t="s">
        <v>150</v>
      </c>
      <c r="E270" s="41"/>
      <c r="F270" s="241" t="s">
        <v>1278</v>
      </c>
      <c r="G270" s="41"/>
      <c r="H270" s="41"/>
      <c r="I270" s="242"/>
      <c r="J270" s="41"/>
      <c r="K270" s="41"/>
      <c r="L270" s="45"/>
      <c r="M270" s="301"/>
      <c r="N270" s="302"/>
      <c r="O270" s="303"/>
      <c r="P270" s="303"/>
      <c r="Q270" s="303"/>
      <c r="R270" s="303"/>
      <c r="S270" s="303"/>
      <c r="T270" s="304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150</v>
      </c>
      <c r="AU270" s="18" t="s">
        <v>85</v>
      </c>
    </row>
    <row r="271" s="2" customFormat="1" ht="6.96" customHeight="1">
      <c r="A271" s="39"/>
      <c r="B271" s="67"/>
      <c r="C271" s="68"/>
      <c r="D271" s="68"/>
      <c r="E271" s="68"/>
      <c r="F271" s="68"/>
      <c r="G271" s="68"/>
      <c r="H271" s="68"/>
      <c r="I271" s="68"/>
      <c r="J271" s="68"/>
      <c r="K271" s="68"/>
      <c r="L271" s="45"/>
      <c r="M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</row>
  </sheetData>
  <sheetProtection sheet="1" autoFilter="0" formatColumns="0" formatRows="0" objects="1" scenarios="1" spinCount="100000" saltValue="cgebuFc1e4y5rt2wkmnN5hT6AyUxps4YiBeeqoifKsRYmjyU5nViBUMi8L5K/R7twuNQRexYmSwPoklJ+45Q5A==" hashValue="26/2GhPfK04b0I15BG0grEk9gTP40X9EY130oEKOIQIgup9yauXldVpaumDLEm+l7iU9wgfW/sMw1MvTAR5DYg==" algorithmName="SHA-512" password="C61F"/>
  <autoFilter ref="C120:K27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106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90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2" customFormat="1" ht="12" customHeight="1">
      <c r="A8" s="39"/>
      <c r="B8" s="45"/>
      <c r="C8" s="39"/>
      <c r="D8" s="151" t="s">
        <v>114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3" t="s">
        <v>1279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1" t="s">
        <v>18</v>
      </c>
      <c r="E11" s="39"/>
      <c r="F11" s="142" t="s">
        <v>1</v>
      </c>
      <c r="G11" s="39"/>
      <c r="H11" s="39"/>
      <c r="I11" s="151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1" t="s">
        <v>20</v>
      </c>
      <c r="E12" s="39"/>
      <c r="F12" s="142" t="s">
        <v>118</v>
      </c>
      <c r="G12" s="39"/>
      <c r="H12" s="39"/>
      <c r="I12" s="151" t="s">
        <v>22</v>
      </c>
      <c r="J12" s="154" t="str">
        <f>'Rekapitulace stavby'!AN8</f>
        <v>20. 5. 2025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24</v>
      </c>
      <c r="E14" s="39"/>
      <c r="F14" s="39"/>
      <c r="G14" s="39"/>
      <c r="H14" s="39"/>
      <c r="I14" s="151" t="s">
        <v>25</v>
      </c>
      <c r="J14" s="142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27</v>
      </c>
      <c r="F15" s="39"/>
      <c r="G15" s="39"/>
      <c r="H15" s="39"/>
      <c r="I15" s="151" t="s">
        <v>28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1" t="s">
        <v>29</v>
      </c>
      <c r="E17" s="39"/>
      <c r="F17" s="39"/>
      <c r="G17" s="39"/>
      <c r="H17" s="39"/>
      <c r="I17" s="15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1" t="s">
        <v>31</v>
      </c>
      <c r="E20" s="39"/>
      <c r="F20" s="39"/>
      <c r="G20" s="39"/>
      <c r="H20" s="39"/>
      <c r="I20" s="151" t="s">
        <v>25</v>
      </c>
      <c r="J20" s="142" t="s">
        <v>32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33</v>
      </c>
      <c r="F21" s="39"/>
      <c r="G21" s="39"/>
      <c r="H21" s="39"/>
      <c r="I21" s="151" t="s">
        <v>28</v>
      </c>
      <c r="J21" s="142" t="s">
        <v>34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1" t="s">
        <v>36</v>
      </c>
      <c r="E23" s="39"/>
      <c r="F23" s="39"/>
      <c r="G23" s="39"/>
      <c r="H23" s="39"/>
      <c r="I23" s="151" t="s">
        <v>25</v>
      </c>
      <c r="J23" s="142" t="s">
        <v>32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">
        <v>33</v>
      </c>
      <c r="F24" s="39"/>
      <c r="G24" s="39"/>
      <c r="H24" s="39"/>
      <c r="I24" s="151" t="s">
        <v>28</v>
      </c>
      <c r="J24" s="142" t="s">
        <v>34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1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9"/>
      <c r="E29" s="159"/>
      <c r="F29" s="159"/>
      <c r="G29" s="159"/>
      <c r="H29" s="159"/>
      <c r="I29" s="159"/>
      <c r="J29" s="159"/>
      <c r="K29" s="15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0" t="s">
        <v>38</v>
      </c>
      <c r="E30" s="39"/>
      <c r="F30" s="39"/>
      <c r="G30" s="39"/>
      <c r="H30" s="39"/>
      <c r="I30" s="39"/>
      <c r="J30" s="161">
        <f>ROUND(J119,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2" t="s">
        <v>40</v>
      </c>
      <c r="G32" s="39"/>
      <c r="H32" s="39"/>
      <c r="I32" s="162" t="s">
        <v>39</v>
      </c>
      <c r="J32" s="162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3" t="s">
        <v>42</v>
      </c>
      <c r="E33" s="151" t="s">
        <v>43</v>
      </c>
      <c r="F33" s="164">
        <f>ROUND((SUM(BE119:BE192)),  2)</f>
        <v>0</v>
      </c>
      <c r="G33" s="39"/>
      <c r="H33" s="39"/>
      <c r="I33" s="165">
        <v>0.20999999999999999</v>
      </c>
      <c r="J33" s="164">
        <f>ROUND(((SUM(BE119:BE192))*I33),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1" t="s">
        <v>44</v>
      </c>
      <c r="F34" s="164">
        <f>ROUND((SUM(BF119:BF192)),  2)</f>
        <v>0</v>
      </c>
      <c r="G34" s="39"/>
      <c r="H34" s="39"/>
      <c r="I34" s="165">
        <v>0.12</v>
      </c>
      <c r="J34" s="164">
        <f>ROUND(((SUM(BF119:BF192))*I34),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1" t="s">
        <v>45</v>
      </c>
      <c r="F35" s="164">
        <f>ROUND((SUM(BG119:BG192)),  2)</f>
        <v>0</v>
      </c>
      <c r="G35" s="39"/>
      <c r="H35" s="39"/>
      <c r="I35" s="165">
        <v>0.20999999999999999</v>
      </c>
      <c r="J35" s="16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1" t="s">
        <v>46</v>
      </c>
      <c r="F36" s="164">
        <f>ROUND((SUM(BH119:BH192)),  2)</f>
        <v>0</v>
      </c>
      <c r="G36" s="39"/>
      <c r="H36" s="39"/>
      <c r="I36" s="165">
        <v>0.12</v>
      </c>
      <c r="J36" s="16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ROUND((SUM(BI119:BI192)),  2)</f>
        <v>0</v>
      </c>
      <c r="G37" s="39"/>
      <c r="H37" s="39"/>
      <c r="I37" s="165">
        <v>0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6"/>
      <c r="D39" s="167" t="s">
        <v>48</v>
      </c>
      <c r="E39" s="168"/>
      <c r="F39" s="168"/>
      <c r="G39" s="169" t="s">
        <v>49</v>
      </c>
      <c r="H39" s="170" t="s">
        <v>50</v>
      </c>
      <c r="I39" s="168"/>
      <c r="J39" s="171">
        <f>SUM(J30:J37)</f>
        <v>0</v>
      </c>
      <c r="K39" s="17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D.1.4.d - Vzduchotechnika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Kotlářská 263/9, Veveří, 602 00 Brno </v>
      </c>
      <c r="G89" s="41"/>
      <c r="H89" s="41"/>
      <c r="I89" s="33" t="s">
        <v>22</v>
      </c>
      <c r="J89" s="80" t="str">
        <f>IF(J12="","",J12)</f>
        <v>20. 5. 2025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OA a VOŠ Brno Kotlářská, příspěvková organizace</v>
      </c>
      <c r="G91" s="41"/>
      <c r="H91" s="41"/>
      <c r="I91" s="33" t="s">
        <v>31</v>
      </c>
      <c r="J91" s="37" t="str">
        <f>E21</f>
        <v>Múčka Veselý architekti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Múčka Veselý architekti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5" t="s">
        <v>120</v>
      </c>
      <c r="D94" s="186"/>
      <c r="E94" s="186"/>
      <c r="F94" s="186"/>
      <c r="G94" s="186"/>
      <c r="H94" s="186"/>
      <c r="I94" s="186"/>
      <c r="J94" s="187" t="s">
        <v>121</v>
      </c>
      <c r="K94" s="186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8" t="s">
        <v>122</v>
      </c>
      <c r="D96" s="41"/>
      <c r="E96" s="41"/>
      <c r="F96" s="41"/>
      <c r="G96" s="41"/>
      <c r="H96" s="41"/>
      <c r="I96" s="41"/>
      <c r="J96" s="111">
        <f>J119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123</v>
      </c>
    </row>
    <row r="97" s="9" customFormat="1" ht="24.96" customHeight="1">
      <c r="A97" s="9"/>
      <c r="B97" s="189"/>
      <c r="C97" s="190"/>
      <c r="D97" s="191" t="s">
        <v>1280</v>
      </c>
      <c r="E97" s="192"/>
      <c r="F97" s="192"/>
      <c r="G97" s="192"/>
      <c r="H97" s="192"/>
      <c r="I97" s="192"/>
      <c r="J97" s="193">
        <f>J120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9"/>
      <c r="C98" s="190"/>
      <c r="D98" s="191" t="s">
        <v>1281</v>
      </c>
      <c r="E98" s="192"/>
      <c r="F98" s="192"/>
      <c r="G98" s="192"/>
      <c r="H98" s="192"/>
      <c r="I98" s="192"/>
      <c r="J98" s="193">
        <f>J161</f>
        <v>0</v>
      </c>
      <c r="K98" s="190"/>
      <c r="L98" s="19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9"/>
      <c r="C99" s="190"/>
      <c r="D99" s="191" t="s">
        <v>1282</v>
      </c>
      <c r="E99" s="192"/>
      <c r="F99" s="192"/>
      <c r="G99" s="192"/>
      <c r="H99" s="192"/>
      <c r="I99" s="192"/>
      <c r="J99" s="193">
        <f>J180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126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84" t="str">
        <f>E7</f>
        <v>OA - stavební práce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114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77" t="str">
        <f>E9</f>
        <v>D.1.4.d - Vzduchotechnika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20</v>
      </c>
      <c r="D113" s="41"/>
      <c r="E113" s="41"/>
      <c r="F113" s="28" t="str">
        <f>F12</f>
        <v xml:space="preserve">Kotlářská 263/9, Veveří, 602 00 Brno </v>
      </c>
      <c r="G113" s="41"/>
      <c r="H113" s="41"/>
      <c r="I113" s="33" t="s">
        <v>22</v>
      </c>
      <c r="J113" s="80" t="str">
        <f>IF(J12="","",J12)</f>
        <v>20. 5. 2025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5.65" customHeight="1">
      <c r="A115" s="39"/>
      <c r="B115" s="40"/>
      <c r="C115" s="33" t="s">
        <v>24</v>
      </c>
      <c r="D115" s="41"/>
      <c r="E115" s="41"/>
      <c r="F115" s="28" t="str">
        <f>E15</f>
        <v>OA a VOŠ Brno Kotlářská, příspěvková organizace</v>
      </c>
      <c r="G115" s="41"/>
      <c r="H115" s="41"/>
      <c r="I115" s="33" t="s">
        <v>31</v>
      </c>
      <c r="J115" s="37" t="str">
        <f>E21</f>
        <v>Múčka Veselý architekti s.r.o.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5.65" customHeight="1">
      <c r="A116" s="39"/>
      <c r="B116" s="40"/>
      <c r="C116" s="33" t="s">
        <v>29</v>
      </c>
      <c r="D116" s="41"/>
      <c r="E116" s="41"/>
      <c r="F116" s="28" t="str">
        <f>IF(E18="","",E18)</f>
        <v>Vyplň údaj</v>
      </c>
      <c r="G116" s="41"/>
      <c r="H116" s="41"/>
      <c r="I116" s="33" t="s">
        <v>36</v>
      </c>
      <c r="J116" s="37" t="str">
        <f>E24</f>
        <v>Múčka Veselý architekti s.r.o.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200"/>
      <c r="B118" s="201"/>
      <c r="C118" s="202" t="s">
        <v>127</v>
      </c>
      <c r="D118" s="203" t="s">
        <v>63</v>
      </c>
      <c r="E118" s="203" t="s">
        <v>59</v>
      </c>
      <c r="F118" s="203" t="s">
        <v>60</v>
      </c>
      <c r="G118" s="203" t="s">
        <v>128</v>
      </c>
      <c r="H118" s="203" t="s">
        <v>129</v>
      </c>
      <c r="I118" s="203" t="s">
        <v>130</v>
      </c>
      <c r="J118" s="203" t="s">
        <v>121</v>
      </c>
      <c r="K118" s="204" t="s">
        <v>131</v>
      </c>
      <c r="L118" s="205"/>
      <c r="M118" s="101" t="s">
        <v>1</v>
      </c>
      <c r="N118" s="102" t="s">
        <v>42</v>
      </c>
      <c r="O118" s="102" t="s">
        <v>132</v>
      </c>
      <c r="P118" s="102" t="s">
        <v>133</v>
      </c>
      <c r="Q118" s="102" t="s">
        <v>134</v>
      </c>
      <c r="R118" s="102" t="s">
        <v>135</v>
      </c>
      <c r="S118" s="102" t="s">
        <v>136</v>
      </c>
      <c r="T118" s="103" t="s">
        <v>137</v>
      </c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</row>
    <row r="119" s="2" customFormat="1" ht="22.8" customHeight="1">
      <c r="A119" s="39"/>
      <c r="B119" s="40"/>
      <c r="C119" s="108" t="s">
        <v>138</v>
      </c>
      <c r="D119" s="41"/>
      <c r="E119" s="41"/>
      <c r="F119" s="41"/>
      <c r="G119" s="41"/>
      <c r="H119" s="41"/>
      <c r="I119" s="41"/>
      <c r="J119" s="206">
        <f>BK119</f>
        <v>0</v>
      </c>
      <c r="K119" s="41"/>
      <c r="L119" s="45"/>
      <c r="M119" s="104"/>
      <c r="N119" s="207"/>
      <c r="O119" s="105"/>
      <c r="P119" s="208">
        <f>P120+P161+P180</f>
        <v>0</v>
      </c>
      <c r="Q119" s="105"/>
      <c r="R119" s="208">
        <f>R120+R161+R180</f>
        <v>0</v>
      </c>
      <c r="S119" s="105"/>
      <c r="T119" s="209">
        <f>T120+T161+T180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77</v>
      </c>
      <c r="AU119" s="18" t="s">
        <v>123</v>
      </c>
      <c r="BK119" s="210">
        <f>BK120+BK161+BK180</f>
        <v>0</v>
      </c>
    </row>
    <row r="120" s="12" customFormat="1" ht="25.92" customHeight="1">
      <c r="A120" s="12"/>
      <c r="B120" s="211"/>
      <c r="C120" s="212"/>
      <c r="D120" s="213" t="s">
        <v>77</v>
      </c>
      <c r="E120" s="214" t="s">
        <v>1123</v>
      </c>
      <c r="F120" s="214" t="s">
        <v>1283</v>
      </c>
      <c r="G120" s="212"/>
      <c r="H120" s="212"/>
      <c r="I120" s="215"/>
      <c r="J120" s="216">
        <f>BK120</f>
        <v>0</v>
      </c>
      <c r="K120" s="212"/>
      <c r="L120" s="217"/>
      <c r="M120" s="218"/>
      <c r="N120" s="219"/>
      <c r="O120" s="219"/>
      <c r="P120" s="220">
        <f>SUM(P121:P160)</f>
        <v>0</v>
      </c>
      <c r="Q120" s="219"/>
      <c r="R120" s="220">
        <f>SUM(R121:R160)</f>
        <v>0</v>
      </c>
      <c r="S120" s="219"/>
      <c r="T120" s="221">
        <f>SUM(T121:T160)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2" t="s">
        <v>85</v>
      </c>
      <c r="AT120" s="223" t="s">
        <v>77</v>
      </c>
      <c r="AU120" s="223" t="s">
        <v>78</v>
      </c>
      <c r="AY120" s="222" t="s">
        <v>141</v>
      </c>
      <c r="BK120" s="224">
        <f>SUM(BK121:BK160)</f>
        <v>0</v>
      </c>
    </row>
    <row r="121" s="2" customFormat="1" ht="16.5" customHeight="1">
      <c r="A121" s="39"/>
      <c r="B121" s="40"/>
      <c r="C121" s="227" t="s">
        <v>78</v>
      </c>
      <c r="D121" s="227" t="s">
        <v>144</v>
      </c>
      <c r="E121" s="228" t="s">
        <v>1284</v>
      </c>
      <c r="F121" s="229" t="s">
        <v>1285</v>
      </c>
      <c r="G121" s="230" t="s">
        <v>1286</v>
      </c>
      <c r="H121" s="231">
        <v>1</v>
      </c>
      <c r="I121" s="232"/>
      <c r="J121" s="233">
        <f>ROUND(I121*H121,2)</f>
        <v>0</v>
      </c>
      <c r="K121" s="229" t="s">
        <v>1</v>
      </c>
      <c r="L121" s="45"/>
      <c r="M121" s="234" t="s">
        <v>1</v>
      </c>
      <c r="N121" s="235" t="s">
        <v>43</v>
      </c>
      <c r="O121" s="92"/>
      <c r="P121" s="236">
        <f>O121*H121</f>
        <v>0</v>
      </c>
      <c r="Q121" s="236">
        <v>0</v>
      </c>
      <c r="R121" s="236">
        <f>Q121*H121</f>
        <v>0</v>
      </c>
      <c r="S121" s="236">
        <v>0</v>
      </c>
      <c r="T121" s="237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8" t="s">
        <v>148</v>
      </c>
      <c r="AT121" s="238" t="s">
        <v>144</v>
      </c>
      <c r="AU121" s="238" t="s">
        <v>85</v>
      </c>
      <c r="AY121" s="18" t="s">
        <v>141</v>
      </c>
      <c r="BE121" s="239">
        <f>IF(N121="základní",J121,0)</f>
        <v>0</v>
      </c>
      <c r="BF121" s="239">
        <f>IF(N121="snížená",J121,0)</f>
        <v>0</v>
      </c>
      <c r="BG121" s="239">
        <f>IF(N121="zákl. přenesená",J121,0)</f>
        <v>0</v>
      </c>
      <c r="BH121" s="239">
        <f>IF(N121="sníž. přenesená",J121,0)</f>
        <v>0</v>
      </c>
      <c r="BI121" s="239">
        <f>IF(N121="nulová",J121,0)</f>
        <v>0</v>
      </c>
      <c r="BJ121" s="18" t="s">
        <v>85</v>
      </c>
      <c r="BK121" s="239">
        <f>ROUND(I121*H121,2)</f>
        <v>0</v>
      </c>
      <c r="BL121" s="18" t="s">
        <v>148</v>
      </c>
      <c r="BM121" s="238" t="s">
        <v>90</v>
      </c>
    </row>
    <row r="122" s="2" customFormat="1">
      <c r="A122" s="39"/>
      <c r="B122" s="40"/>
      <c r="C122" s="41"/>
      <c r="D122" s="240" t="s">
        <v>150</v>
      </c>
      <c r="E122" s="41"/>
      <c r="F122" s="241" t="s">
        <v>1285</v>
      </c>
      <c r="G122" s="41"/>
      <c r="H122" s="41"/>
      <c r="I122" s="242"/>
      <c r="J122" s="41"/>
      <c r="K122" s="41"/>
      <c r="L122" s="45"/>
      <c r="M122" s="243"/>
      <c r="N122" s="244"/>
      <c r="O122" s="92"/>
      <c r="P122" s="92"/>
      <c r="Q122" s="92"/>
      <c r="R122" s="92"/>
      <c r="S122" s="92"/>
      <c r="T122" s="93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150</v>
      </c>
      <c r="AU122" s="18" t="s">
        <v>85</v>
      </c>
    </row>
    <row r="123" s="2" customFormat="1" ht="24.15" customHeight="1">
      <c r="A123" s="39"/>
      <c r="B123" s="40"/>
      <c r="C123" s="227" t="s">
        <v>78</v>
      </c>
      <c r="D123" s="227" t="s">
        <v>144</v>
      </c>
      <c r="E123" s="228" t="s">
        <v>1287</v>
      </c>
      <c r="F123" s="229" t="s">
        <v>1288</v>
      </c>
      <c r="G123" s="230" t="s">
        <v>1127</v>
      </c>
      <c r="H123" s="231">
        <v>4</v>
      </c>
      <c r="I123" s="232"/>
      <c r="J123" s="233">
        <f>ROUND(I123*H123,2)</f>
        <v>0</v>
      </c>
      <c r="K123" s="229" t="s">
        <v>1</v>
      </c>
      <c r="L123" s="45"/>
      <c r="M123" s="234" t="s">
        <v>1</v>
      </c>
      <c r="N123" s="235" t="s">
        <v>43</v>
      </c>
      <c r="O123" s="92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8" t="s">
        <v>148</v>
      </c>
      <c r="AT123" s="238" t="s">
        <v>144</v>
      </c>
      <c r="AU123" s="238" t="s">
        <v>85</v>
      </c>
      <c r="AY123" s="18" t="s">
        <v>141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8" t="s">
        <v>85</v>
      </c>
      <c r="BK123" s="239">
        <f>ROUND(I123*H123,2)</f>
        <v>0</v>
      </c>
      <c r="BL123" s="18" t="s">
        <v>148</v>
      </c>
      <c r="BM123" s="238" t="s">
        <v>148</v>
      </c>
    </row>
    <row r="124" s="2" customFormat="1">
      <c r="A124" s="39"/>
      <c r="B124" s="40"/>
      <c r="C124" s="41"/>
      <c r="D124" s="240" t="s">
        <v>150</v>
      </c>
      <c r="E124" s="41"/>
      <c r="F124" s="241" t="s">
        <v>1288</v>
      </c>
      <c r="G124" s="41"/>
      <c r="H124" s="41"/>
      <c r="I124" s="242"/>
      <c r="J124" s="41"/>
      <c r="K124" s="41"/>
      <c r="L124" s="45"/>
      <c r="M124" s="243"/>
      <c r="N124" s="244"/>
      <c r="O124" s="92"/>
      <c r="P124" s="92"/>
      <c r="Q124" s="92"/>
      <c r="R124" s="92"/>
      <c r="S124" s="92"/>
      <c r="T124" s="9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150</v>
      </c>
      <c r="AU124" s="18" t="s">
        <v>85</v>
      </c>
    </row>
    <row r="125" s="2" customFormat="1" ht="24.15" customHeight="1">
      <c r="A125" s="39"/>
      <c r="B125" s="40"/>
      <c r="C125" s="227" t="s">
        <v>78</v>
      </c>
      <c r="D125" s="227" t="s">
        <v>144</v>
      </c>
      <c r="E125" s="228" t="s">
        <v>1289</v>
      </c>
      <c r="F125" s="229" t="s">
        <v>1290</v>
      </c>
      <c r="G125" s="230" t="s">
        <v>1286</v>
      </c>
      <c r="H125" s="231">
        <v>1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43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148</v>
      </c>
      <c r="AT125" s="238" t="s">
        <v>144</v>
      </c>
      <c r="AU125" s="238" t="s">
        <v>85</v>
      </c>
      <c r="AY125" s="18" t="s">
        <v>141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85</v>
      </c>
      <c r="BK125" s="239">
        <f>ROUND(I125*H125,2)</f>
        <v>0</v>
      </c>
      <c r="BL125" s="18" t="s">
        <v>148</v>
      </c>
      <c r="BM125" s="238" t="s">
        <v>189</v>
      </c>
    </row>
    <row r="126" s="2" customFormat="1">
      <c r="A126" s="39"/>
      <c r="B126" s="40"/>
      <c r="C126" s="41"/>
      <c r="D126" s="240" t="s">
        <v>150</v>
      </c>
      <c r="E126" s="41"/>
      <c r="F126" s="241" t="s">
        <v>1290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150</v>
      </c>
      <c r="AU126" s="18" t="s">
        <v>85</v>
      </c>
    </row>
    <row r="127" s="2" customFormat="1" ht="24.15" customHeight="1">
      <c r="A127" s="39"/>
      <c r="B127" s="40"/>
      <c r="C127" s="227" t="s">
        <v>78</v>
      </c>
      <c r="D127" s="227" t="s">
        <v>144</v>
      </c>
      <c r="E127" s="228" t="s">
        <v>1291</v>
      </c>
      <c r="F127" s="229" t="s">
        <v>1292</v>
      </c>
      <c r="G127" s="230" t="s">
        <v>1127</v>
      </c>
      <c r="H127" s="231">
        <v>2</v>
      </c>
      <c r="I127" s="232"/>
      <c r="J127" s="233">
        <f>ROUND(I127*H127,2)</f>
        <v>0</v>
      </c>
      <c r="K127" s="229" t="s">
        <v>1</v>
      </c>
      <c r="L127" s="45"/>
      <c r="M127" s="234" t="s">
        <v>1</v>
      </c>
      <c r="N127" s="235" t="s">
        <v>43</v>
      </c>
      <c r="O127" s="92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8" t="s">
        <v>148</v>
      </c>
      <c r="AT127" s="238" t="s">
        <v>144</v>
      </c>
      <c r="AU127" s="238" t="s">
        <v>85</v>
      </c>
      <c r="AY127" s="18" t="s">
        <v>141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8" t="s">
        <v>85</v>
      </c>
      <c r="BK127" s="239">
        <f>ROUND(I127*H127,2)</f>
        <v>0</v>
      </c>
      <c r="BL127" s="18" t="s">
        <v>148</v>
      </c>
      <c r="BM127" s="238" t="s">
        <v>201</v>
      </c>
    </row>
    <row r="128" s="2" customFormat="1">
      <c r="A128" s="39"/>
      <c r="B128" s="40"/>
      <c r="C128" s="41"/>
      <c r="D128" s="240" t="s">
        <v>150</v>
      </c>
      <c r="E128" s="41"/>
      <c r="F128" s="241" t="s">
        <v>1292</v>
      </c>
      <c r="G128" s="41"/>
      <c r="H128" s="41"/>
      <c r="I128" s="242"/>
      <c r="J128" s="41"/>
      <c r="K128" s="41"/>
      <c r="L128" s="45"/>
      <c r="M128" s="243"/>
      <c r="N128" s="244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150</v>
      </c>
      <c r="AU128" s="18" t="s">
        <v>85</v>
      </c>
    </row>
    <row r="129" s="2" customFormat="1" ht="24.15" customHeight="1">
      <c r="A129" s="39"/>
      <c r="B129" s="40"/>
      <c r="C129" s="227" t="s">
        <v>78</v>
      </c>
      <c r="D129" s="227" t="s">
        <v>144</v>
      </c>
      <c r="E129" s="228" t="s">
        <v>1293</v>
      </c>
      <c r="F129" s="229" t="s">
        <v>1294</v>
      </c>
      <c r="G129" s="230" t="s">
        <v>1286</v>
      </c>
      <c r="H129" s="231">
        <v>1</v>
      </c>
      <c r="I129" s="232"/>
      <c r="J129" s="233">
        <f>ROUND(I129*H129,2)</f>
        <v>0</v>
      </c>
      <c r="K129" s="229" t="s">
        <v>1</v>
      </c>
      <c r="L129" s="45"/>
      <c r="M129" s="234" t="s">
        <v>1</v>
      </c>
      <c r="N129" s="235" t="s">
        <v>43</v>
      </c>
      <c r="O129" s="92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8" t="s">
        <v>148</v>
      </c>
      <c r="AT129" s="238" t="s">
        <v>144</v>
      </c>
      <c r="AU129" s="238" t="s">
        <v>85</v>
      </c>
      <c r="AY129" s="18" t="s">
        <v>141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8" t="s">
        <v>85</v>
      </c>
      <c r="BK129" s="239">
        <f>ROUND(I129*H129,2)</f>
        <v>0</v>
      </c>
      <c r="BL129" s="18" t="s">
        <v>148</v>
      </c>
      <c r="BM129" s="238" t="s">
        <v>218</v>
      </c>
    </row>
    <row r="130" s="2" customFormat="1">
      <c r="A130" s="39"/>
      <c r="B130" s="40"/>
      <c r="C130" s="41"/>
      <c r="D130" s="240" t="s">
        <v>150</v>
      </c>
      <c r="E130" s="41"/>
      <c r="F130" s="241" t="s">
        <v>1294</v>
      </c>
      <c r="G130" s="41"/>
      <c r="H130" s="41"/>
      <c r="I130" s="242"/>
      <c r="J130" s="41"/>
      <c r="K130" s="41"/>
      <c r="L130" s="45"/>
      <c r="M130" s="243"/>
      <c r="N130" s="244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150</v>
      </c>
      <c r="AU130" s="18" t="s">
        <v>85</v>
      </c>
    </row>
    <row r="131" s="2" customFormat="1" ht="16.5" customHeight="1">
      <c r="A131" s="39"/>
      <c r="B131" s="40"/>
      <c r="C131" s="227" t="s">
        <v>78</v>
      </c>
      <c r="D131" s="227" t="s">
        <v>144</v>
      </c>
      <c r="E131" s="228" t="s">
        <v>1295</v>
      </c>
      <c r="F131" s="229" t="s">
        <v>1296</v>
      </c>
      <c r="G131" s="230" t="s">
        <v>1127</v>
      </c>
      <c r="H131" s="231">
        <v>2</v>
      </c>
      <c r="I131" s="232"/>
      <c r="J131" s="233">
        <f>ROUND(I131*H131,2)</f>
        <v>0</v>
      </c>
      <c r="K131" s="229" t="s">
        <v>1</v>
      </c>
      <c r="L131" s="45"/>
      <c r="M131" s="234" t="s">
        <v>1</v>
      </c>
      <c r="N131" s="235" t="s">
        <v>43</v>
      </c>
      <c r="O131" s="92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8" t="s">
        <v>148</v>
      </c>
      <c r="AT131" s="238" t="s">
        <v>144</v>
      </c>
      <c r="AU131" s="238" t="s">
        <v>85</v>
      </c>
      <c r="AY131" s="18" t="s">
        <v>141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8" t="s">
        <v>85</v>
      </c>
      <c r="BK131" s="239">
        <f>ROUND(I131*H131,2)</f>
        <v>0</v>
      </c>
      <c r="BL131" s="18" t="s">
        <v>148</v>
      </c>
      <c r="BM131" s="238" t="s">
        <v>8</v>
      </c>
    </row>
    <row r="132" s="2" customFormat="1">
      <c r="A132" s="39"/>
      <c r="B132" s="40"/>
      <c r="C132" s="41"/>
      <c r="D132" s="240" t="s">
        <v>150</v>
      </c>
      <c r="E132" s="41"/>
      <c r="F132" s="241" t="s">
        <v>1296</v>
      </c>
      <c r="G132" s="41"/>
      <c r="H132" s="41"/>
      <c r="I132" s="242"/>
      <c r="J132" s="41"/>
      <c r="K132" s="41"/>
      <c r="L132" s="45"/>
      <c r="M132" s="243"/>
      <c r="N132" s="244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150</v>
      </c>
      <c r="AU132" s="18" t="s">
        <v>85</v>
      </c>
    </row>
    <row r="133" s="2" customFormat="1" ht="24.15" customHeight="1">
      <c r="A133" s="39"/>
      <c r="B133" s="40"/>
      <c r="C133" s="227" t="s">
        <v>78</v>
      </c>
      <c r="D133" s="227" t="s">
        <v>144</v>
      </c>
      <c r="E133" s="228" t="s">
        <v>1297</v>
      </c>
      <c r="F133" s="229" t="s">
        <v>1298</v>
      </c>
      <c r="G133" s="230" t="s">
        <v>1127</v>
      </c>
      <c r="H133" s="231">
        <v>4</v>
      </c>
      <c r="I133" s="232"/>
      <c r="J133" s="233">
        <f>ROUND(I133*H133,2)</f>
        <v>0</v>
      </c>
      <c r="K133" s="229" t="s">
        <v>1</v>
      </c>
      <c r="L133" s="45"/>
      <c r="M133" s="234" t="s">
        <v>1</v>
      </c>
      <c r="N133" s="235" t="s">
        <v>43</v>
      </c>
      <c r="O133" s="92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148</v>
      </c>
      <c r="AT133" s="238" t="s">
        <v>144</v>
      </c>
      <c r="AU133" s="238" t="s">
        <v>85</v>
      </c>
      <c r="AY133" s="18" t="s">
        <v>141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85</v>
      </c>
      <c r="BK133" s="239">
        <f>ROUND(I133*H133,2)</f>
        <v>0</v>
      </c>
      <c r="BL133" s="18" t="s">
        <v>148</v>
      </c>
      <c r="BM133" s="238" t="s">
        <v>249</v>
      </c>
    </row>
    <row r="134" s="2" customFormat="1">
      <c r="A134" s="39"/>
      <c r="B134" s="40"/>
      <c r="C134" s="41"/>
      <c r="D134" s="240" t="s">
        <v>150</v>
      </c>
      <c r="E134" s="41"/>
      <c r="F134" s="241" t="s">
        <v>1298</v>
      </c>
      <c r="G134" s="41"/>
      <c r="H134" s="41"/>
      <c r="I134" s="242"/>
      <c r="J134" s="41"/>
      <c r="K134" s="41"/>
      <c r="L134" s="45"/>
      <c r="M134" s="243"/>
      <c r="N134" s="244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150</v>
      </c>
      <c r="AU134" s="18" t="s">
        <v>85</v>
      </c>
    </row>
    <row r="135" s="2" customFormat="1" ht="16.5" customHeight="1">
      <c r="A135" s="39"/>
      <c r="B135" s="40"/>
      <c r="C135" s="227" t="s">
        <v>78</v>
      </c>
      <c r="D135" s="227" t="s">
        <v>144</v>
      </c>
      <c r="E135" s="228" t="s">
        <v>1299</v>
      </c>
      <c r="F135" s="229" t="s">
        <v>1300</v>
      </c>
      <c r="G135" s="230" t="s">
        <v>1127</v>
      </c>
      <c r="H135" s="231">
        <v>2</v>
      </c>
      <c r="I135" s="232"/>
      <c r="J135" s="233">
        <f>ROUND(I135*H135,2)</f>
        <v>0</v>
      </c>
      <c r="K135" s="229" t="s">
        <v>1</v>
      </c>
      <c r="L135" s="45"/>
      <c r="M135" s="234" t="s">
        <v>1</v>
      </c>
      <c r="N135" s="235" t="s">
        <v>43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148</v>
      </c>
      <c r="AT135" s="238" t="s">
        <v>144</v>
      </c>
      <c r="AU135" s="238" t="s">
        <v>85</v>
      </c>
      <c r="AY135" s="18" t="s">
        <v>141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85</v>
      </c>
      <c r="BK135" s="239">
        <f>ROUND(I135*H135,2)</f>
        <v>0</v>
      </c>
      <c r="BL135" s="18" t="s">
        <v>148</v>
      </c>
      <c r="BM135" s="238" t="s">
        <v>262</v>
      </c>
    </row>
    <row r="136" s="2" customFormat="1">
      <c r="A136" s="39"/>
      <c r="B136" s="40"/>
      <c r="C136" s="41"/>
      <c r="D136" s="240" t="s">
        <v>150</v>
      </c>
      <c r="E136" s="41"/>
      <c r="F136" s="241" t="s">
        <v>1300</v>
      </c>
      <c r="G136" s="41"/>
      <c r="H136" s="41"/>
      <c r="I136" s="242"/>
      <c r="J136" s="41"/>
      <c r="K136" s="41"/>
      <c r="L136" s="45"/>
      <c r="M136" s="243"/>
      <c r="N136" s="244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150</v>
      </c>
      <c r="AU136" s="18" t="s">
        <v>85</v>
      </c>
    </row>
    <row r="137" s="2" customFormat="1" ht="16.5" customHeight="1">
      <c r="A137" s="39"/>
      <c r="B137" s="40"/>
      <c r="C137" s="227" t="s">
        <v>78</v>
      </c>
      <c r="D137" s="227" t="s">
        <v>144</v>
      </c>
      <c r="E137" s="228" t="s">
        <v>1301</v>
      </c>
      <c r="F137" s="229" t="s">
        <v>1300</v>
      </c>
      <c r="G137" s="230" t="s">
        <v>1127</v>
      </c>
      <c r="H137" s="231">
        <v>2</v>
      </c>
      <c r="I137" s="232"/>
      <c r="J137" s="233">
        <f>ROUND(I137*H137,2)</f>
        <v>0</v>
      </c>
      <c r="K137" s="229" t="s">
        <v>1</v>
      </c>
      <c r="L137" s="45"/>
      <c r="M137" s="234" t="s">
        <v>1</v>
      </c>
      <c r="N137" s="235" t="s">
        <v>43</v>
      </c>
      <c r="O137" s="92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8" t="s">
        <v>148</v>
      </c>
      <c r="AT137" s="238" t="s">
        <v>144</v>
      </c>
      <c r="AU137" s="238" t="s">
        <v>85</v>
      </c>
      <c r="AY137" s="18" t="s">
        <v>141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8" t="s">
        <v>85</v>
      </c>
      <c r="BK137" s="239">
        <f>ROUND(I137*H137,2)</f>
        <v>0</v>
      </c>
      <c r="BL137" s="18" t="s">
        <v>148</v>
      </c>
      <c r="BM137" s="238" t="s">
        <v>271</v>
      </c>
    </row>
    <row r="138" s="2" customFormat="1">
      <c r="A138" s="39"/>
      <c r="B138" s="40"/>
      <c r="C138" s="41"/>
      <c r="D138" s="240" t="s">
        <v>150</v>
      </c>
      <c r="E138" s="41"/>
      <c r="F138" s="241" t="s">
        <v>1300</v>
      </c>
      <c r="G138" s="41"/>
      <c r="H138" s="41"/>
      <c r="I138" s="242"/>
      <c r="J138" s="41"/>
      <c r="K138" s="41"/>
      <c r="L138" s="45"/>
      <c r="M138" s="243"/>
      <c r="N138" s="244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150</v>
      </c>
      <c r="AU138" s="18" t="s">
        <v>85</v>
      </c>
    </row>
    <row r="139" s="2" customFormat="1" ht="16.5" customHeight="1">
      <c r="A139" s="39"/>
      <c r="B139" s="40"/>
      <c r="C139" s="227" t="s">
        <v>78</v>
      </c>
      <c r="D139" s="227" t="s">
        <v>144</v>
      </c>
      <c r="E139" s="228" t="s">
        <v>1302</v>
      </c>
      <c r="F139" s="229" t="s">
        <v>1303</v>
      </c>
      <c r="G139" s="230" t="s">
        <v>1127</v>
      </c>
      <c r="H139" s="231">
        <v>2</v>
      </c>
      <c r="I139" s="232"/>
      <c r="J139" s="233">
        <f>ROUND(I139*H139,2)</f>
        <v>0</v>
      </c>
      <c r="K139" s="229" t="s">
        <v>1</v>
      </c>
      <c r="L139" s="45"/>
      <c r="M139" s="234" t="s">
        <v>1</v>
      </c>
      <c r="N139" s="235" t="s">
        <v>43</v>
      </c>
      <c r="O139" s="92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8" t="s">
        <v>148</v>
      </c>
      <c r="AT139" s="238" t="s">
        <v>144</v>
      </c>
      <c r="AU139" s="238" t="s">
        <v>85</v>
      </c>
      <c r="AY139" s="18" t="s">
        <v>141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8" t="s">
        <v>85</v>
      </c>
      <c r="BK139" s="239">
        <f>ROUND(I139*H139,2)</f>
        <v>0</v>
      </c>
      <c r="BL139" s="18" t="s">
        <v>148</v>
      </c>
      <c r="BM139" s="238" t="s">
        <v>279</v>
      </c>
    </row>
    <row r="140" s="2" customFormat="1">
      <c r="A140" s="39"/>
      <c r="B140" s="40"/>
      <c r="C140" s="41"/>
      <c r="D140" s="240" t="s">
        <v>150</v>
      </c>
      <c r="E140" s="41"/>
      <c r="F140" s="241" t="s">
        <v>1303</v>
      </c>
      <c r="G140" s="41"/>
      <c r="H140" s="41"/>
      <c r="I140" s="242"/>
      <c r="J140" s="41"/>
      <c r="K140" s="41"/>
      <c r="L140" s="45"/>
      <c r="M140" s="243"/>
      <c r="N140" s="244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150</v>
      </c>
      <c r="AU140" s="18" t="s">
        <v>85</v>
      </c>
    </row>
    <row r="141" s="2" customFormat="1" ht="24.15" customHeight="1">
      <c r="A141" s="39"/>
      <c r="B141" s="40"/>
      <c r="C141" s="227" t="s">
        <v>78</v>
      </c>
      <c r="D141" s="227" t="s">
        <v>144</v>
      </c>
      <c r="E141" s="228" t="s">
        <v>1304</v>
      </c>
      <c r="F141" s="229" t="s">
        <v>1305</v>
      </c>
      <c r="G141" s="230" t="s">
        <v>1306</v>
      </c>
      <c r="H141" s="231">
        <v>6</v>
      </c>
      <c r="I141" s="232"/>
      <c r="J141" s="233">
        <f>ROUND(I141*H141,2)</f>
        <v>0</v>
      </c>
      <c r="K141" s="229" t="s">
        <v>1</v>
      </c>
      <c r="L141" s="45"/>
      <c r="M141" s="234" t="s">
        <v>1</v>
      </c>
      <c r="N141" s="235" t="s">
        <v>43</v>
      </c>
      <c r="O141" s="92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8" t="s">
        <v>148</v>
      </c>
      <c r="AT141" s="238" t="s">
        <v>144</v>
      </c>
      <c r="AU141" s="238" t="s">
        <v>85</v>
      </c>
      <c r="AY141" s="18" t="s">
        <v>141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8" t="s">
        <v>85</v>
      </c>
      <c r="BK141" s="239">
        <f>ROUND(I141*H141,2)</f>
        <v>0</v>
      </c>
      <c r="BL141" s="18" t="s">
        <v>148</v>
      </c>
      <c r="BM141" s="238" t="s">
        <v>286</v>
      </c>
    </row>
    <row r="142" s="2" customFormat="1">
      <c r="A142" s="39"/>
      <c r="B142" s="40"/>
      <c r="C142" s="41"/>
      <c r="D142" s="240" t="s">
        <v>150</v>
      </c>
      <c r="E142" s="41"/>
      <c r="F142" s="241" t="s">
        <v>1305</v>
      </c>
      <c r="G142" s="41"/>
      <c r="H142" s="41"/>
      <c r="I142" s="242"/>
      <c r="J142" s="41"/>
      <c r="K142" s="41"/>
      <c r="L142" s="45"/>
      <c r="M142" s="243"/>
      <c r="N142" s="244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150</v>
      </c>
      <c r="AU142" s="18" t="s">
        <v>85</v>
      </c>
    </row>
    <row r="143" s="2" customFormat="1" ht="24.15" customHeight="1">
      <c r="A143" s="39"/>
      <c r="B143" s="40"/>
      <c r="C143" s="227" t="s">
        <v>78</v>
      </c>
      <c r="D143" s="227" t="s">
        <v>144</v>
      </c>
      <c r="E143" s="228" t="s">
        <v>1307</v>
      </c>
      <c r="F143" s="229" t="s">
        <v>1308</v>
      </c>
      <c r="G143" s="230" t="s">
        <v>1306</v>
      </c>
      <c r="H143" s="231">
        <v>9</v>
      </c>
      <c r="I143" s="232"/>
      <c r="J143" s="233">
        <f>ROUND(I143*H143,2)</f>
        <v>0</v>
      </c>
      <c r="K143" s="229" t="s">
        <v>1</v>
      </c>
      <c r="L143" s="45"/>
      <c r="M143" s="234" t="s">
        <v>1</v>
      </c>
      <c r="N143" s="235" t="s">
        <v>43</v>
      </c>
      <c r="O143" s="92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8" t="s">
        <v>148</v>
      </c>
      <c r="AT143" s="238" t="s">
        <v>144</v>
      </c>
      <c r="AU143" s="238" t="s">
        <v>85</v>
      </c>
      <c r="AY143" s="18" t="s">
        <v>141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8" t="s">
        <v>85</v>
      </c>
      <c r="BK143" s="239">
        <f>ROUND(I143*H143,2)</f>
        <v>0</v>
      </c>
      <c r="BL143" s="18" t="s">
        <v>148</v>
      </c>
      <c r="BM143" s="238" t="s">
        <v>298</v>
      </c>
    </row>
    <row r="144" s="2" customFormat="1">
      <c r="A144" s="39"/>
      <c r="B144" s="40"/>
      <c r="C144" s="41"/>
      <c r="D144" s="240" t="s">
        <v>150</v>
      </c>
      <c r="E144" s="41"/>
      <c r="F144" s="241" t="s">
        <v>1308</v>
      </c>
      <c r="G144" s="41"/>
      <c r="H144" s="41"/>
      <c r="I144" s="242"/>
      <c r="J144" s="41"/>
      <c r="K144" s="41"/>
      <c r="L144" s="45"/>
      <c r="M144" s="243"/>
      <c r="N144" s="244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150</v>
      </c>
      <c r="AU144" s="18" t="s">
        <v>85</v>
      </c>
    </row>
    <row r="145" s="2" customFormat="1" ht="24.15" customHeight="1">
      <c r="A145" s="39"/>
      <c r="B145" s="40"/>
      <c r="C145" s="227" t="s">
        <v>78</v>
      </c>
      <c r="D145" s="227" t="s">
        <v>144</v>
      </c>
      <c r="E145" s="228" t="s">
        <v>1309</v>
      </c>
      <c r="F145" s="229" t="s">
        <v>1310</v>
      </c>
      <c r="G145" s="230" t="s">
        <v>147</v>
      </c>
      <c r="H145" s="231">
        <v>40</v>
      </c>
      <c r="I145" s="232"/>
      <c r="J145" s="233">
        <f>ROUND(I145*H145,2)</f>
        <v>0</v>
      </c>
      <c r="K145" s="229" t="s">
        <v>1</v>
      </c>
      <c r="L145" s="45"/>
      <c r="M145" s="234" t="s">
        <v>1</v>
      </c>
      <c r="N145" s="235" t="s">
        <v>43</v>
      </c>
      <c r="O145" s="92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8" t="s">
        <v>148</v>
      </c>
      <c r="AT145" s="238" t="s">
        <v>144</v>
      </c>
      <c r="AU145" s="238" t="s">
        <v>85</v>
      </c>
      <c r="AY145" s="18" t="s">
        <v>141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8" t="s">
        <v>85</v>
      </c>
      <c r="BK145" s="239">
        <f>ROUND(I145*H145,2)</f>
        <v>0</v>
      </c>
      <c r="BL145" s="18" t="s">
        <v>148</v>
      </c>
      <c r="BM145" s="238" t="s">
        <v>184</v>
      </c>
    </row>
    <row r="146" s="2" customFormat="1">
      <c r="A146" s="39"/>
      <c r="B146" s="40"/>
      <c r="C146" s="41"/>
      <c r="D146" s="240" t="s">
        <v>150</v>
      </c>
      <c r="E146" s="41"/>
      <c r="F146" s="241" t="s">
        <v>1310</v>
      </c>
      <c r="G146" s="41"/>
      <c r="H146" s="41"/>
      <c r="I146" s="242"/>
      <c r="J146" s="41"/>
      <c r="K146" s="41"/>
      <c r="L146" s="45"/>
      <c r="M146" s="243"/>
      <c r="N146" s="244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150</v>
      </c>
      <c r="AU146" s="18" t="s">
        <v>85</v>
      </c>
    </row>
    <row r="147" s="2" customFormat="1" ht="24.15" customHeight="1">
      <c r="A147" s="39"/>
      <c r="B147" s="40"/>
      <c r="C147" s="227" t="s">
        <v>78</v>
      </c>
      <c r="D147" s="227" t="s">
        <v>144</v>
      </c>
      <c r="E147" s="228" t="s">
        <v>1311</v>
      </c>
      <c r="F147" s="229" t="s">
        <v>1312</v>
      </c>
      <c r="G147" s="230" t="s">
        <v>147</v>
      </c>
      <c r="H147" s="231">
        <v>88</v>
      </c>
      <c r="I147" s="232"/>
      <c r="J147" s="233">
        <f>ROUND(I147*H147,2)</f>
        <v>0</v>
      </c>
      <c r="K147" s="229" t="s">
        <v>1</v>
      </c>
      <c r="L147" s="45"/>
      <c r="M147" s="234" t="s">
        <v>1</v>
      </c>
      <c r="N147" s="235" t="s">
        <v>43</v>
      </c>
      <c r="O147" s="92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8" t="s">
        <v>148</v>
      </c>
      <c r="AT147" s="238" t="s">
        <v>144</v>
      </c>
      <c r="AU147" s="238" t="s">
        <v>85</v>
      </c>
      <c r="AY147" s="18" t="s">
        <v>141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8" t="s">
        <v>85</v>
      </c>
      <c r="BK147" s="239">
        <f>ROUND(I147*H147,2)</f>
        <v>0</v>
      </c>
      <c r="BL147" s="18" t="s">
        <v>148</v>
      </c>
      <c r="BM147" s="238" t="s">
        <v>294</v>
      </c>
    </row>
    <row r="148" s="2" customFormat="1">
      <c r="A148" s="39"/>
      <c r="B148" s="40"/>
      <c r="C148" s="41"/>
      <c r="D148" s="240" t="s">
        <v>150</v>
      </c>
      <c r="E148" s="41"/>
      <c r="F148" s="241" t="s">
        <v>1312</v>
      </c>
      <c r="G148" s="41"/>
      <c r="H148" s="41"/>
      <c r="I148" s="242"/>
      <c r="J148" s="41"/>
      <c r="K148" s="41"/>
      <c r="L148" s="45"/>
      <c r="M148" s="243"/>
      <c r="N148" s="244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150</v>
      </c>
      <c r="AU148" s="18" t="s">
        <v>85</v>
      </c>
    </row>
    <row r="149" s="2" customFormat="1" ht="21.75" customHeight="1">
      <c r="A149" s="39"/>
      <c r="B149" s="40"/>
      <c r="C149" s="227" t="s">
        <v>78</v>
      </c>
      <c r="D149" s="227" t="s">
        <v>144</v>
      </c>
      <c r="E149" s="228" t="s">
        <v>1313</v>
      </c>
      <c r="F149" s="229" t="s">
        <v>1314</v>
      </c>
      <c r="G149" s="230" t="s">
        <v>147</v>
      </c>
      <c r="H149" s="231">
        <v>66</v>
      </c>
      <c r="I149" s="232"/>
      <c r="J149" s="233">
        <f>ROUND(I149*H149,2)</f>
        <v>0</v>
      </c>
      <c r="K149" s="229" t="s">
        <v>1</v>
      </c>
      <c r="L149" s="45"/>
      <c r="M149" s="234" t="s">
        <v>1</v>
      </c>
      <c r="N149" s="235" t="s">
        <v>43</v>
      </c>
      <c r="O149" s="92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8" t="s">
        <v>148</v>
      </c>
      <c r="AT149" s="238" t="s">
        <v>144</v>
      </c>
      <c r="AU149" s="238" t="s">
        <v>85</v>
      </c>
      <c r="AY149" s="18" t="s">
        <v>141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8" t="s">
        <v>85</v>
      </c>
      <c r="BK149" s="239">
        <f>ROUND(I149*H149,2)</f>
        <v>0</v>
      </c>
      <c r="BL149" s="18" t="s">
        <v>148</v>
      </c>
      <c r="BM149" s="238" t="s">
        <v>503</v>
      </c>
    </row>
    <row r="150" s="2" customFormat="1">
      <c r="A150" s="39"/>
      <c r="B150" s="40"/>
      <c r="C150" s="41"/>
      <c r="D150" s="240" t="s">
        <v>150</v>
      </c>
      <c r="E150" s="41"/>
      <c r="F150" s="241" t="s">
        <v>1314</v>
      </c>
      <c r="G150" s="41"/>
      <c r="H150" s="41"/>
      <c r="I150" s="242"/>
      <c r="J150" s="41"/>
      <c r="K150" s="41"/>
      <c r="L150" s="45"/>
      <c r="M150" s="243"/>
      <c r="N150" s="244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150</v>
      </c>
      <c r="AU150" s="18" t="s">
        <v>85</v>
      </c>
    </row>
    <row r="151" s="2" customFormat="1" ht="16.5" customHeight="1">
      <c r="A151" s="39"/>
      <c r="B151" s="40"/>
      <c r="C151" s="227" t="s">
        <v>78</v>
      </c>
      <c r="D151" s="227" t="s">
        <v>144</v>
      </c>
      <c r="E151" s="228" t="s">
        <v>1315</v>
      </c>
      <c r="F151" s="229" t="s">
        <v>1316</v>
      </c>
      <c r="G151" s="230" t="s">
        <v>147</v>
      </c>
      <c r="H151" s="231">
        <v>30</v>
      </c>
      <c r="I151" s="232"/>
      <c r="J151" s="233">
        <f>ROUND(I151*H151,2)</f>
        <v>0</v>
      </c>
      <c r="K151" s="229" t="s">
        <v>1</v>
      </c>
      <c r="L151" s="45"/>
      <c r="M151" s="234" t="s">
        <v>1</v>
      </c>
      <c r="N151" s="235" t="s">
        <v>43</v>
      </c>
      <c r="O151" s="92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8" t="s">
        <v>148</v>
      </c>
      <c r="AT151" s="238" t="s">
        <v>144</v>
      </c>
      <c r="AU151" s="238" t="s">
        <v>85</v>
      </c>
      <c r="AY151" s="18" t="s">
        <v>141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8" t="s">
        <v>85</v>
      </c>
      <c r="BK151" s="239">
        <f>ROUND(I151*H151,2)</f>
        <v>0</v>
      </c>
      <c r="BL151" s="18" t="s">
        <v>148</v>
      </c>
      <c r="BM151" s="238" t="s">
        <v>511</v>
      </c>
    </row>
    <row r="152" s="2" customFormat="1">
      <c r="A152" s="39"/>
      <c r="B152" s="40"/>
      <c r="C152" s="41"/>
      <c r="D152" s="240" t="s">
        <v>150</v>
      </c>
      <c r="E152" s="41"/>
      <c r="F152" s="241" t="s">
        <v>1316</v>
      </c>
      <c r="G152" s="41"/>
      <c r="H152" s="41"/>
      <c r="I152" s="242"/>
      <c r="J152" s="41"/>
      <c r="K152" s="41"/>
      <c r="L152" s="45"/>
      <c r="M152" s="243"/>
      <c r="N152" s="244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150</v>
      </c>
      <c r="AU152" s="18" t="s">
        <v>85</v>
      </c>
    </row>
    <row r="153" s="2" customFormat="1" ht="16.5" customHeight="1">
      <c r="A153" s="39"/>
      <c r="B153" s="40"/>
      <c r="C153" s="227" t="s">
        <v>78</v>
      </c>
      <c r="D153" s="227" t="s">
        <v>144</v>
      </c>
      <c r="E153" s="228" t="s">
        <v>1317</v>
      </c>
      <c r="F153" s="229" t="s">
        <v>1318</v>
      </c>
      <c r="G153" s="230" t="s">
        <v>147</v>
      </c>
      <c r="H153" s="231">
        <v>8</v>
      </c>
      <c r="I153" s="232"/>
      <c r="J153" s="233">
        <f>ROUND(I153*H153,2)</f>
        <v>0</v>
      </c>
      <c r="K153" s="229" t="s">
        <v>1</v>
      </c>
      <c r="L153" s="45"/>
      <c r="M153" s="234" t="s">
        <v>1</v>
      </c>
      <c r="N153" s="235" t="s">
        <v>43</v>
      </c>
      <c r="O153" s="92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8" t="s">
        <v>148</v>
      </c>
      <c r="AT153" s="238" t="s">
        <v>144</v>
      </c>
      <c r="AU153" s="238" t="s">
        <v>85</v>
      </c>
      <c r="AY153" s="18" t="s">
        <v>141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8" t="s">
        <v>85</v>
      </c>
      <c r="BK153" s="239">
        <f>ROUND(I153*H153,2)</f>
        <v>0</v>
      </c>
      <c r="BL153" s="18" t="s">
        <v>148</v>
      </c>
      <c r="BM153" s="238" t="s">
        <v>530</v>
      </c>
    </row>
    <row r="154" s="2" customFormat="1">
      <c r="A154" s="39"/>
      <c r="B154" s="40"/>
      <c r="C154" s="41"/>
      <c r="D154" s="240" t="s">
        <v>150</v>
      </c>
      <c r="E154" s="41"/>
      <c r="F154" s="241" t="s">
        <v>1318</v>
      </c>
      <c r="G154" s="41"/>
      <c r="H154" s="41"/>
      <c r="I154" s="242"/>
      <c r="J154" s="41"/>
      <c r="K154" s="41"/>
      <c r="L154" s="45"/>
      <c r="M154" s="243"/>
      <c r="N154" s="244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150</v>
      </c>
      <c r="AU154" s="18" t="s">
        <v>85</v>
      </c>
    </row>
    <row r="155" s="2" customFormat="1" ht="16.5" customHeight="1">
      <c r="A155" s="39"/>
      <c r="B155" s="40"/>
      <c r="C155" s="227" t="s">
        <v>78</v>
      </c>
      <c r="D155" s="227" t="s">
        <v>144</v>
      </c>
      <c r="E155" s="228" t="s">
        <v>1319</v>
      </c>
      <c r="F155" s="229" t="s">
        <v>1320</v>
      </c>
      <c r="G155" s="230" t="s">
        <v>269</v>
      </c>
      <c r="H155" s="231">
        <v>1</v>
      </c>
      <c r="I155" s="232"/>
      <c r="J155" s="233">
        <f>ROUND(I155*H155,2)</f>
        <v>0</v>
      </c>
      <c r="K155" s="229" t="s">
        <v>1</v>
      </c>
      <c r="L155" s="45"/>
      <c r="M155" s="234" t="s">
        <v>1</v>
      </c>
      <c r="N155" s="235" t="s">
        <v>43</v>
      </c>
      <c r="O155" s="92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8" t="s">
        <v>148</v>
      </c>
      <c r="AT155" s="238" t="s">
        <v>144</v>
      </c>
      <c r="AU155" s="238" t="s">
        <v>85</v>
      </c>
      <c r="AY155" s="18" t="s">
        <v>141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8" t="s">
        <v>85</v>
      </c>
      <c r="BK155" s="239">
        <f>ROUND(I155*H155,2)</f>
        <v>0</v>
      </c>
      <c r="BL155" s="18" t="s">
        <v>148</v>
      </c>
      <c r="BM155" s="238" t="s">
        <v>538</v>
      </c>
    </row>
    <row r="156" s="2" customFormat="1">
      <c r="A156" s="39"/>
      <c r="B156" s="40"/>
      <c r="C156" s="41"/>
      <c r="D156" s="240" t="s">
        <v>150</v>
      </c>
      <c r="E156" s="41"/>
      <c r="F156" s="241" t="s">
        <v>1320</v>
      </c>
      <c r="G156" s="41"/>
      <c r="H156" s="41"/>
      <c r="I156" s="242"/>
      <c r="J156" s="41"/>
      <c r="K156" s="41"/>
      <c r="L156" s="45"/>
      <c r="M156" s="243"/>
      <c r="N156" s="244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150</v>
      </c>
      <c r="AU156" s="18" t="s">
        <v>85</v>
      </c>
    </row>
    <row r="157" s="2" customFormat="1" ht="16.5" customHeight="1">
      <c r="A157" s="39"/>
      <c r="B157" s="40"/>
      <c r="C157" s="227" t="s">
        <v>78</v>
      </c>
      <c r="D157" s="227" t="s">
        <v>144</v>
      </c>
      <c r="E157" s="228" t="s">
        <v>1321</v>
      </c>
      <c r="F157" s="229" t="s">
        <v>1322</v>
      </c>
      <c r="G157" s="230" t="s">
        <v>269</v>
      </c>
      <c r="H157" s="231">
        <v>1</v>
      </c>
      <c r="I157" s="232"/>
      <c r="J157" s="233">
        <f>ROUND(I157*H157,2)</f>
        <v>0</v>
      </c>
      <c r="K157" s="229" t="s">
        <v>1</v>
      </c>
      <c r="L157" s="45"/>
      <c r="M157" s="234" t="s">
        <v>1</v>
      </c>
      <c r="N157" s="235" t="s">
        <v>43</v>
      </c>
      <c r="O157" s="92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8" t="s">
        <v>148</v>
      </c>
      <c r="AT157" s="238" t="s">
        <v>144</v>
      </c>
      <c r="AU157" s="238" t="s">
        <v>85</v>
      </c>
      <c r="AY157" s="18" t="s">
        <v>141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8" t="s">
        <v>85</v>
      </c>
      <c r="BK157" s="239">
        <f>ROUND(I157*H157,2)</f>
        <v>0</v>
      </c>
      <c r="BL157" s="18" t="s">
        <v>148</v>
      </c>
      <c r="BM157" s="238" t="s">
        <v>546</v>
      </c>
    </row>
    <row r="158" s="2" customFormat="1">
      <c r="A158" s="39"/>
      <c r="B158" s="40"/>
      <c r="C158" s="41"/>
      <c r="D158" s="240" t="s">
        <v>150</v>
      </c>
      <c r="E158" s="41"/>
      <c r="F158" s="241" t="s">
        <v>1322</v>
      </c>
      <c r="G158" s="41"/>
      <c r="H158" s="41"/>
      <c r="I158" s="242"/>
      <c r="J158" s="41"/>
      <c r="K158" s="41"/>
      <c r="L158" s="45"/>
      <c r="M158" s="243"/>
      <c r="N158" s="244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150</v>
      </c>
      <c r="AU158" s="18" t="s">
        <v>85</v>
      </c>
    </row>
    <row r="159" s="2" customFormat="1" ht="24.15" customHeight="1">
      <c r="A159" s="39"/>
      <c r="B159" s="40"/>
      <c r="C159" s="227" t="s">
        <v>78</v>
      </c>
      <c r="D159" s="227" t="s">
        <v>144</v>
      </c>
      <c r="E159" s="228" t="s">
        <v>1323</v>
      </c>
      <c r="F159" s="229" t="s">
        <v>1324</v>
      </c>
      <c r="G159" s="230" t="s">
        <v>269</v>
      </c>
      <c r="H159" s="231">
        <v>1</v>
      </c>
      <c r="I159" s="232"/>
      <c r="J159" s="233">
        <f>ROUND(I159*H159,2)</f>
        <v>0</v>
      </c>
      <c r="K159" s="229" t="s">
        <v>1</v>
      </c>
      <c r="L159" s="45"/>
      <c r="M159" s="234" t="s">
        <v>1</v>
      </c>
      <c r="N159" s="235" t="s">
        <v>43</v>
      </c>
      <c r="O159" s="92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8" t="s">
        <v>148</v>
      </c>
      <c r="AT159" s="238" t="s">
        <v>144</v>
      </c>
      <c r="AU159" s="238" t="s">
        <v>85</v>
      </c>
      <c r="AY159" s="18" t="s">
        <v>141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8" t="s">
        <v>85</v>
      </c>
      <c r="BK159" s="239">
        <f>ROUND(I159*H159,2)</f>
        <v>0</v>
      </c>
      <c r="BL159" s="18" t="s">
        <v>148</v>
      </c>
      <c r="BM159" s="238" t="s">
        <v>554</v>
      </c>
    </row>
    <row r="160" s="2" customFormat="1">
      <c r="A160" s="39"/>
      <c r="B160" s="40"/>
      <c r="C160" s="41"/>
      <c r="D160" s="240" t="s">
        <v>150</v>
      </c>
      <c r="E160" s="41"/>
      <c r="F160" s="241" t="s">
        <v>1324</v>
      </c>
      <c r="G160" s="41"/>
      <c r="H160" s="41"/>
      <c r="I160" s="242"/>
      <c r="J160" s="41"/>
      <c r="K160" s="41"/>
      <c r="L160" s="45"/>
      <c r="M160" s="243"/>
      <c r="N160" s="244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150</v>
      </c>
      <c r="AU160" s="18" t="s">
        <v>85</v>
      </c>
    </row>
    <row r="161" s="12" customFormat="1" ht="25.92" customHeight="1">
      <c r="A161" s="12"/>
      <c r="B161" s="211"/>
      <c r="C161" s="212"/>
      <c r="D161" s="213" t="s">
        <v>77</v>
      </c>
      <c r="E161" s="214" t="s">
        <v>1130</v>
      </c>
      <c r="F161" s="214" t="s">
        <v>1325</v>
      </c>
      <c r="G161" s="212"/>
      <c r="H161" s="212"/>
      <c r="I161" s="215"/>
      <c r="J161" s="216">
        <f>BK161</f>
        <v>0</v>
      </c>
      <c r="K161" s="212"/>
      <c r="L161" s="217"/>
      <c r="M161" s="218"/>
      <c r="N161" s="219"/>
      <c r="O161" s="219"/>
      <c r="P161" s="220">
        <f>SUM(P162:P179)</f>
        <v>0</v>
      </c>
      <c r="Q161" s="219"/>
      <c r="R161" s="220">
        <f>SUM(R162:R179)</f>
        <v>0</v>
      </c>
      <c r="S161" s="219"/>
      <c r="T161" s="221">
        <f>SUM(T162:T179)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2" t="s">
        <v>85</v>
      </c>
      <c r="AT161" s="223" t="s">
        <v>77</v>
      </c>
      <c r="AU161" s="223" t="s">
        <v>78</v>
      </c>
      <c r="AY161" s="222" t="s">
        <v>141</v>
      </c>
      <c r="BK161" s="224">
        <f>SUM(BK162:BK179)</f>
        <v>0</v>
      </c>
    </row>
    <row r="162" s="2" customFormat="1" ht="24.15" customHeight="1">
      <c r="A162" s="39"/>
      <c r="B162" s="40"/>
      <c r="C162" s="227" t="s">
        <v>78</v>
      </c>
      <c r="D162" s="227" t="s">
        <v>144</v>
      </c>
      <c r="E162" s="228" t="s">
        <v>1326</v>
      </c>
      <c r="F162" s="229" t="s">
        <v>1327</v>
      </c>
      <c r="G162" s="230" t="s">
        <v>1127</v>
      </c>
      <c r="H162" s="231">
        <v>3</v>
      </c>
      <c r="I162" s="232"/>
      <c r="J162" s="233">
        <f>ROUND(I162*H162,2)</f>
        <v>0</v>
      </c>
      <c r="K162" s="229" t="s">
        <v>1</v>
      </c>
      <c r="L162" s="45"/>
      <c r="M162" s="234" t="s">
        <v>1</v>
      </c>
      <c r="N162" s="235" t="s">
        <v>43</v>
      </c>
      <c r="O162" s="92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8" t="s">
        <v>148</v>
      </c>
      <c r="AT162" s="238" t="s">
        <v>144</v>
      </c>
      <c r="AU162" s="238" t="s">
        <v>85</v>
      </c>
      <c r="AY162" s="18" t="s">
        <v>141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8" t="s">
        <v>85</v>
      </c>
      <c r="BK162" s="239">
        <f>ROUND(I162*H162,2)</f>
        <v>0</v>
      </c>
      <c r="BL162" s="18" t="s">
        <v>148</v>
      </c>
      <c r="BM162" s="238" t="s">
        <v>562</v>
      </c>
    </row>
    <row r="163" s="2" customFormat="1">
      <c r="A163" s="39"/>
      <c r="B163" s="40"/>
      <c r="C163" s="41"/>
      <c r="D163" s="240" t="s">
        <v>150</v>
      </c>
      <c r="E163" s="41"/>
      <c r="F163" s="241" t="s">
        <v>1327</v>
      </c>
      <c r="G163" s="41"/>
      <c r="H163" s="41"/>
      <c r="I163" s="242"/>
      <c r="J163" s="41"/>
      <c r="K163" s="41"/>
      <c r="L163" s="45"/>
      <c r="M163" s="243"/>
      <c r="N163" s="244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150</v>
      </c>
      <c r="AU163" s="18" t="s">
        <v>85</v>
      </c>
    </row>
    <row r="164" s="2" customFormat="1" ht="24.15" customHeight="1">
      <c r="A164" s="39"/>
      <c r="B164" s="40"/>
      <c r="C164" s="227" t="s">
        <v>78</v>
      </c>
      <c r="D164" s="227" t="s">
        <v>144</v>
      </c>
      <c r="E164" s="228" t="s">
        <v>1326</v>
      </c>
      <c r="F164" s="229" t="s">
        <v>1327</v>
      </c>
      <c r="G164" s="230" t="s">
        <v>1127</v>
      </c>
      <c r="H164" s="231">
        <v>2</v>
      </c>
      <c r="I164" s="232"/>
      <c r="J164" s="233">
        <f>ROUND(I164*H164,2)</f>
        <v>0</v>
      </c>
      <c r="K164" s="229" t="s">
        <v>1</v>
      </c>
      <c r="L164" s="45"/>
      <c r="M164" s="234" t="s">
        <v>1</v>
      </c>
      <c r="N164" s="235" t="s">
        <v>43</v>
      </c>
      <c r="O164" s="92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8" t="s">
        <v>148</v>
      </c>
      <c r="AT164" s="238" t="s">
        <v>144</v>
      </c>
      <c r="AU164" s="238" t="s">
        <v>85</v>
      </c>
      <c r="AY164" s="18" t="s">
        <v>141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8" t="s">
        <v>85</v>
      </c>
      <c r="BK164" s="239">
        <f>ROUND(I164*H164,2)</f>
        <v>0</v>
      </c>
      <c r="BL164" s="18" t="s">
        <v>148</v>
      </c>
      <c r="BM164" s="238" t="s">
        <v>571</v>
      </c>
    </row>
    <row r="165" s="2" customFormat="1">
      <c r="A165" s="39"/>
      <c r="B165" s="40"/>
      <c r="C165" s="41"/>
      <c r="D165" s="240" t="s">
        <v>150</v>
      </c>
      <c r="E165" s="41"/>
      <c r="F165" s="241" t="s">
        <v>1327</v>
      </c>
      <c r="G165" s="41"/>
      <c r="H165" s="41"/>
      <c r="I165" s="242"/>
      <c r="J165" s="41"/>
      <c r="K165" s="41"/>
      <c r="L165" s="45"/>
      <c r="M165" s="243"/>
      <c r="N165" s="244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150</v>
      </c>
      <c r="AU165" s="18" t="s">
        <v>85</v>
      </c>
    </row>
    <row r="166" s="2" customFormat="1" ht="16.5" customHeight="1">
      <c r="A166" s="39"/>
      <c r="B166" s="40"/>
      <c r="C166" s="227" t="s">
        <v>78</v>
      </c>
      <c r="D166" s="227" t="s">
        <v>144</v>
      </c>
      <c r="E166" s="228" t="s">
        <v>1328</v>
      </c>
      <c r="F166" s="229" t="s">
        <v>1329</v>
      </c>
      <c r="G166" s="230" t="s">
        <v>1127</v>
      </c>
      <c r="H166" s="231">
        <v>1</v>
      </c>
      <c r="I166" s="232"/>
      <c r="J166" s="233">
        <f>ROUND(I166*H166,2)</f>
        <v>0</v>
      </c>
      <c r="K166" s="229" t="s">
        <v>1</v>
      </c>
      <c r="L166" s="45"/>
      <c r="M166" s="234" t="s">
        <v>1</v>
      </c>
      <c r="N166" s="235" t="s">
        <v>43</v>
      </c>
      <c r="O166" s="92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8" t="s">
        <v>148</v>
      </c>
      <c r="AT166" s="238" t="s">
        <v>144</v>
      </c>
      <c r="AU166" s="238" t="s">
        <v>85</v>
      </c>
      <c r="AY166" s="18" t="s">
        <v>141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8" t="s">
        <v>85</v>
      </c>
      <c r="BK166" s="239">
        <f>ROUND(I166*H166,2)</f>
        <v>0</v>
      </c>
      <c r="BL166" s="18" t="s">
        <v>148</v>
      </c>
      <c r="BM166" s="238" t="s">
        <v>579</v>
      </c>
    </row>
    <row r="167" s="2" customFormat="1">
      <c r="A167" s="39"/>
      <c r="B167" s="40"/>
      <c r="C167" s="41"/>
      <c r="D167" s="240" t="s">
        <v>150</v>
      </c>
      <c r="E167" s="41"/>
      <c r="F167" s="241" t="s">
        <v>1329</v>
      </c>
      <c r="G167" s="41"/>
      <c r="H167" s="41"/>
      <c r="I167" s="242"/>
      <c r="J167" s="41"/>
      <c r="K167" s="41"/>
      <c r="L167" s="45"/>
      <c r="M167" s="243"/>
      <c r="N167" s="244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150</v>
      </c>
      <c r="AU167" s="18" t="s">
        <v>85</v>
      </c>
    </row>
    <row r="168" s="2" customFormat="1" ht="21.75" customHeight="1">
      <c r="A168" s="39"/>
      <c r="B168" s="40"/>
      <c r="C168" s="227" t="s">
        <v>78</v>
      </c>
      <c r="D168" s="227" t="s">
        <v>144</v>
      </c>
      <c r="E168" s="228" t="s">
        <v>1330</v>
      </c>
      <c r="F168" s="229" t="s">
        <v>1331</v>
      </c>
      <c r="G168" s="230" t="s">
        <v>1306</v>
      </c>
      <c r="H168" s="231">
        <v>5</v>
      </c>
      <c r="I168" s="232"/>
      <c r="J168" s="233">
        <f>ROUND(I168*H168,2)</f>
        <v>0</v>
      </c>
      <c r="K168" s="229" t="s">
        <v>1</v>
      </c>
      <c r="L168" s="45"/>
      <c r="M168" s="234" t="s">
        <v>1</v>
      </c>
      <c r="N168" s="235" t="s">
        <v>43</v>
      </c>
      <c r="O168" s="92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8" t="s">
        <v>148</v>
      </c>
      <c r="AT168" s="238" t="s">
        <v>144</v>
      </c>
      <c r="AU168" s="238" t="s">
        <v>85</v>
      </c>
      <c r="AY168" s="18" t="s">
        <v>141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8" t="s">
        <v>85</v>
      </c>
      <c r="BK168" s="239">
        <f>ROUND(I168*H168,2)</f>
        <v>0</v>
      </c>
      <c r="BL168" s="18" t="s">
        <v>148</v>
      </c>
      <c r="BM168" s="238" t="s">
        <v>588</v>
      </c>
    </row>
    <row r="169" s="2" customFormat="1">
      <c r="A169" s="39"/>
      <c r="B169" s="40"/>
      <c r="C169" s="41"/>
      <c r="D169" s="240" t="s">
        <v>150</v>
      </c>
      <c r="E169" s="41"/>
      <c r="F169" s="241" t="s">
        <v>1331</v>
      </c>
      <c r="G169" s="41"/>
      <c r="H169" s="41"/>
      <c r="I169" s="242"/>
      <c r="J169" s="41"/>
      <c r="K169" s="41"/>
      <c r="L169" s="45"/>
      <c r="M169" s="243"/>
      <c r="N169" s="244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150</v>
      </c>
      <c r="AU169" s="18" t="s">
        <v>85</v>
      </c>
    </row>
    <row r="170" s="2" customFormat="1" ht="21.75" customHeight="1">
      <c r="A170" s="39"/>
      <c r="B170" s="40"/>
      <c r="C170" s="227" t="s">
        <v>78</v>
      </c>
      <c r="D170" s="227" t="s">
        <v>144</v>
      </c>
      <c r="E170" s="228" t="s">
        <v>1332</v>
      </c>
      <c r="F170" s="229" t="s">
        <v>1333</v>
      </c>
      <c r="G170" s="230" t="s">
        <v>1306</v>
      </c>
      <c r="H170" s="231">
        <v>6</v>
      </c>
      <c r="I170" s="232"/>
      <c r="J170" s="233">
        <f>ROUND(I170*H170,2)</f>
        <v>0</v>
      </c>
      <c r="K170" s="229" t="s">
        <v>1</v>
      </c>
      <c r="L170" s="45"/>
      <c r="M170" s="234" t="s">
        <v>1</v>
      </c>
      <c r="N170" s="235" t="s">
        <v>43</v>
      </c>
      <c r="O170" s="92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148</v>
      </c>
      <c r="AT170" s="238" t="s">
        <v>144</v>
      </c>
      <c r="AU170" s="238" t="s">
        <v>85</v>
      </c>
      <c r="AY170" s="18" t="s">
        <v>141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85</v>
      </c>
      <c r="BK170" s="239">
        <f>ROUND(I170*H170,2)</f>
        <v>0</v>
      </c>
      <c r="BL170" s="18" t="s">
        <v>148</v>
      </c>
      <c r="BM170" s="238" t="s">
        <v>304</v>
      </c>
    </row>
    <row r="171" s="2" customFormat="1">
      <c r="A171" s="39"/>
      <c r="B171" s="40"/>
      <c r="C171" s="41"/>
      <c r="D171" s="240" t="s">
        <v>150</v>
      </c>
      <c r="E171" s="41"/>
      <c r="F171" s="241" t="s">
        <v>1333</v>
      </c>
      <c r="G171" s="41"/>
      <c r="H171" s="41"/>
      <c r="I171" s="242"/>
      <c r="J171" s="41"/>
      <c r="K171" s="41"/>
      <c r="L171" s="45"/>
      <c r="M171" s="243"/>
      <c r="N171" s="244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150</v>
      </c>
      <c r="AU171" s="18" t="s">
        <v>85</v>
      </c>
    </row>
    <row r="172" s="2" customFormat="1" ht="21.75" customHeight="1">
      <c r="A172" s="39"/>
      <c r="B172" s="40"/>
      <c r="C172" s="227" t="s">
        <v>78</v>
      </c>
      <c r="D172" s="227" t="s">
        <v>144</v>
      </c>
      <c r="E172" s="228" t="s">
        <v>1334</v>
      </c>
      <c r="F172" s="229" t="s">
        <v>1335</v>
      </c>
      <c r="G172" s="230" t="s">
        <v>1306</v>
      </c>
      <c r="H172" s="231">
        <v>6</v>
      </c>
      <c r="I172" s="232"/>
      <c r="J172" s="233">
        <f>ROUND(I172*H172,2)</f>
        <v>0</v>
      </c>
      <c r="K172" s="229" t="s">
        <v>1</v>
      </c>
      <c r="L172" s="45"/>
      <c r="M172" s="234" t="s">
        <v>1</v>
      </c>
      <c r="N172" s="235" t="s">
        <v>43</v>
      </c>
      <c r="O172" s="92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8" t="s">
        <v>148</v>
      </c>
      <c r="AT172" s="238" t="s">
        <v>144</v>
      </c>
      <c r="AU172" s="238" t="s">
        <v>85</v>
      </c>
      <c r="AY172" s="18" t="s">
        <v>141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8" t="s">
        <v>85</v>
      </c>
      <c r="BK172" s="239">
        <f>ROUND(I172*H172,2)</f>
        <v>0</v>
      </c>
      <c r="BL172" s="18" t="s">
        <v>148</v>
      </c>
      <c r="BM172" s="238" t="s">
        <v>609</v>
      </c>
    </row>
    <row r="173" s="2" customFormat="1">
      <c r="A173" s="39"/>
      <c r="B173" s="40"/>
      <c r="C173" s="41"/>
      <c r="D173" s="240" t="s">
        <v>150</v>
      </c>
      <c r="E173" s="41"/>
      <c r="F173" s="241" t="s">
        <v>1335</v>
      </c>
      <c r="G173" s="41"/>
      <c r="H173" s="41"/>
      <c r="I173" s="242"/>
      <c r="J173" s="41"/>
      <c r="K173" s="41"/>
      <c r="L173" s="45"/>
      <c r="M173" s="243"/>
      <c r="N173" s="244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150</v>
      </c>
      <c r="AU173" s="18" t="s">
        <v>85</v>
      </c>
    </row>
    <row r="174" s="2" customFormat="1" ht="16.5" customHeight="1">
      <c r="A174" s="39"/>
      <c r="B174" s="40"/>
      <c r="C174" s="227" t="s">
        <v>78</v>
      </c>
      <c r="D174" s="227" t="s">
        <v>144</v>
      </c>
      <c r="E174" s="228" t="s">
        <v>1336</v>
      </c>
      <c r="F174" s="229" t="s">
        <v>1337</v>
      </c>
      <c r="G174" s="230" t="s">
        <v>1306</v>
      </c>
      <c r="H174" s="231">
        <v>10</v>
      </c>
      <c r="I174" s="232"/>
      <c r="J174" s="233">
        <f>ROUND(I174*H174,2)</f>
        <v>0</v>
      </c>
      <c r="K174" s="229" t="s">
        <v>1</v>
      </c>
      <c r="L174" s="45"/>
      <c r="M174" s="234" t="s">
        <v>1</v>
      </c>
      <c r="N174" s="235" t="s">
        <v>43</v>
      </c>
      <c r="O174" s="92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148</v>
      </c>
      <c r="AT174" s="238" t="s">
        <v>144</v>
      </c>
      <c r="AU174" s="238" t="s">
        <v>85</v>
      </c>
      <c r="AY174" s="18" t="s">
        <v>141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85</v>
      </c>
      <c r="BK174" s="239">
        <f>ROUND(I174*H174,2)</f>
        <v>0</v>
      </c>
      <c r="BL174" s="18" t="s">
        <v>148</v>
      </c>
      <c r="BM174" s="238" t="s">
        <v>958</v>
      </c>
    </row>
    <row r="175" s="2" customFormat="1">
      <c r="A175" s="39"/>
      <c r="B175" s="40"/>
      <c r="C175" s="41"/>
      <c r="D175" s="240" t="s">
        <v>150</v>
      </c>
      <c r="E175" s="41"/>
      <c r="F175" s="241" t="s">
        <v>1337</v>
      </c>
      <c r="G175" s="41"/>
      <c r="H175" s="41"/>
      <c r="I175" s="242"/>
      <c r="J175" s="41"/>
      <c r="K175" s="41"/>
      <c r="L175" s="45"/>
      <c r="M175" s="243"/>
      <c r="N175" s="244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150</v>
      </c>
      <c r="AU175" s="18" t="s">
        <v>85</v>
      </c>
    </row>
    <row r="176" s="2" customFormat="1" ht="16.5" customHeight="1">
      <c r="A176" s="39"/>
      <c r="B176" s="40"/>
      <c r="C176" s="227" t="s">
        <v>78</v>
      </c>
      <c r="D176" s="227" t="s">
        <v>144</v>
      </c>
      <c r="E176" s="228" t="s">
        <v>1338</v>
      </c>
      <c r="F176" s="229" t="s">
        <v>1320</v>
      </c>
      <c r="G176" s="230" t="s">
        <v>269</v>
      </c>
      <c r="H176" s="231">
        <v>1</v>
      </c>
      <c r="I176" s="232"/>
      <c r="J176" s="233">
        <f>ROUND(I176*H176,2)</f>
        <v>0</v>
      </c>
      <c r="K176" s="229" t="s">
        <v>1</v>
      </c>
      <c r="L176" s="45"/>
      <c r="M176" s="234" t="s">
        <v>1</v>
      </c>
      <c r="N176" s="235" t="s">
        <v>43</v>
      </c>
      <c r="O176" s="92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8" t="s">
        <v>148</v>
      </c>
      <c r="AT176" s="238" t="s">
        <v>144</v>
      </c>
      <c r="AU176" s="238" t="s">
        <v>85</v>
      </c>
      <c r="AY176" s="18" t="s">
        <v>141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8" t="s">
        <v>85</v>
      </c>
      <c r="BK176" s="239">
        <f>ROUND(I176*H176,2)</f>
        <v>0</v>
      </c>
      <c r="BL176" s="18" t="s">
        <v>148</v>
      </c>
      <c r="BM176" s="238" t="s">
        <v>962</v>
      </c>
    </row>
    <row r="177" s="2" customFormat="1">
      <c r="A177" s="39"/>
      <c r="B177" s="40"/>
      <c r="C177" s="41"/>
      <c r="D177" s="240" t="s">
        <v>150</v>
      </c>
      <c r="E177" s="41"/>
      <c r="F177" s="241" t="s">
        <v>1320</v>
      </c>
      <c r="G177" s="41"/>
      <c r="H177" s="41"/>
      <c r="I177" s="242"/>
      <c r="J177" s="41"/>
      <c r="K177" s="41"/>
      <c r="L177" s="45"/>
      <c r="M177" s="243"/>
      <c r="N177" s="244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150</v>
      </c>
      <c r="AU177" s="18" t="s">
        <v>85</v>
      </c>
    </row>
    <row r="178" s="2" customFormat="1" ht="16.5" customHeight="1">
      <c r="A178" s="39"/>
      <c r="B178" s="40"/>
      <c r="C178" s="227" t="s">
        <v>78</v>
      </c>
      <c r="D178" s="227" t="s">
        <v>144</v>
      </c>
      <c r="E178" s="228" t="s">
        <v>1339</v>
      </c>
      <c r="F178" s="229" t="s">
        <v>1340</v>
      </c>
      <c r="G178" s="230" t="s">
        <v>269</v>
      </c>
      <c r="H178" s="231">
        <v>1</v>
      </c>
      <c r="I178" s="232"/>
      <c r="J178" s="233">
        <f>ROUND(I178*H178,2)</f>
        <v>0</v>
      </c>
      <c r="K178" s="229" t="s">
        <v>1</v>
      </c>
      <c r="L178" s="45"/>
      <c r="M178" s="234" t="s">
        <v>1</v>
      </c>
      <c r="N178" s="235" t="s">
        <v>43</v>
      </c>
      <c r="O178" s="92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8" t="s">
        <v>148</v>
      </c>
      <c r="AT178" s="238" t="s">
        <v>144</v>
      </c>
      <c r="AU178" s="238" t="s">
        <v>85</v>
      </c>
      <c r="AY178" s="18" t="s">
        <v>141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8" t="s">
        <v>85</v>
      </c>
      <c r="BK178" s="239">
        <f>ROUND(I178*H178,2)</f>
        <v>0</v>
      </c>
      <c r="BL178" s="18" t="s">
        <v>148</v>
      </c>
      <c r="BM178" s="238" t="s">
        <v>644</v>
      </c>
    </row>
    <row r="179" s="2" customFormat="1">
      <c r="A179" s="39"/>
      <c r="B179" s="40"/>
      <c r="C179" s="41"/>
      <c r="D179" s="240" t="s">
        <v>150</v>
      </c>
      <c r="E179" s="41"/>
      <c r="F179" s="241" t="s">
        <v>1340</v>
      </c>
      <c r="G179" s="41"/>
      <c r="H179" s="41"/>
      <c r="I179" s="242"/>
      <c r="J179" s="41"/>
      <c r="K179" s="41"/>
      <c r="L179" s="45"/>
      <c r="M179" s="243"/>
      <c r="N179" s="244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150</v>
      </c>
      <c r="AU179" s="18" t="s">
        <v>85</v>
      </c>
    </row>
    <row r="180" s="12" customFormat="1" ht="25.92" customHeight="1">
      <c r="A180" s="12"/>
      <c r="B180" s="211"/>
      <c r="C180" s="212"/>
      <c r="D180" s="213" t="s">
        <v>77</v>
      </c>
      <c r="E180" s="214" t="s">
        <v>1154</v>
      </c>
      <c r="F180" s="214" t="s">
        <v>1341</v>
      </c>
      <c r="G180" s="212"/>
      <c r="H180" s="212"/>
      <c r="I180" s="215"/>
      <c r="J180" s="216">
        <f>BK180</f>
        <v>0</v>
      </c>
      <c r="K180" s="212"/>
      <c r="L180" s="217"/>
      <c r="M180" s="218"/>
      <c r="N180" s="219"/>
      <c r="O180" s="219"/>
      <c r="P180" s="220">
        <f>SUM(P181:P192)</f>
        <v>0</v>
      </c>
      <c r="Q180" s="219"/>
      <c r="R180" s="220">
        <f>SUM(R181:R192)</f>
        <v>0</v>
      </c>
      <c r="S180" s="219"/>
      <c r="T180" s="221">
        <f>SUM(T181:T192)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2" t="s">
        <v>85</v>
      </c>
      <c r="AT180" s="223" t="s">
        <v>77</v>
      </c>
      <c r="AU180" s="223" t="s">
        <v>78</v>
      </c>
      <c r="AY180" s="222" t="s">
        <v>141</v>
      </c>
      <c r="BK180" s="224">
        <f>SUM(BK181:BK192)</f>
        <v>0</v>
      </c>
    </row>
    <row r="181" s="2" customFormat="1" ht="16.5" customHeight="1">
      <c r="A181" s="39"/>
      <c r="B181" s="40"/>
      <c r="C181" s="227" t="s">
        <v>78</v>
      </c>
      <c r="D181" s="227" t="s">
        <v>144</v>
      </c>
      <c r="E181" s="228" t="s">
        <v>1342</v>
      </c>
      <c r="F181" s="229" t="s">
        <v>1268</v>
      </c>
      <c r="G181" s="230" t="s">
        <v>269</v>
      </c>
      <c r="H181" s="231">
        <v>1</v>
      </c>
      <c r="I181" s="232"/>
      <c r="J181" s="233">
        <f>ROUND(I181*H181,2)</f>
        <v>0</v>
      </c>
      <c r="K181" s="229" t="s">
        <v>1</v>
      </c>
      <c r="L181" s="45"/>
      <c r="M181" s="234" t="s">
        <v>1</v>
      </c>
      <c r="N181" s="235" t="s">
        <v>43</v>
      </c>
      <c r="O181" s="92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8" t="s">
        <v>148</v>
      </c>
      <c r="AT181" s="238" t="s">
        <v>144</v>
      </c>
      <c r="AU181" s="238" t="s">
        <v>85</v>
      </c>
      <c r="AY181" s="18" t="s">
        <v>141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8" t="s">
        <v>85</v>
      </c>
      <c r="BK181" s="239">
        <f>ROUND(I181*H181,2)</f>
        <v>0</v>
      </c>
      <c r="BL181" s="18" t="s">
        <v>148</v>
      </c>
      <c r="BM181" s="238" t="s">
        <v>660</v>
      </c>
    </row>
    <row r="182" s="2" customFormat="1">
      <c r="A182" s="39"/>
      <c r="B182" s="40"/>
      <c r="C182" s="41"/>
      <c r="D182" s="240" t="s">
        <v>150</v>
      </c>
      <c r="E182" s="41"/>
      <c r="F182" s="241" t="s">
        <v>1268</v>
      </c>
      <c r="G182" s="41"/>
      <c r="H182" s="41"/>
      <c r="I182" s="242"/>
      <c r="J182" s="41"/>
      <c r="K182" s="41"/>
      <c r="L182" s="45"/>
      <c r="M182" s="243"/>
      <c r="N182" s="244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150</v>
      </c>
      <c r="AU182" s="18" t="s">
        <v>85</v>
      </c>
    </row>
    <row r="183" s="2" customFormat="1" ht="16.5" customHeight="1">
      <c r="A183" s="39"/>
      <c r="B183" s="40"/>
      <c r="C183" s="227" t="s">
        <v>78</v>
      </c>
      <c r="D183" s="227" t="s">
        <v>144</v>
      </c>
      <c r="E183" s="228" t="s">
        <v>1343</v>
      </c>
      <c r="F183" s="229" t="s">
        <v>1344</v>
      </c>
      <c r="G183" s="230" t="s">
        <v>269</v>
      </c>
      <c r="H183" s="231">
        <v>1</v>
      </c>
      <c r="I183" s="232"/>
      <c r="J183" s="233">
        <f>ROUND(I183*H183,2)</f>
        <v>0</v>
      </c>
      <c r="K183" s="229" t="s">
        <v>1</v>
      </c>
      <c r="L183" s="45"/>
      <c r="M183" s="234" t="s">
        <v>1</v>
      </c>
      <c r="N183" s="235" t="s">
        <v>43</v>
      </c>
      <c r="O183" s="92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8" t="s">
        <v>148</v>
      </c>
      <c r="AT183" s="238" t="s">
        <v>144</v>
      </c>
      <c r="AU183" s="238" t="s">
        <v>85</v>
      </c>
      <c r="AY183" s="18" t="s">
        <v>141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18" t="s">
        <v>85</v>
      </c>
      <c r="BK183" s="239">
        <f>ROUND(I183*H183,2)</f>
        <v>0</v>
      </c>
      <c r="BL183" s="18" t="s">
        <v>148</v>
      </c>
      <c r="BM183" s="238" t="s">
        <v>674</v>
      </c>
    </row>
    <row r="184" s="2" customFormat="1">
      <c r="A184" s="39"/>
      <c r="B184" s="40"/>
      <c r="C184" s="41"/>
      <c r="D184" s="240" t="s">
        <v>150</v>
      </c>
      <c r="E184" s="41"/>
      <c r="F184" s="241" t="s">
        <v>1344</v>
      </c>
      <c r="G184" s="41"/>
      <c r="H184" s="41"/>
      <c r="I184" s="242"/>
      <c r="J184" s="41"/>
      <c r="K184" s="41"/>
      <c r="L184" s="45"/>
      <c r="M184" s="243"/>
      <c r="N184" s="244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150</v>
      </c>
      <c r="AU184" s="18" t="s">
        <v>85</v>
      </c>
    </row>
    <row r="185" s="2" customFormat="1" ht="24.15" customHeight="1">
      <c r="A185" s="39"/>
      <c r="B185" s="40"/>
      <c r="C185" s="227" t="s">
        <v>78</v>
      </c>
      <c r="D185" s="227" t="s">
        <v>144</v>
      </c>
      <c r="E185" s="228" t="s">
        <v>1345</v>
      </c>
      <c r="F185" s="229" t="s">
        <v>1346</v>
      </c>
      <c r="G185" s="230" t="s">
        <v>269</v>
      </c>
      <c r="H185" s="231">
        <v>1</v>
      </c>
      <c r="I185" s="232"/>
      <c r="J185" s="233">
        <f>ROUND(I185*H185,2)</f>
        <v>0</v>
      </c>
      <c r="K185" s="229" t="s">
        <v>1</v>
      </c>
      <c r="L185" s="45"/>
      <c r="M185" s="234" t="s">
        <v>1</v>
      </c>
      <c r="N185" s="235" t="s">
        <v>43</v>
      </c>
      <c r="O185" s="92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8" t="s">
        <v>148</v>
      </c>
      <c r="AT185" s="238" t="s">
        <v>144</v>
      </c>
      <c r="AU185" s="238" t="s">
        <v>85</v>
      </c>
      <c r="AY185" s="18" t="s">
        <v>141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8" t="s">
        <v>85</v>
      </c>
      <c r="BK185" s="239">
        <f>ROUND(I185*H185,2)</f>
        <v>0</v>
      </c>
      <c r="BL185" s="18" t="s">
        <v>148</v>
      </c>
      <c r="BM185" s="238" t="s">
        <v>695</v>
      </c>
    </row>
    <row r="186" s="2" customFormat="1">
      <c r="A186" s="39"/>
      <c r="B186" s="40"/>
      <c r="C186" s="41"/>
      <c r="D186" s="240" t="s">
        <v>150</v>
      </c>
      <c r="E186" s="41"/>
      <c r="F186" s="241" t="s">
        <v>1346</v>
      </c>
      <c r="G186" s="41"/>
      <c r="H186" s="41"/>
      <c r="I186" s="242"/>
      <c r="J186" s="41"/>
      <c r="K186" s="41"/>
      <c r="L186" s="45"/>
      <c r="M186" s="243"/>
      <c r="N186" s="244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150</v>
      </c>
      <c r="AU186" s="18" t="s">
        <v>85</v>
      </c>
    </row>
    <row r="187" s="2" customFormat="1" ht="16.5" customHeight="1">
      <c r="A187" s="39"/>
      <c r="B187" s="40"/>
      <c r="C187" s="227" t="s">
        <v>78</v>
      </c>
      <c r="D187" s="227" t="s">
        <v>144</v>
      </c>
      <c r="E187" s="228" t="s">
        <v>1347</v>
      </c>
      <c r="F187" s="229" t="s">
        <v>1348</v>
      </c>
      <c r="G187" s="230" t="s">
        <v>269</v>
      </c>
      <c r="H187" s="231">
        <v>1</v>
      </c>
      <c r="I187" s="232"/>
      <c r="J187" s="233">
        <f>ROUND(I187*H187,2)</f>
        <v>0</v>
      </c>
      <c r="K187" s="229" t="s">
        <v>1</v>
      </c>
      <c r="L187" s="45"/>
      <c r="M187" s="234" t="s">
        <v>1</v>
      </c>
      <c r="N187" s="235" t="s">
        <v>43</v>
      </c>
      <c r="O187" s="92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8" t="s">
        <v>148</v>
      </c>
      <c r="AT187" s="238" t="s">
        <v>144</v>
      </c>
      <c r="AU187" s="238" t="s">
        <v>85</v>
      </c>
      <c r="AY187" s="18" t="s">
        <v>141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18" t="s">
        <v>85</v>
      </c>
      <c r="BK187" s="239">
        <f>ROUND(I187*H187,2)</f>
        <v>0</v>
      </c>
      <c r="BL187" s="18" t="s">
        <v>148</v>
      </c>
      <c r="BM187" s="238" t="s">
        <v>712</v>
      </c>
    </row>
    <row r="188" s="2" customFormat="1">
      <c r="A188" s="39"/>
      <c r="B188" s="40"/>
      <c r="C188" s="41"/>
      <c r="D188" s="240" t="s">
        <v>150</v>
      </c>
      <c r="E188" s="41"/>
      <c r="F188" s="241" t="s">
        <v>1348</v>
      </c>
      <c r="G188" s="41"/>
      <c r="H188" s="41"/>
      <c r="I188" s="242"/>
      <c r="J188" s="41"/>
      <c r="K188" s="41"/>
      <c r="L188" s="45"/>
      <c r="M188" s="243"/>
      <c r="N188" s="244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150</v>
      </c>
      <c r="AU188" s="18" t="s">
        <v>85</v>
      </c>
    </row>
    <row r="189" s="2" customFormat="1" ht="16.5" customHeight="1">
      <c r="A189" s="39"/>
      <c r="B189" s="40"/>
      <c r="C189" s="227" t="s">
        <v>78</v>
      </c>
      <c r="D189" s="227" t="s">
        <v>144</v>
      </c>
      <c r="E189" s="228" t="s">
        <v>1349</v>
      </c>
      <c r="F189" s="229" t="s">
        <v>1350</v>
      </c>
      <c r="G189" s="230" t="s">
        <v>269</v>
      </c>
      <c r="H189" s="231">
        <v>1</v>
      </c>
      <c r="I189" s="232"/>
      <c r="J189" s="233">
        <f>ROUND(I189*H189,2)</f>
        <v>0</v>
      </c>
      <c r="K189" s="229" t="s">
        <v>1</v>
      </c>
      <c r="L189" s="45"/>
      <c r="M189" s="234" t="s">
        <v>1</v>
      </c>
      <c r="N189" s="235" t="s">
        <v>43</v>
      </c>
      <c r="O189" s="92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8" t="s">
        <v>148</v>
      </c>
      <c r="AT189" s="238" t="s">
        <v>144</v>
      </c>
      <c r="AU189" s="238" t="s">
        <v>85</v>
      </c>
      <c r="AY189" s="18" t="s">
        <v>141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8" t="s">
        <v>85</v>
      </c>
      <c r="BK189" s="239">
        <f>ROUND(I189*H189,2)</f>
        <v>0</v>
      </c>
      <c r="BL189" s="18" t="s">
        <v>148</v>
      </c>
      <c r="BM189" s="238" t="s">
        <v>724</v>
      </c>
    </row>
    <row r="190" s="2" customFormat="1">
      <c r="A190" s="39"/>
      <c r="B190" s="40"/>
      <c r="C190" s="41"/>
      <c r="D190" s="240" t="s">
        <v>150</v>
      </c>
      <c r="E190" s="41"/>
      <c r="F190" s="241" t="s">
        <v>1350</v>
      </c>
      <c r="G190" s="41"/>
      <c r="H190" s="41"/>
      <c r="I190" s="242"/>
      <c r="J190" s="41"/>
      <c r="K190" s="41"/>
      <c r="L190" s="45"/>
      <c r="M190" s="243"/>
      <c r="N190" s="244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150</v>
      </c>
      <c r="AU190" s="18" t="s">
        <v>85</v>
      </c>
    </row>
    <row r="191" s="2" customFormat="1" ht="16.5" customHeight="1">
      <c r="A191" s="39"/>
      <c r="B191" s="40"/>
      <c r="C191" s="227" t="s">
        <v>78</v>
      </c>
      <c r="D191" s="227" t="s">
        <v>144</v>
      </c>
      <c r="E191" s="228" t="s">
        <v>1351</v>
      </c>
      <c r="F191" s="229" t="s">
        <v>1352</v>
      </c>
      <c r="G191" s="230" t="s">
        <v>269</v>
      </c>
      <c r="H191" s="231">
        <v>1</v>
      </c>
      <c r="I191" s="232"/>
      <c r="J191" s="233">
        <f>ROUND(I191*H191,2)</f>
        <v>0</v>
      </c>
      <c r="K191" s="229" t="s">
        <v>1</v>
      </c>
      <c r="L191" s="45"/>
      <c r="M191" s="234" t="s">
        <v>1</v>
      </c>
      <c r="N191" s="235" t="s">
        <v>43</v>
      </c>
      <c r="O191" s="92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8" t="s">
        <v>148</v>
      </c>
      <c r="AT191" s="238" t="s">
        <v>144</v>
      </c>
      <c r="AU191" s="238" t="s">
        <v>85</v>
      </c>
      <c r="AY191" s="18" t="s">
        <v>141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8" t="s">
        <v>85</v>
      </c>
      <c r="BK191" s="239">
        <f>ROUND(I191*H191,2)</f>
        <v>0</v>
      </c>
      <c r="BL191" s="18" t="s">
        <v>148</v>
      </c>
      <c r="BM191" s="238" t="s">
        <v>735</v>
      </c>
    </row>
    <row r="192" s="2" customFormat="1">
      <c r="A192" s="39"/>
      <c r="B192" s="40"/>
      <c r="C192" s="41"/>
      <c r="D192" s="240" t="s">
        <v>150</v>
      </c>
      <c r="E192" s="41"/>
      <c r="F192" s="241" t="s">
        <v>1352</v>
      </c>
      <c r="G192" s="41"/>
      <c r="H192" s="41"/>
      <c r="I192" s="242"/>
      <c r="J192" s="41"/>
      <c r="K192" s="41"/>
      <c r="L192" s="45"/>
      <c r="M192" s="301"/>
      <c r="N192" s="302"/>
      <c r="O192" s="303"/>
      <c r="P192" s="303"/>
      <c r="Q192" s="303"/>
      <c r="R192" s="303"/>
      <c r="S192" s="303"/>
      <c r="T192" s="304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150</v>
      </c>
      <c r="AU192" s="18" t="s">
        <v>85</v>
      </c>
    </row>
    <row r="193" s="2" customFormat="1" ht="6.96" customHeight="1">
      <c r="A193" s="39"/>
      <c r="B193" s="67"/>
      <c r="C193" s="68"/>
      <c r="D193" s="68"/>
      <c r="E193" s="68"/>
      <c r="F193" s="68"/>
      <c r="G193" s="68"/>
      <c r="H193" s="68"/>
      <c r="I193" s="68"/>
      <c r="J193" s="68"/>
      <c r="K193" s="68"/>
      <c r="L193" s="45"/>
      <c r="M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</row>
  </sheetData>
  <sheetProtection sheet="1" autoFilter="0" formatColumns="0" formatRows="0" objects="1" scenarios="1" spinCount="100000" saltValue="FDDqcfMoDiXBKyxWQgnRoLaCiTdppO1pFxJ6RDsYry7nkHj0XlQcr5a13yg1R1hzKw0VAYBqoyYvRQLbJ6YaBg==" hashValue="H7ul2RSolN/fy0U22lQvB+zmEKdywNcL89QexjWjqNkAE165pl0zBmzLDnZOe1Vhcpneh4bsBc3ZOmpAgVWeGQ==" algorithmName="SHA-512" password="C61F"/>
  <autoFilter ref="C118:K192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109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90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2" customFormat="1" ht="12" customHeight="1">
      <c r="A8" s="39"/>
      <c r="B8" s="45"/>
      <c r="C8" s="39"/>
      <c r="D8" s="151" t="s">
        <v>114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3" t="s">
        <v>1353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1" t="s">
        <v>18</v>
      </c>
      <c r="E11" s="39"/>
      <c r="F11" s="142" t="s">
        <v>1</v>
      </c>
      <c r="G11" s="39"/>
      <c r="H11" s="39"/>
      <c r="I11" s="151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1" t="s">
        <v>20</v>
      </c>
      <c r="E12" s="39"/>
      <c r="F12" s="142" t="s">
        <v>118</v>
      </c>
      <c r="G12" s="39"/>
      <c r="H12" s="39"/>
      <c r="I12" s="151" t="s">
        <v>22</v>
      </c>
      <c r="J12" s="154" t="str">
        <f>'Rekapitulace stavby'!AN8</f>
        <v>20. 5. 2025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24</v>
      </c>
      <c r="E14" s="39"/>
      <c r="F14" s="39"/>
      <c r="G14" s="39"/>
      <c r="H14" s="39"/>
      <c r="I14" s="151" t="s">
        <v>25</v>
      </c>
      <c r="J14" s="142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27</v>
      </c>
      <c r="F15" s="39"/>
      <c r="G15" s="39"/>
      <c r="H15" s="39"/>
      <c r="I15" s="151" t="s">
        <v>28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1" t="s">
        <v>29</v>
      </c>
      <c r="E17" s="39"/>
      <c r="F17" s="39"/>
      <c r="G17" s="39"/>
      <c r="H17" s="39"/>
      <c r="I17" s="15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1" t="s">
        <v>31</v>
      </c>
      <c r="E20" s="39"/>
      <c r="F20" s="39"/>
      <c r="G20" s="39"/>
      <c r="H20" s="39"/>
      <c r="I20" s="151" t="s">
        <v>25</v>
      </c>
      <c r="J20" s="142" t="s">
        <v>32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33</v>
      </c>
      <c r="F21" s="39"/>
      <c r="G21" s="39"/>
      <c r="H21" s="39"/>
      <c r="I21" s="151" t="s">
        <v>28</v>
      </c>
      <c r="J21" s="142" t="s">
        <v>34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1" t="s">
        <v>36</v>
      </c>
      <c r="E23" s="39"/>
      <c r="F23" s="39"/>
      <c r="G23" s="39"/>
      <c r="H23" s="39"/>
      <c r="I23" s="151" t="s">
        <v>25</v>
      </c>
      <c r="J23" s="142" t="s">
        <v>32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">
        <v>33</v>
      </c>
      <c r="F24" s="39"/>
      <c r="G24" s="39"/>
      <c r="H24" s="39"/>
      <c r="I24" s="151" t="s">
        <v>28</v>
      </c>
      <c r="J24" s="142" t="s">
        <v>34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1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9"/>
      <c r="E29" s="159"/>
      <c r="F29" s="159"/>
      <c r="G29" s="159"/>
      <c r="H29" s="159"/>
      <c r="I29" s="159"/>
      <c r="J29" s="159"/>
      <c r="K29" s="15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0" t="s">
        <v>38</v>
      </c>
      <c r="E30" s="39"/>
      <c r="F30" s="39"/>
      <c r="G30" s="39"/>
      <c r="H30" s="39"/>
      <c r="I30" s="39"/>
      <c r="J30" s="161">
        <f>ROUND(J118,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2" t="s">
        <v>40</v>
      </c>
      <c r="G32" s="39"/>
      <c r="H32" s="39"/>
      <c r="I32" s="162" t="s">
        <v>39</v>
      </c>
      <c r="J32" s="162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3" t="s">
        <v>42</v>
      </c>
      <c r="E33" s="151" t="s">
        <v>43</v>
      </c>
      <c r="F33" s="164">
        <f>ROUND((SUM(BE118:BE132)),  2)</f>
        <v>0</v>
      </c>
      <c r="G33" s="39"/>
      <c r="H33" s="39"/>
      <c r="I33" s="165">
        <v>0.20999999999999999</v>
      </c>
      <c r="J33" s="164">
        <f>ROUND(((SUM(BE118:BE132))*I33),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1" t="s">
        <v>44</v>
      </c>
      <c r="F34" s="164">
        <f>ROUND((SUM(BF118:BF132)),  2)</f>
        <v>0</v>
      </c>
      <c r="G34" s="39"/>
      <c r="H34" s="39"/>
      <c r="I34" s="165">
        <v>0.12</v>
      </c>
      <c r="J34" s="164">
        <f>ROUND(((SUM(BF118:BF132))*I34),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1" t="s">
        <v>45</v>
      </c>
      <c r="F35" s="164">
        <f>ROUND((SUM(BG118:BG132)),  2)</f>
        <v>0</v>
      </c>
      <c r="G35" s="39"/>
      <c r="H35" s="39"/>
      <c r="I35" s="165">
        <v>0.20999999999999999</v>
      </c>
      <c r="J35" s="16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1" t="s">
        <v>46</v>
      </c>
      <c r="F36" s="164">
        <f>ROUND((SUM(BH118:BH132)),  2)</f>
        <v>0</v>
      </c>
      <c r="G36" s="39"/>
      <c r="H36" s="39"/>
      <c r="I36" s="165">
        <v>0.12</v>
      </c>
      <c r="J36" s="16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ROUND((SUM(BI118:BI132)),  2)</f>
        <v>0</v>
      </c>
      <c r="G37" s="39"/>
      <c r="H37" s="39"/>
      <c r="I37" s="165">
        <v>0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6"/>
      <c r="D39" s="167" t="s">
        <v>48</v>
      </c>
      <c r="E39" s="168"/>
      <c r="F39" s="168"/>
      <c r="G39" s="169" t="s">
        <v>49</v>
      </c>
      <c r="H39" s="170" t="s">
        <v>50</v>
      </c>
      <c r="I39" s="168"/>
      <c r="J39" s="171">
        <f>SUM(J30:J37)</f>
        <v>0</v>
      </c>
      <c r="K39" s="17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D.1.4.f - Zásobovací plošina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Kotlářská 263/9, Veveří, 602 00 Brno </v>
      </c>
      <c r="G89" s="41"/>
      <c r="H89" s="41"/>
      <c r="I89" s="33" t="s">
        <v>22</v>
      </c>
      <c r="J89" s="80" t="str">
        <f>IF(J12="","",J12)</f>
        <v>20. 5. 2025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OA a VOŠ Brno Kotlářská, příspěvková organizace</v>
      </c>
      <c r="G91" s="41"/>
      <c r="H91" s="41"/>
      <c r="I91" s="33" t="s">
        <v>31</v>
      </c>
      <c r="J91" s="37" t="str">
        <f>E21</f>
        <v>Múčka Veselý architekti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Múčka Veselý architekti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5" t="s">
        <v>120</v>
      </c>
      <c r="D94" s="186"/>
      <c r="E94" s="186"/>
      <c r="F94" s="186"/>
      <c r="G94" s="186"/>
      <c r="H94" s="186"/>
      <c r="I94" s="186"/>
      <c r="J94" s="187" t="s">
        <v>121</v>
      </c>
      <c r="K94" s="186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8" t="s">
        <v>122</v>
      </c>
      <c r="D96" s="41"/>
      <c r="E96" s="41"/>
      <c r="F96" s="41"/>
      <c r="G96" s="41"/>
      <c r="H96" s="41"/>
      <c r="I96" s="41"/>
      <c r="J96" s="111">
        <f>J118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123</v>
      </c>
    </row>
    <row r="97" s="9" customFormat="1" ht="24.96" customHeight="1">
      <c r="A97" s="9"/>
      <c r="B97" s="189"/>
      <c r="C97" s="190"/>
      <c r="D97" s="191" t="s">
        <v>311</v>
      </c>
      <c r="E97" s="192"/>
      <c r="F97" s="192"/>
      <c r="G97" s="192"/>
      <c r="H97" s="192"/>
      <c r="I97" s="192"/>
      <c r="J97" s="193">
        <f>J119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5"/>
      <c r="C98" s="134"/>
      <c r="D98" s="196" t="s">
        <v>1354</v>
      </c>
      <c r="E98" s="197"/>
      <c r="F98" s="197"/>
      <c r="G98" s="197"/>
      <c r="H98" s="197"/>
      <c r="I98" s="197"/>
      <c r="J98" s="198">
        <f>J120</f>
        <v>0</v>
      </c>
      <c r="K98" s="134"/>
      <c r="L98" s="19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4" s="2" customFormat="1" ht="6.96" customHeight="1">
      <c r="A104" s="39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24.96" customHeight="1">
      <c r="A105" s="39"/>
      <c r="B105" s="40"/>
      <c r="C105" s="24" t="s">
        <v>126</v>
      </c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2" customHeight="1">
      <c r="A107" s="39"/>
      <c r="B107" s="40"/>
      <c r="C107" s="33" t="s">
        <v>16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6.5" customHeight="1">
      <c r="A108" s="39"/>
      <c r="B108" s="40"/>
      <c r="C108" s="41"/>
      <c r="D108" s="41"/>
      <c r="E108" s="184" t="str">
        <f>E7</f>
        <v>OA - stavební práce</v>
      </c>
      <c r="F108" s="33"/>
      <c r="G108" s="33"/>
      <c r="H108" s="33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114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77" t="str">
        <f>E9</f>
        <v>D.1.4.f - Zásobovací plošina</v>
      </c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20</v>
      </c>
      <c r="D112" s="41"/>
      <c r="E112" s="41"/>
      <c r="F112" s="28" t="str">
        <f>F12</f>
        <v xml:space="preserve">Kotlářská 263/9, Veveří, 602 00 Brno </v>
      </c>
      <c r="G112" s="41"/>
      <c r="H112" s="41"/>
      <c r="I112" s="33" t="s">
        <v>22</v>
      </c>
      <c r="J112" s="80" t="str">
        <f>IF(J12="","",J12)</f>
        <v>20. 5. 2025</v>
      </c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5.65" customHeight="1">
      <c r="A114" s="39"/>
      <c r="B114" s="40"/>
      <c r="C114" s="33" t="s">
        <v>24</v>
      </c>
      <c r="D114" s="41"/>
      <c r="E114" s="41"/>
      <c r="F114" s="28" t="str">
        <f>E15</f>
        <v>OA a VOŠ Brno Kotlářská, příspěvková organizace</v>
      </c>
      <c r="G114" s="41"/>
      <c r="H114" s="41"/>
      <c r="I114" s="33" t="s">
        <v>31</v>
      </c>
      <c r="J114" s="37" t="str">
        <f>E21</f>
        <v>Múčka Veselý architekti s.r.o.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5.65" customHeight="1">
      <c r="A115" s="39"/>
      <c r="B115" s="40"/>
      <c r="C115" s="33" t="s">
        <v>29</v>
      </c>
      <c r="D115" s="41"/>
      <c r="E115" s="41"/>
      <c r="F115" s="28" t="str">
        <f>IF(E18="","",E18)</f>
        <v>Vyplň údaj</v>
      </c>
      <c r="G115" s="41"/>
      <c r="H115" s="41"/>
      <c r="I115" s="33" t="s">
        <v>36</v>
      </c>
      <c r="J115" s="37" t="str">
        <f>E24</f>
        <v>Múčka Veselý architekti s.r.o.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0.32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11" customFormat="1" ht="29.28" customHeight="1">
      <c r="A117" s="200"/>
      <c r="B117" s="201"/>
      <c r="C117" s="202" t="s">
        <v>127</v>
      </c>
      <c r="D117" s="203" t="s">
        <v>63</v>
      </c>
      <c r="E117" s="203" t="s">
        <v>59</v>
      </c>
      <c r="F117" s="203" t="s">
        <v>60</v>
      </c>
      <c r="G117" s="203" t="s">
        <v>128</v>
      </c>
      <c r="H117" s="203" t="s">
        <v>129</v>
      </c>
      <c r="I117" s="203" t="s">
        <v>130</v>
      </c>
      <c r="J117" s="203" t="s">
        <v>121</v>
      </c>
      <c r="K117" s="204" t="s">
        <v>131</v>
      </c>
      <c r="L117" s="205"/>
      <c r="M117" s="101" t="s">
        <v>1</v>
      </c>
      <c r="N117" s="102" t="s">
        <v>42</v>
      </c>
      <c r="O117" s="102" t="s">
        <v>132</v>
      </c>
      <c r="P117" s="102" t="s">
        <v>133</v>
      </c>
      <c r="Q117" s="102" t="s">
        <v>134</v>
      </c>
      <c r="R117" s="102" t="s">
        <v>135</v>
      </c>
      <c r="S117" s="102" t="s">
        <v>136</v>
      </c>
      <c r="T117" s="103" t="s">
        <v>137</v>
      </c>
      <c r="U117" s="200"/>
      <c r="V117" s="200"/>
      <c r="W117" s="200"/>
      <c r="X117" s="200"/>
      <c r="Y117" s="200"/>
      <c r="Z117" s="200"/>
      <c r="AA117" s="200"/>
      <c r="AB117" s="200"/>
      <c r="AC117" s="200"/>
      <c r="AD117" s="200"/>
      <c r="AE117" s="200"/>
    </row>
    <row r="118" s="2" customFormat="1" ht="22.8" customHeight="1">
      <c r="A118" s="39"/>
      <c r="B118" s="40"/>
      <c r="C118" s="108" t="s">
        <v>138</v>
      </c>
      <c r="D118" s="41"/>
      <c r="E118" s="41"/>
      <c r="F118" s="41"/>
      <c r="G118" s="41"/>
      <c r="H118" s="41"/>
      <c r="I118" s="41"/>
      <c r="J118" s="206">
        <f>BK118</f>
        <v>0</v>
      </c>
      <c r="K118" s="41"/>
      <c r="L118" s="45"/>
      <c r="M118" s="104"/>
      <c r="N118" s="207"/>
      <c r="O118" s="105"/>
      <c r="P118" s="208">
        <f>P119</f>
        <v>0</v>
      </c>
      <c r="Q118" s="105"/>
      <c r="R118" s="208">
        <f>R119</f>
        <v>0</v>
      </c>
      <c r="S118" s="105"/>
      <c r="T118" s="209">
        <f>T119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77</v>
      </c>
      <c r="AU118" s="18" t="s">
        <v>123</v>
      </c>
      <c r="BK118" s="210">
        <f>BK119</f>
        <v>0</v>
      </c>
    </row>
    <row r="119" s="12" customFormat="1" ht="25.92" customHeight="1">
      <c r="A119" s="12"/>
      <c r="B119" s="211"/>
      <c r="C119" s="212"/>
      <c r="D119" s="213" t="s">
        <v>77</v>
      </c>
      <c r="E119" s="214" t="s">
        <v>613</v>
      </c>
      <c r="F119" s="214" t="s">
        <v>614</v>
      </c>
      <c r="G119" s="212"/>
      <c r="H119" s="212"/>
      <c r="I119" s="215"/>
      <c r="J119" s="216">
        <f>BK119</f>
        <v>0</v>
      </c>
      <c r="K119" s="212"/>
      <c r="L119" s="217"/>
      <c r="M119" s="218"/>
      <c r="N119" s="219"/>
      <c r="O119" s="219"/>
      <c r="P119" s="220">
        <f>P120</f>
        <v>0</v>
      </c>
      <c r="Q119" s="219"/>
      <c r="R119" s="220">
        <f>R120</f>
        <v>0</v>
      </c>
      <c r="S119" s="219"/>
      <c r="T119" s="221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2" t="s">
        <v>90</v>
      </c>
      <c r="AT119" s="223" t="s">
        <v>77</v>
      </c>
      <c r="AU119" s="223" t="s">
        <v>78</v>
      </c>
      <c r="AY119" s="222" t="s">
        <v>141</v>
      </c>
      <c r="BK119" s="224">
        <f>BK120</f>
        <v>0</v>
      </c>
    </row>
    <row r="120" s="12" customFormat="1" ht="22.8" customHeight="1">
      <c r="A120" s="12"/>
      <c r="B120" s="211"/>
      <c r="C120" s="212"/>
      <c r="D120" s="213" t="s">
        <v>77</v>
      </c>
      <c r="E120" s="225" t="s">
        <v>1355</v>
      </c>
      <c r="F120" s="225" t="s">
        <v>1356</v>
      </c>
      <c r="G120" s="212"/>
      <c r="H120" s="212"/>
      <c r="I120" s="215"/>
      <c r="J120" s="226">
        <f>BK120</f>
        <v>0</v>
      </c>
      <c r="K120" s="212"/>
      <c r="L120" s="217"/>
      <c r="M120" s="218"/>
      <c r="N120" s="219"/>
      <c r="O120" s="219"/>
      <c r="P120" s="220">
        <f>SUM(P121:P132)</f>
        <v>0</v>
      </c>
      <c r="Q120" s="219"/>
      <c r="R120" s="220">
        <f>SUM(R121:R132)</f>
        <v>0</v>
      </c>
      <c r="S120" s="219"/>
      <c r="T120" s="221">
        <f>SUM(T121:T132)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2" t="s">
        <v>90</v>
      </c>
      <c r="AT120" s="223" t="s">
        <v>77</v>
      </c>
      <c r="AU120" s="223" t="s">
        <v>85</v>
      </c>
      <c r="AY120" s="222" t="s">
        <v>141</v>
      </c>
      <c r="BK120" s="224">
        <f>SUM(BK121:BK132)</f>
        <v>0</v>
      </c>
    </row>
    <row r="121" s="2" customFormat="1" ht="21.75" customHeight="1">
      <c r="A121" s="39"/>
      <c r="B121" s="40"/>
      <c r="C121" s="227" t="s">
        <v>85</v>
      </c>
      <c r="D121" s="227" t="s">
        <v>144</v>
      </c>
      <c r="E121" s="228" t="s">
        <v>1357</v>
      </c>
      <c r="F121" s="229" t="s">
        <v>1358</v>
      </c>
      <c r="G121" s="230" t="s">
        <v>1</v>
      </c>
      <c r="H121" s="231">
        <v>1</v>
      </c>
      <c r="I121" s="232"/>
      <c r="J121" s="233">
        <f>ROUND(I121*H121,2)</f>
        <v>0</v>
      </c>
      <c r="K121" s="229" t="s">
        <v>1</v>
      </c>
      <c r="L121" s="45"/>
      <c r="M121" s="234" t="s">
        <v>1</v>
      </c>
      <c r="N121" s="235" t="s">
        <v>43</v>
      </c>
      <c r="O121" s="92"/>
      <c r="P121" s="236">
        <f>O121*H121</f>
        <v>0</v>
      </c>
      <c r="Q121" s="236">
        <v>0</v>
      </c>
      <c r="R121" s="236">
        <f>Q121*H121</f>
        <v>0</v>
      </c>
      <c r="S121" s="236">
        <v>0</v>
      </c>
      <c r="T121" s="237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8" t="s">
        <v>262</v>
      </c>
      <c r="AT121" s="238" t="s">
        <v>144</v>
      </c>
      <c r="AU121" s="238" t="s">
        <v>90</v>
      </c>
      <c r="AY121" s="18" t="s">
        <v>141</v>
      </c>
      <c r="BE121" s="239">
        <f>IF(N121="základní",J121,0)</f>
        <v>0</v>
      </c>
      <c r="BF121" s="239">
        <f>IF(N121="snížená",J121,0)</f>
        <v>0</v>
      </c>
      <c r="BG121" s="239">
        <f>IF(N121="zákl. přenesená",J121,0)</f>
        <v>0</v>
      </c>
      <c r="BH121" s="239">
        <f>IF(N121="sníž. přenesená",J121,0)</f>
        <v>0</v>
      </c>
      <c r="BI121" s="239">
        <f>IF(N121="nulová",J121,0)</f>
        <v>0</v>
      </c>
      <c r="BJ121" s="18" t="s">
        <v>85</v>
      </c>
      <c r="BK121" s="239">
        <f>ROUND(I121*H121,2)</f>
        <v>0</v>
      </c>
      <c r="BL121" s="18" t="s">
        <v>262</v>
      </c>
      <c r="BM121" s="238" t="s">
        <v>1359</v>
      </c>
    </row>
    <row r="122" s="2" customFormat="1">
      <c r="A122" s="39"/>
      <c r="B122" s="40"/>
      <c r="C122" s="41"/>
      <c r="D122" s="240" t="s">
        <v>150</v>
      </c>
      <c r="E122" s="41"/>
      <c r="F122" s="241" t="s">
        <v>1358</v>
      </c>
      <c r="G122" s="41"/>
      <c r="H122" s="41"/>
      <c r="I122" s="242"/>
      <c r="J122" s="41"/>
      <c r="K122" s="41"/>
      <c r="L122" s="45"/>
      <c r="M122" s="243"/>
      <c r="N122" s="244"/>
      <c r="O122" s="92"/>
      <c r="P122" s="92"/>
      <c r="Q122" s="92"/>
      <c r="R122" s="92"/>
      <c r="S122" s="92"/>
      <c r="T122" s="93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150</v>
      </c>
      <c r="AU122" s="18" t="s">
        <v>90</v>
      </c>
    </row>
    <row r="123" s="13" customFormat="1">
      <c r="A123" s="13"/>
      <c r="B123" s="245"/>
      <c r="C123" s="246"/>
      <c r="D123" s="240" t="s">
        <v>151</v>
      </c>
      <c r="E123" s="247" t="s">
        <v>1</v>
      </c>
      <c r="F123" s="248" t="s">
        <v>1360</v>
      </c>
      <c r="G123" s="246"/>
      <c r="H123" s="247" t="s">
        <v>1</v>
      </c>
      <c r="I123" s="249"/>
      <c r="J123" s="246"/>
      <c r="K123" s="246"/>
      <c r="L123" s="250"/>
      <c r="M123" s="251"/>
      <c r="N123" s="252"/>
      <c r="O123" s="252"/>
      <c r="P123" s="252"/>
      <c r="Q123" s="252"/>
      <c r="R123" s="252"/>
      <c r="S123" s="252"/>
      <c r="T123" s="25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54" t="s">
        <v>151</v>
      </c>
      <c r="AU123" s="254" t="s">
        <v>90</v>
      </c>
      <c r="AV123" s="13" t="s">
        <v>85</v>
      </c>
      <c r="AW123" s="13" t="s">
        <v>35</v>
      </c>
      <c r="AX123" s="13" t="s">
        <v>78</v>
      </c>
      <c r="AY123" s="254" t="s">
        <v>141</v>
      </c>
    </row>
    <row r="124" s="13" customFormat="1">
      <c r="A124" s="13"/>
      <c r="B124" s="245"/>
      <c r="C124" s="246"/>
      <c r="D124" s="240" t="s">
        <v>151</v>
      </c>
      <c r="E124" s="247" t="s">
        <v>1</v>
      </c>
      <c r="F124" s="248" t="s">
        <v>1361</v>
      </c>
      <c r="G124" s="246"/>
      <c r="H124" s="247" t="s">
        <v>1</v>
      </c>
      <c r="I124" s="249"/>
      <c r="J124" s="246"/>
      <c r="K124" s="246"/>
      <c r="L124" s="250"/>
      <c r="M124" s="251"/>
      <c r="N124" s="252"/>
      <c r="O124" s="252"/>
      <c r="P124" s="252"/>
      <c r="Q124" s="252"/>
      <c r="R124" s="252"/>
      <c r="S124" s="252"/>
      <c r="T124" s="25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4" t="s">
        <v>151</v>
      </c>
      <c r="AU124" s="254" t="s">
        <v>90</v>
      </c>
      <c r="AV124" s="13" t="s">
        <v>85</v>
      </c>
      <c r="AW124" s="13" t="s">
        <v>35</v>
      </c>
      <c r="AX124" s="13" t="s">
        <v>78</v>
      </c>
      <c r="AY124" s="254" t="s">
        <v>141</v>
      </c>
    </row>
    <row r="125" s="13" customFormat="1">
      <c r="A125" s="13"/>
      <c r="B125" s="245"/>
      <c r="C125" s="246"/>
      <c r="D125" s="240" t="s">
        <v>151</v>
      </c>
      <c r="E125" s="247" t="s">
        <v>1</v>
      </c>
      <c r="F125" s="248" t="s">
        <v>1362</v>
      </c>
      <c r="G125" s="246"/>
      <c r="H125" s="247" t="s">
        <v>1</v>
      </c>
      <c r="I125" s="249"/>
      <c r="J125" s="246"/>
      <c r="K125" s="246"/>
      <c r="L125" s="250"/>
      <c r="M125" s="251"/>
      <c r="N125" s="252"/>
      <c r="O125" s="252"/>
      <c r="P125" s="252"/>
      <c r="Q125" s="252"/>
      <c r="R125" s="252"/>
      <c r="S125" s="252"/>
      <c r="T125" s="25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4" t="s">
        <v>151</v>
      </c>
      <c r="AU125" s="254" t="s">
        <v>90</v>
      </c>
      <c r="AV125" s="13" t="s">
        <v>85</v>
      </c>
      <c r="AW125" s="13" t="s">
        <v>35</v>
      </c>
      <c r="AX125" s="13" t="s">
        <v>78</v>
      </c>
      <c r="AY125" s="254" t="s">
        <v>141</v>
      </c>
    </row>
    <row r="126" s="13" customFormat="1">
      <c r="A126" s="13"/>
      <c r="B126" s="245"/>
      <c r="C126" s="246"/>
      <c r="D126" s="240" t="s">
        <v>151</v>
      </c>
      <c r="E126" s="247" t="s">
        <v>1</v>
      </c>
      <c r="F126" s="248" t="s">
        <v>1363</v>
      </c>
      <c r="G126" s="246"/>
      <c r="H126" s="247" t="s">
        <v>1</v>
      </c>
      <c r="I126" s="249"/>
      <c r="J126" s="246"/>
      <c r="K126" s="246"/>
      <c r="L126" s="250"/>
      <c r="M126" s="251"/>
      <c r="N126" s="252"/>
      <c r="O126" s="252"/>
      <c r="P126" s="252"/>
      <c r="Q126" s="252"/>
      <c r="R126" s="252"/>
      <c r="S126" s="252"/>
      <c r="T126" s="25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4" t="s">
        <v>151</v>
      </c>
      <c r="AU126" s="254" t="s">
        <v>90</v>
      </c>
      <c r="AV126" s="13" t="s">
        <v>85</v>
      </c>
      <c r="AW126" s="13" t="s">
        <v>35</v>
      </c>
      <c r="AX126" s="13" t="s">
        <v>78</v>
      </c>
      <c r="AY126" s="254" t="s">
        <v>141</v>
      </c>
    </row>
    <row r="127" s="13" customFormat="1">
      <c r="A127" s="13"/>
      <c r="B127" s="245"/>
      <c r="C127" s="246"/>
      <c r="D127" s="240" t="s">
        <v>151</v>
      </c>
      <c r="E127" s="247" t="s">
        <v>1</v>
      </c>
      <c r="F127" s="248" t="s">
        <v>1364</v>
      </c>
      <c r="G127" s="246"/>
      <c r="H127" s="247" t="s">
        <v>1</v>
      </c>
      <c r="I127" s="249"/>
      <c r="J127" s="246"/>
      <c r="K127" s="246"/>
      <c r="L127" s="250"/>
      <c r="M127" s="251"/>
      <c r="N127" s="252"/>
      <c r="O127" s="252"/>
      <c r="P127" s="252"/>
      <c r="Q127" s="252"/>
      <c r="R127" s="252"/>
      <c r="S127" s="252"/>
      <c r="T127" s="25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4" t="s">
        <v>151</v>
      </c>
      <c r="AU127" s="254" t="s">
        <v>90</v>
      </c>
      <c r="AV127" s="13" t="s">
        <v>85</v>
      </c>
      <c r="AW127" s="13" t="s">
        <v>35</v>
      </c>
      <c r="AX127" s="13" t="s">
        <v>78</v>
      </c>
      <c r="AY127" s="254" t="s">
        <v>141</v>
      </c>
    </row>
    <row r="128" s="13" customFormat="1">
      <c r="A128" s="13"/>
      <c r="B128" s="245"/>
      <c r="C128" s="246"/>
      <c r="D128" s="240" t="s">
        <v>151</v>
      </c>
      <c r="E128" s="247" t="s">
        <v>1</v>
      </c>
      <c r="F128" s="248" t="s">
        <v>1365</v>
      </c>
      <c r="G128" s="246"/>
      <c r="H128" s="247" t="s">
        <v>1</v>
      </c>
      <c r="I128" s="249"/>
      <c r="J128" s="246"/>
      <c r="K128" s="246"/>
      <c r="L128" s="250"/>
      <c r="M128" s="251"/>
      <c r="N128" s="252"/>
      <c r="O128" s="252"/>
      <c r="P128" s="252"/>
      <c r="Q128" s="252"/>
      <c r="R128" s="252"/>
      <c r="S128" s="252"/>
      <c r="T128" s="25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4" t="s">
        <v>151</v>
      </c>
      <c r="AU128" s="254" t="s">
        <v>90</v>
      </c>
      <c r="AV128" s="13" t="s">
        <v>85</v>
      </c>
      <c r="AW128" s="13" t="s">
        <v>35</v>
      </c>
      <c r="AX128" s="13" t="s">
        <v>78</v>
      </c>
      <c r="AY128" s="254" t="s">
        <v>141</v>
      </c>
    </row>
    <row r="129" s="13" customFormat="1">
      <c r="A129" s="13"/>
      <c r="B129" s="245"/>
      <c r="C129" s="246"/>
      <c r="D129" s="240" t="s">
        <v>151</v>
      </c>
      <c r="E129" s="247" t="s">
        <v>1</v>
      </c>
      <c r="F129" s="248" t="s">
        <v>1366</v>
      </c>
      <c r="G129" s="246"/>
      <c r="H129" s="247" t="s">
        <v>1</v>
      </c>
      <c r="I129" s="249"/>
      <c r="J129" s="246"/>
      <c r="K129" s="246"/>
      <c r="L129" s="250"/>
      <c r="M129" s="251"/>
      <c r="N129" s="252"/>
      <c r="O129" s="252"/>
      <c r="P129" s="252"/>
      <c r="Q129" s="252"/>
      <c r="R129" s="252"/>
      <c r="S129" s="252"/>
      <c r="T129" s="25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4" t="s">
        <v>151</v>
      </c>
      <c r="AU129" s="254" t="s">
        <v>90</v>
      </c>
      <c r="AV129" s="13" t="s">
        <v>85</v>
      </c>
      <c r="AW129" s="13" t="s">
        <v>35</v>
      </c>
      <c r="AX129" s="13" t="s">
        <v>78</v>
      </c>
      <c r="AY129" s="254" t="s">
        <v>141</v>
      </c>
    </row>
    <row r="130" s="13" customFormat="1">
      <c r="A130" s="13"/>
      <c r="B130" s="245"/>
      <c r="C130" s="246"/>
      <c r="D130" s="240" t="s">
        <v>151</v>
      </c>
      <c r="E130" s="247" t="s">
        <v>1</v>
      </c>
      <c r="F130" s="248" t="s">
        <v>1367</v>
      </c>
      <c r="G130" s="246"/>
      <c r="H130" s="247" t="s">
        <v>1</v>
      </c>
      <c r="I130" s="249"/>
      <c r="J130" s="246"/>
      <c r="K130" s="246"/>
      <c r="L130" s="250"/>
      <c r="M130" s="251"/>
      <c r="N130" s="252"/>
      <c r="O130" s="252"/>
      <c r="P130" s="252"/>
      <c r="Q130" s="252"/>
      <c r="R130" s="252"/>
      <c r="S130" s="252"/>
      <c r="T130" s="25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4" t="s">
        <v>151</v>
      </c>
      <c r="AU130" s="254" t="s">
        <v>90</v>
      </c>
      <c r="AV130" s="13" t="s">
        <v>85</v>
      </c>
      <c r="AW130" s="13" t="s">
        <v>35</v>
      </c>
      <c r="AX130" s="13" t="s">
        <v>78</v>
      </c>
      <c r="AY130" s="254" t="s">
        <v>141</v>
      </c>
    </row>
    <row r="131" s="14" customFormat="1">
      <c r="A131" s="14"/>
      <c r="B131" s="255"/>
      <c r="C131" s="256"/>
      <c r="D131" s="240" t="s">
        <v>151</v>
      </c>
      <c r="E131" s="257" t="s">
        <v>1</v>
      </c>
      <c r="F131" s="258" t="s">
        <v>85</v>
      </c>
      <c r="G131" s="256"/>
      <c r="H131" s="259">
        <v>1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5" t="s">
        <v>151</v>
      </c>
      <c r="AU131" s="265" t="s">
        <v>90</v>
      </c>
      <c r="AV131" s="14" t="s">
        <v>90</v>
      </c>
      <c r="AW131" s="14" t="s">
        <v>35</v>
      </c>
      <c r="AX131" s="14" t="s">
        <v>78</v>
      </c>
      <c r="AY131" s="265" t="s">
        <v>141</v>
      </c>
    </row>
    <row r="132" s="15" customFormat="1">
      <c r="A132" s="15"/>
      <c r="B132" s="266"/>
      <c r="C132" s="267"/>
      <c r="D132" s="240" t="s">
        <v>151</v>
      </c>
      <c r="E132" s="268" t="s">
        <v>1</v>
      </c>
      <c r="F132" s="269" t="s">
        <v>154</v>
      </c>
      <c r="G132" s="267"/>
      <c r="H132" s="270">
        <v>1</v>
      </c>
      <c r="I132" s="271"/>
      <c r="J132" s="267"/>
      <c r="K132" s="267"/>
      <c r="L132" s="272"/>
      <c r="M132" s="277"/>
      <c r="N132" s="278"/>
      <c r="O132" s="278"/>
      <c r="P132" s="278"/>
      <c r="Q132" s="278"/>
      <c r="R132" s="278"/>
      <c r="S132" s="278"/>
      <c r="T132" s="279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76" t="s">
        <v>151</v>
      </c>
      <c r="AU132" s="276" t="s">
        <v>90</v>
      </c>
      <c r="AV132" s="15" t="s">
        <v>148</v>
      </c>
      <c r="AW132" s="15" t="s">
        <v>35</v>
      </c>
      <c r="AX132" s="15" t="s">
        <v>85</v>
      </c>
      <c r="AY132" s="276" t="s">
        <v>141</v>
      </c>
    </row>
    <row r="133" s="2" customFormat="1" ht="6.96" customHeight="1">
      <c r="A133" s="39"/>
      <c r="B133" s="67"/>
      <c r="C133" s="68"/>
      <c r="D133" s="68"/>
      <c r="E133" s="68"/>
      <c r="F133" s="68"/>
      <c r="G133" s="68"/>
      <c r="H133" s="68"/>
      <c r="I133" s="68"/>
      <c r="J133" s="68"/>
      <c r="K133" s="68"/>
      <c r="L133" s="45"/>
      <c r="M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</sheetData>
  <sheetProtection sheet="1" autoFilter="0" formatColumns="0" formatRows="0" objects="1" scenarios="1" spinCount="100000" saltValue="/nJqsha7scDD3e6hQLcrlg1uGJKQr5ZORHzxnEt1kqQL6xLqtFMwBcR053LENMbn9mbjQbvop5mBNF2NVkVhBg==" hashValue="X/9yWXn8gSSTSM836usPo3uJ4GfOu0Vt/lhLlpgDibD08wu3H3Aa2lnd/WUlhKw3U2P2KStAP9IhGAeFm+Fy6g==" algorithmName="SHA-512" password="C61F"/>
  <autoFilter ref="C117:K13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112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90</v>
      </c>
    </row>
    <row r="4" s="1" customFormat="1" ht="24.96" customHeight="1">
      <c r="B4" s="21"/>
      <c r="D4" s="149" t="s">
        <v>113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OA - stavební práce</v>
      </c>
      <c r="F7" s="151"/>
      <c r="G7" s="151"/>
      <c r="H7" s="151"/>
      <c r="L7" s="21"/>
    </row>
    <row r="8" s="2" customFormat="1" ht="12" customHeight="1">
      <c r="A8" s="39"/>
      <c r="B8" s="45"/>
      <c r="C8" s="39"/>
      <c r="D8" s="151" t="s">
        <v>114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3" t="s">
        <v>851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1" t="s">
        <v>18</v>
      </c>
      <c r="E11" s="39"/>
      <c r="F11" s="142" t="s">
        <v>1</v>
      </c>
      <c r="G11" s="39"/>
      <c r="H11" s="39"/>
      <c r="I11" s="151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1" t="s">
        <v>20</v>
      </c>
      <c r="E12" s="39"/>
      <c r="F12" s="142" t="s">
        <v>118</v>
      </c>
      <c r="G12" s="39"/>
      <c r="H12" s="39"/>
      <c r="I12" s="151" t="s">
        <v>22</v>
      </c>
      <c r="J12" s="154" t="str">
        <f>'Rekapitulace stavby'!AN8</f>
        <v>20. 5. 2025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24</v>
      </c>
      <c r="E14" s="39"/>
      <c r="F14" s="39"/>
      <c r="G14" s="39"/>
      <c r="H14" s="39"/>
      <c r="I14" s="151" t="s">
        <v>25</v>
      </c>
      <c r="J14" s="142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27</v>
      </c>
      <c r="F15" s="39"/>
      <c r="G15" s="39"/>
      <c r="H15" s="39"/>
      <c r="I15" s="151" t="s">
        <v>28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1" t="s">
        <v>29</v>
      </c>
      <c r="E17" s="39"/>
      <c r="F17" s="39"/>
      <c r="G17" s="39"/>
      <c r="H17" s="39"/>
      <c r="I17" s="15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1" t="s">
        <v>31</v>
      </c>
      <c r="E20" s="39"/>
      <c r="F20" s="39"/>
      <c r="G20" s="39"/>
      <c r="H20" s="39"/>
      <c r="I20" s="151" t="s">
        <v>25</v>
      </c>
      <c r="J20" s="142" t="s">
        <v>32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33</v>
      </c>
      <c r="F21" s="39"/>
      <c r="G21" s="39"/>
      <c r="H21" s="39"/>
      <c r="I21" s="151" t="s">
        <v>28</v>
      </c>
      <c r="J21" s="142" t="s">
        <v>34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1" t="s">
        <v>36</v>
      </c>
      <c r="E23" s="39"/>
      <c r="F23" s="39"/>
      <c r="G23" s="39"/>
      <c r="H23" s="39"/>
      <c r="I23" s="151" t="s">
        <v>25</v>
      </c>
      <c r="J23" s="142" t="s">
        <v>32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">
        <v>33</v>
      </c>
      <c r="F24" s="39"/>
      <c r="G24" s="39"/>
      <c r="H24" s="39"/>
      <c r="I24" s="151" t="s">
        <v>28</v>
      </c>
      <c r="J24" s="142" t="s">
        <v>34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1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5"/>
      <c r="B27" s="156"/>
      <c r="C27" s="155"/>
      <c r="D27" s="155"/>
      <c r="E27" s="157" t="s">
        <v>1</v>
      </c>
      <c r="F27" s="157"/>
      <c r="G27" s="157"/>
      <c r="H27" s="157"/>
      <c r="I27" s="155"/>
      <c r="J27" s="155"/>
      <c r="K27" s="155"/>
      <c r="L27" s="158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9"/>
      <c r="E29" s="159"/>
      <c r="F29" s="159"/>
      <c r="G29" s="159"/>
      <c r="H29" s="159"/>
      <c r="I29" s="159"/>
      <c r="J29" s="159"/>
      <c r="K29" s="15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0" t="s">
        <v>38</v>
      </c>
      <c r="E30" s="39"/>
      <c r="F30" s="39"/>
      <c r="G30" s="39"/>
      <c r="H30" s="39"/>
      <c r="I30" s="39"/>
      <c r="J30" s="161">
        <f>ROUND(J117,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2" t="s">
        <v>40</v>
      </c>
      <c r="G32" s="39"/>
      <c r="H32" s="39"/>
      <c r="I32" s="162" t="s">
        <v>39</v>
      </c>
      <c r="J32" s="162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3" t="s">
        <v>42</v>
      </c>
      <c r="E33" s="151" t="s">
        <v>43</v>
      </c>
      <c r="F33" s="164">
        <f>ROUND((SUM(BE117:BE136)),  2)</f>
        <v>0</v>
      </c>
      <c r="G33" s="39"/>
      <c r="H33" s="39"/>
      <c r="I33" s="165">
        <v>0.20999999999999999</v>
      </c>
      <c r="J33" s="164">
        <f>ROUND(((SUM(BE117:BE136))*I33),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1" t="s">
        <v>44</v>
      </c>
      <c r="F34" s="164">
        <f>ROUND((SUM(BF117:BF136)),  2)</f>
        <v>0</v>
      </c>
      <c r="G34" s="39"/>
      <c r="H34" s="39"/>
      <c r="I34" s="165">
        <v>0.12</v>
      </c>
      <c r="J34" s="164">
        <f>ROUND(((SUM(BF117:BF136))*I34),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1" t="s">
        <v>45</v>
      </c>
      <c r="F35" s="164">
        <f>ROUND((SUM(BG117:BG136)),  2)</f>
        <v>0</v>
      </c>
      <c r="G35" s="39"/>
      <c r="H35" s="39"/>
      <c r="I35" s="165">
        <v>0.20999999999999999</v>
      </c>
      <c r="J35" s="164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1" t="s">
        <v>46</v>
      </c>
      <c r="F36" s="164">
        <f>ROUND((SUM(BH117:BH136)),  2)</f>
        <v>0</v>
      </c>
      <c r="G36" s="39"/>
      <c r="H36" s="39"/>
      <c r="I36" s="165">
        <v>0.12</v>
      </c>
      <c r="J36" s="164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47</v>
      </c>
      <c r="F37" s="164">
        <f>ROUND((SUM(BI117:BI136)),  2)</f>
        <v>0</v>
      </c>
      <c r="G37" s="39"/>
      <c r="H37" s="39"/>
      <c r="I37" s="165">
        <v>0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6"/>
      <c r="D39" s="167" t="s">
        <v>48</v>
      </c>
      <c r="E39" s="168"/>
      <c r="F39" s="168"/>
      <c r="G39" s="169" t="s">
        <v>49</v>
      </c>
      <c r="H39" s="170" t="s">
        <v>50</v>
      </c>
      <c r="I39" s="168"/>
      <c r="J39" s="171">
        <f>SUM(J30:J37)</f>
        <v>0</v>
      </c>
      <c r="K39" s="172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51</v>
      </c>
      <c r="E50" s="174"/>
      <c r="F50" s="174"/>
      <c r="G50" s="173" t="s">
        <v>52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53</v>
      </c>
      <c r="E61" s="176"/>
      <c r="F61" s="177" t="s">
        <v>54</v>
      </c>
      <c r="G61" s="175" t="s">
        <v>53</v>
      </c>
      <c r="H61" s="176"/>
      <c r="I61" s="176"/>
      <c r="J61" s="178" t="s">
        <v>54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55</v>
      </c>
      <c r="E65" s="179"/>
      <c r="F65" s="179"/>
      <c r="G65" s="173" t="s">
        <v>56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53</v>
      </c>
      <c r="E76" s="176"/>
      <c r="F76" s="177" t="s">
        <v>54</v>
      </c>
      <c r="G76" s="175" t="s">
        <v>53</v>
      </c>
      <c r="H76" s="176"/>
      <c r="I76" s="176"/>
      <c r="J76" s="178" t="s">
        <v>54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OA - stavební práce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VRN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Kotlářská 263/9, Veveří, 602 00 Brno </v>
      </c>
      <c r="G89" s="41"/>
      <c r="H89" s="41"/>
      <c r="I89" s="33" t="s">
        <v>22</v>
      </c>
      <c r="J89" s="80" t="str">
        <f>IF(J12="","",J12)</f>
        <v>20. 5. 2025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25.65" customHeight="1">
      <c r="A91" s="39"/>
      <c r="B91" s="40"/>
      <c r="C91" s="33" t="s">
        <v>24</v>
      </c>
      <c r="D91" s="41"/>
      <c r="E91" s="41"/>
      <c r="F91" s="28" t="str">
        <f>E15</f>
        <v>OA a VOŠ Brno Kotlářská, příspěvková organizace</v>
      </c>
      <c r="G91" s="41"/>
      <c r="H91" s="41"/>
      <c r="I91" s="33" t="s">
        <v>31</v>
      </c>
      <c r="J91" s="37" t="str">
        <f>E21</f>
        <v>Múčka Veselý architekti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36</v>
      </c>
      <c r="J92" s="37" t="str">
        <f>E24</f>
        <v>Múčka Veselý architekti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5" t="s">
        <v>120</v>
      </c>
      <c r="D94" s="186"/>
      <c r="E94" s="186"/>
      <c r="F94" s="186"/>
      <c r="G94" s="186"/>
      <c r="H94" s="186"/>
      <c r="I94" s="186"/>
      <c r="J94" s="187" t="s">
        <v>121</v>
      </c>
      <c r="K94" s="186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8" t="s">
        <v>122</v>
      </c>
      <c r="D96" s="41"/>
      <c r="E96" s="41"/>
      <c r="F96" s="41"/>
      <c r="G96" s="41"/>
      <c r="H96" s="41"/>
      <c r="I96" s="41"/>
      <c r="J96" s="111">
        <f>J117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123</v>
      </c>
    </row>
    <row r="97" s="9" customFormat="1" ht="24.96" customHeight="1">
      <c r="A97" s="9"/>
      <c r="B97" s="189"/>
      <c r="C97" s="190"/>
      <c r="D97" s="191" t="s">
        <v>851</v>
      </c>
      <c r="E97" s="192"/>
      <c r="F97" s="192"/>
      <c r="G97" s="192"/>
      <c r="H97" s="192"/>
      <c r="I97" s="192"/>
      <c r="J97" s="193">
        <f>J118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6.96" customHeight="1">
      <c r="A99" s="39"/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3" s="2" customFormat="1" ht="6.96" customHeight="1">
      <c r="A103" s="39"/>
      <c r="B103" s="69"/>
      <c r="C103" s="70"/>
      <c r="D103" s="70"/>
      <c r="E103" s="70"/>
      <c r="F103" s="70"/>
      <c r="G103" s="70"/>
      <c r="H103" s="70"/>
      <c r="I103" s="70"/>
      <c r="J103" s="70"/>
      <c r="K103" s="70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24.96" customHeight="1">
      <c r="A104" s="39"/>
      <c r="B104" s="40"/>
      <c r="C104" s="24" t="s">
        <v>126</v>
      </c>
      <c r="D104" s="41"/>
      <c r="E104" s="41"/>
      <c r="F104" s="41"/>
      <c r="G104" s="41"/>
      <c r="H104" s="41"/>
      <c r="I104" s="41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12" customHeight="1">
      <c r="A106" s="39"/>
      <c r="B106" s="40"/>
      <c r="C106" s="33" t="s">
        <v>16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6.5" customHeight="1">
      <c r="A107" s="39"/>
      <c r="B107" s="40"/>
      <c r="C107" s="41"/>
      <c r="D107" s="41"/>
      <c r="E107" s="184" t="str">
        <f>E7</f>
        <v>OA - stavební práce</v>
      </c>
      <c r="F107" s="33"/>
      <c r="G107" s="33"/>
      <c r="H107" s="33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114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77" t="str">
        <f>E9</f>
        <v>VRN - Vedlejší rozpočtové náklady</v>
      </c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20</v>
      </c>
      <c r="D111" s="41"/>
      <c r="E111" s="41"/>
      <c r="F111" s="28" t="str">
        <f>F12</f>
        <v xml:space="preserve">Kotlářská 263/9, Veveří, 602 00 Brno </v>
      </c>
      <c r="G111" s="41"/>
      <c r="H111" s="41"/>
      <c r="I111" s="33" t="s">
        <v>22</v>
      </c>
      <c r="J111" s="80" t="str">
        <f>IF(J12="","",J12)</f>
        <v>20. 5. 2025</v>
      </c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25.65" customHeight="1">
      <c r="A113" s="39"/>
      <c r="B113" s="40"/>
      <c r="C113" s="33" t="s">
        <v>24</v>
      </c>
      <c r="D113" s="41"/>
      <c r="E113" s="41"/>
      <c r="F113" s="28" t="str">
        <f>E15</f>
        <v>OA a VOŠ Brno Kotlářská, příspěvková organizace</v>
      </c>
      <c r="G113" s="41"/>
      <c r="H113" s="41"/>
      <c r="I113" s="33" t="s">
        <v>31</v>
      </c>
      <c r="J113" s="37" t="str">
        <f>E21</f>
        <v>Múčka Veselý architekti s.r.o.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5.65" customHeight="1">
      <c r="A114" s="39"/>
      <c r="B114" s="40"/>
      <c r="C114" s="33" t="s">
        <v>29</v>
      </c>
      <c r="D114" s="41"/>
      <c r="E114" s="41"/>
      <c r="F114" s="28" t="str">
        <f>IF(E18="","",E18)</f>
        <v>Vyplň údaj</v>
      </c>
      <c r="G114" s="41"/>
      <c r="H114" s="41"/>
      <c r="I114" s="33" t="s">
        <v>36</v>
      </c>
      <c r="J114" s="37" t="str">
        <f>E24</f>
        <v>Múčka Veselý architekti s.r.o.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0.32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11" customFormat="1" ht="29.28" customHeight="1">
      <c r="A116" s="200"/>
      <c r="B116" s="201"/>
      <c r="C116" s="202" t="s">
        <v>127</v>
      </c>
      <c r="D116" s="203" t="s">
        <v>63</v>
      </c>
      <c r="E116" s="203" t="s">
        <v>59</v>
      </c>
      <c r="F116" s="203" t="s">
        <v>60</v>
      </c>
      <c r="G116" s="203" t="s">
        <v>128</v>
      </c>
      <c r="H116" s="203" t="s">
        <v>129</v>
      </c>
      <c r="I116" s="203" t="s">
        <v>130</v>
      </c>
      <c r="J116" s="203" t="s">
        <v>121</v>
      </c>
      <c r="K116" s="204" t="s">
        <v>131</v>
      </c>
      <c r="L116" s="205"/>
      <c r="M116" s="101" t="s">
        <v>1</v>
      </c>
      <c r="N116" s="102" t="s">
        <v>42</v>
      </c>
      <c r="O116" s="102" t="s">
        <v>132</v>
      </c>
      <c r="P116" s="102" t="s">
        <v>133</v>
      </c>
      <c r="Q116" s="102" t="s">
        <v>134</v>
      </c>
      <c r="R116" s="102" t="s">
        <v>135</v>
      </c>
      <c r="S116" s="102" t="s">
        <v>136</v>
      </c>
      <c r="T116" s="103" t="s">
        <v>137</v>
      </c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</row>
    <row r="117" s="2" customFormat="1" ht="22.8" customHeight="1">
      <c r="A117" s="39"/>
      <c r="B117" s="40"/>
      <c r="C117" s="108" t="s">
        <v>138</v>
      </c>
      <c r="D117" s="41"/>
      <c r="E117" s="41"/>
      <c r="F117" s="41"/>
      <c r="G117" s="41"/>
      <c r="H117" s="41"/>
      <c r="I117" s="41"/>
      <c r="J117" s="206">
        <f>BK117</f>
        <v>0</v>
      </c>
      <c r="K117" s="41"/>
      <c r="L117" s="45"/>
      <c r="M117" s="104"/>
      <c r="N117" s="207"/>
      <c r="O117" s="105"/>
      <c r="P117" s="208">
        <f>P118</f>
        <v>0</v>
      </c>
      <c r="Q117" s="105"/>
      <c r="R117" s="208">
        <f>R118</f>
        <v>0</v>
      </c>
      <c r="S117" s="105"/>
      <c r="T117" s="209">
        <f>T118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77</v>
      </c>
      <c r="AU117" s="18" t="s">
        <v>123</v>
      </c>
      <c r="BK117" s="210">
        <f>BK118</f>
        <v>0</v>
      </c>
    </row>
    <row r="118" s="12" customFormat="1" ht="25.92" customHeight="1">
      <c r="A118" s="12"/>
      <c r="B118" s="211"/>
      <c r="C118" s="212"/>
      <c r="D118" s="213" t="s">
        <v>77</v>
      </c>
      <c r="E118" s="214" t="s">
        <v>110</v>
      </c>
      <c r="F118" s="214" t="s">
        <v>111</v>
      </c>
      <c r="G118" s="212"/>
      <c r="H118" s="212"/>
      <c r="I118" s="215"/>
      <c r="J118" s="216">
        <f>BK118</f>
        <v>0</v>
      </c>
      <c r="K118" s="212"/>
      <c r="L118" s="217"/>
      <c r="M118" s="218"/>
      <c r="N118" s="219"/>
      <c r="O118" s="219"/>
      <c r="P118" s="220">
        <f>SUM(P119:P136)</f>
        <v>0</v>
      </c>
      <c r="Q118" s="219"/>
      <c r="R118" s="220">
        <f>SUM(R119:R136)</f>
        <v>0</v>
      </c>
      <c r="S118" s="219"/>
      <c r="T118" s="221">
        <f>SUM(T119:T136)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22" t="s">
        <v>179</v>
      </c>
      <c r="AT118" s="223" t="s">
        <v>77</v>
      </c>
      <c r="AU118" s="223" t="s">
        <v>78</v>
      </c>
      <c r="AY118" s="222" t="s">
        <v>141</v>
      </c>
      <c r="BK118" s="224">
        <f>SUM(BK119:BK136)</f>
        <v>0</v>
      </c>
    </row>
    <row r="119" s="2" customFormat="1" ht="16.5" customHeight="1">
      <c r="A119" s="39"/>
      <c r="B119" s="40"/>
      <c r="C119" s="227" t="s">
        <v>148</v>
      </c>
      <c r="D119" s="227" t="s">
        <v>144</v>
      </c>
      <c r="E119" s="228" t="s">
        <v>854</v>
      </c>
      <c r="F119" s="229" t="s">
        <v>857</v>
      </c>
      <c r="G119" s="230" t="s">
        <v>269</v>
      </c>
      <c r="H119" s="231">
        <v>1</v>
      </c>
      <c r="I119" s="232"/>
      <c r="J119" s="233">
        <f>ROUND(I119*H119,2)</f>
        <v>0</v>
      </c>
      <c r="K119" s="229" t="s">
        <v>626</v>
      </c>
      <c r="L119" s="45"/>
      <c r="M119" s="234" t="s">
        <v>1</v>
      </c>
      <c r="N119" s="235" t="s">
        <v>43</v>
      </c>
      <c r="O119" s="92"/>
      <c r="P119" s="236">
        <f>O119*H119</f>
        <v>0</v>
      </c>
      <c r="Q119" s="236">
        <v>0</v>
      </c>
      <c r="R119" s="236">
        <f>Q119*H119</f>
        <v>0</v>
      </c>
      <c r="S119" s="236">
        <v>0</v>
      </c>
      <c r="T119" s="237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38" t="s">
        <v>1368</v>
      </c>
      <c r="AT119" s="238" t="s">
        <v>144</v>
      </c>
      <c r="AU119" s="238" t="s">
        <v>85</v>
      </c>
      <c r="AY119" s="18" t="s">
        <v>141</v>
      </c>
      <c r="BE119" s="239">
        <f>IF(N119="základní",J119,0)</f>
        <v>0</v>
      </c>
      <c r="BF119" s="239">
        <f>IF(N119="snížená",J119,0)</f>
        <v>0</v>
      </c>
      <c r="BG119" s="239">
        <f>IF(N119="zákl. přenesená",J119,0)</f>
        <v>0</v>
      </c>
      <c r="BH119" s="239">
        <f>IF(N119="sníž. přenesená",J119,0)</f>
        <v>0</v>
      </c>
      <c r="BI119" s="239">
        <f>IF(N119="nulová",J119,0)</f>
        <v>0</v>
      </c>
      <c r="BJ119" s="18" t="s">
        <v>85</v>
      </c>
      <c r="BK119" s="239">
        <f>ROUND(I119*H119,2)</f>
        <v>0</v>
      </c>
      <c r="BL119" s="18" t="s">
        <v>1368</v>
      </c>
      <c r="BM119" s="238" t="s">
        <v>1369</v>
      </c>
    </row>
    <row r="120" s="2" customFormat="1">
      <c r="A120" s="39"/>
      <c r="B120" s="40"/>
      <c r="C120" s="41"/>
      <c r="D120" s="240" t="s">
        <v>150</v>
      </c>
      <c r="E120" s="41"/>
      <c r="F120" s="241" t="s">
        <v>857</v>
      </c>
      <c r="G120" s="41"/>
      <c r="H120" s="41"/>
      <c r="I120" s="242"/>
      <c r="J120" s="41"/>
      <c r="K120" s="41"/>
      <c r="L120" s="45"/>
      <c r="M120" s="243"/>
      <c r="N120" s="244"/>
      <c r="O120" s="92"/>
      <c r="P120" s="92"/>
      <c r="Q120" s="92"/>
      <c r="R120" s="92"/>
      <c r="S120" s="92"/>
      <c r="T120" s="93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150</v>
      </c>
      <c r="AU120" s="18" t="s">
        <v>85</v>
      </c>
    </row>
    <row r="121" s="14" customFormat="1">
      <c r="A121" s="14"/>
      <c r="B121" s="255"/>
      <c r="C121" s="256"/>
      <c r="D121" s="240" t="s">
        <v>151</v>
      </c>
      <c r="E121" s="257" t="s">
        <v>1</v>
      </c>
      <c r="F121" s="258" t="s">
        <v>85</v>
      </c>
      <c r="G121" s="256"/>
      <c r="H121" s="259">
        <v>1</v>
      </c>
      <c r="I121" s="260"/>
      <c r="J121" s="256"/>
      <c r="K121" s="256"/>
      <c r="L121" s="261"/>
      <c r="M121" s="262"/>
      <c r="N121" s="263"/>
      <c r="O121" s="263"/>
      <c r="P121" s="263"/>
      <c r="Q121" s="263"/>
      <c r="R121" s="263"/>
      <c r="S121" s="263"/>
      <c r="T121" s="26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65" t="s">
        <v>151</v>
      </c>
      <c r="AU121" s="265" t="s">
        <v>85</v>
      </c>
      <c r="AV121" s="14" t="s">
        <v>90</v>
      </c>
      <c r="AW121" s="14" t="s">
        <v>35</v>
      </c>
      <c r="AX121" s="14" t="s">
        <v>78</v>
      </c>
      <c r="AY121" s="265" t="s">
        <v>141</v>
      </c>
    </row>
    <row r="122" s="15" customFormat="1">
      <c r="A122" s="15"/>
      <c r="B122" s="266"/>
      <c r="C122" s="267"/>
      <c r="D122" s="240" t="s">
        <v>151</v>
      </c>
      <c r="E122" s="268" t="s">
        <v>1</v>
      </c>
      <c r="F122" s="269" t="s">
        <v>154</v>
      </c>
      <c r="G122" s="267"/>
      <c r="H122" s="270">
        <v>1</v>
      </c>
      <c r="I122" s="271"/>
      <c r="J122" s="267"/>
      <c r="K122" s="267"/>
      <c r="L122" s="272"/>
      <c r="M122" s="273"/>
      <c r="N122" s="274"/>
      <c r="O122" s="274"/>
      <c r="P122" s="274"/>
      <c r="Q122" s="274"/>
      <c r="R122" s="274"/>
      <c r="S122" s="274"/>
      <c r="T122" s="27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76" t="s">
        <v>151</v>
      </c>
      <c r="AU122" s="276" t="s">
        <v>85</v>
      </c>
      <c r="AV122" s="15" t="s">
        <v>148</v>
      </c>
      <c r="AW122" s="15" t="s">
        <v>35</v>
      </c>
      <c r="AX122" s="15" t="s">
        <v>85</v>
      </c>
      <c r="AY122" s="276" t="s">
        <v>141</v>
      </c>
    </row>
    <row r="123" s="2" customFormat="1" ht="16.5" customHeight="1">
      <c r="A123" s="39"/>
      <c r="B123" s="40"/>
      <c r="C123" s="227" t="s">
        <v>85</v>
      </c>
      <c r="D123" s="227" t="s">
        <v>144</v>
      </c>
      <c r="E123" s="228" t="s">
        <v>1370</v>
      </c>
      <c r="F123" s="229" t="s">
        <v>1371</v>
      </c>
      <c r="G123" s="230" t="s">
        <v>269</v>
      </c>
      <c r="H123" s="231">
        <v>1</v>
      </c>
      <c r="I123" s="232"/>
      <c r="J123" s="233">
        <f>ROUND(I123*H123,2)</f>
        <v>0</v>
      </c>
      <c r="K123" s="229" t="s">
        <v>626</v>
      </c>
      <c r="L123" s="45"/>
      <c r="M123" s="234" t="s">
        <v>1</v>
      </c>
      <c r="N123" s="235" t="s">
        <v>43</v>
      </c>
      <c r="O123" s="92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8" t="s">
        <v>1368</v>
      </c>
      <c r="AT123" s="238" t="s">
        <v>144</v>
      </c>
      <c r="AU123" s="238" t="s">
        <v>85</v>
      </c>
      <c r="AY123" s="18" t="s">
        <v>141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8" t="s">
        <v>85</v>
      </c>
      <c r="BK123" s="239">
        <f>ROUND(I123*H123,2)</f>
        <v>0</v>
      </c>
      <c r="BL123" s="18" t="s">
        <v>1368</v>
      </c>
      <c r="BM123" s="238" t="s">
        <v>1372</v>
      </c>
    </row>
    <row r="124" s="2" customFormat="1">
      <c r="A124" s="39"/>
      <c r="B124" s="40"/>
      <c r="C124" s="41"/>
      <c r="D124" s="240" t="s">
        <v>150</v>
      </c>
      <c r="E124" s="41"/>
      <c r="F124" s="241" t="s">
        <v>1371</v>
      </c>
      <c r="G124" s="41"/>
      <c r="H124" s="41"/>
      <c r="I124" s="242"/>
      <c r="J124" s="41"/>
      <c r="K124" s="41"/>
      <c r="L124" s="45"/>
      <c r="M124" s="243"/>
      <c r="N124" s="244"/>
      <c r="O124" s="92"/>
      <c r="P124" s="92"/>
      <c r="Q124" s="92"/>
      <c r="R124" s="92"/>
      <c r="S124" s="92"/>
      <c r="T124" s="9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150</v>
      </c>
      <c r="AU124" s="18" t="s">
        <v>85</v>
      </c>
    </row>
    <row r="125" s="2" customFormat="1" ht="16.5" customHeight="1">
      <c r="A125" s="39"/>
      <c r="B125" s="40"/>
      <c r="C125" s="227" t="s">
        <v>166</v>
      </c>
      <c r="D125" s="227" t="s">
        <v>144</v>
      </c>
      <c r="E125" s="228" t="s">
        <v>866</v>
      </c>
      <c r="F125" s="229" t="s">
        <v>865</v>
      </c>
      <c r="G125" s="230" t="s">
        <v>269</v>
      </c>
      <c r="H125" s="231">
        <v>1</v>
      </c>
      <c r="I125" s="232"/>
      <c r="J125" s="233">
        <f>ROUND(I125*H125,2)</f>
        <v>0</v>
      </c>
      <c r="K125" s="229" t="s">
        <v>626</v>
      </c>
      <c r="L125" s="45"/>
      <c r="M125" s="234" t="s">
        <v>1</v>
      </c>
      <c r="N125" s="235" t="s">
        <v>43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1368</v>
      </c>
      <c r="AT125" s="238" t="s">
        <v>144</v>
      </c>
      <c r="AU125" s="238" t="s">
        <v>85</v>
      </c>
      <c r="AY125" s="18" t="s">
        <v>141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85</v>
      </c>
      <c r="BK125" s="239">
        <f>ROUND(I125*H125,2)</f>
        <v>0</v>
      </c>
      <c r="BL125" s="18" t="s">
        <v>1368</v>
      </c>
      <c r="BM125" s="238" t="s">
        <v>1373</v>
      </c>
    </row>
    <row r="126" s="2" customFormat="1">
      <c r="A126" s="39"/>
      <c r="B126" s="40"/>
      <c r="C126" s="41"/>
      <c r="D126" s="240" t="s">
        <v>150</v>
      </c>
      <c r="E126" s="41"/>
      <c r="F126" s="241" t="s">
        <v>865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150</v>
      </c>
      <c r="AU126" s="18" t="s">
        <v>85</v>
      </c>
    </row>
    <row r="127" s="2" customFormat="1" ht="16.5" customHeight="1">
      <c r="A127" s="39"/>
      <c r="B127" s="40"/>
      <c r="C127" s="227" t="s">
        <v>179</v>
      </c>
      <c r="D127" s="227" t="s">
        <v>144</v>
      </c>
      <c r="E127" s="228" t="s">
        <v>1374</v>
      </c>
      <c r="F127" s="229" t="s">
        <v>1375</v>
      </c>
      <c r="G127" s="230" t="s">
        <v>269</v>
      </c>
      <c r="H127" s="231">
        <v>1</v>
      </c>
      <c r="I127" s="232"/>
      <c r="J127" s="233">
        <f>ROUND(I127*H127,2)</f>
        <v>0</v>
      </c>
      <c r="K127" s="229" t="s">
        <v>626</v>
      </c>
      <c r="L127" s="45"/>
      <c r="M127" s="234" t="s">
        <v>1</v>
      </c>
      <c r="N127" s="235" t="s">
        <v>43</v>
      </c>
      <c r="O127" s="92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8" t="s">
        <v>1368</v>
      </c>
      <c r="AT127" s="238" t="s">
        <v>144</v>
      </c>
      <c r="AU127" s="238" t="s">
        <v>85</v>
      </c>
      <c r="AY127" s="18" t="s">
        <v>141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8" t="s">
        <v>85</v>
      </c>
      <c r="BK127" s="239">
        <f>ROUND(I127*H127,2)</f>
        <v>0</v>
      </c>
      <c r="BL127" s="18" t="s">
        <v>1368</v>
      </c>
      <c r="BM127" s="238" t="s">
        <v>1376</v>
      </c>
    </row>
    <row r="128" s="2" customFormat="1">
      <c r="A128" s="39"/>
      <c r="B128" s="40"/>
      <c r="C128" s="41"/>
      <c r="D128" s="240" t="s">
        <v>150</v>
      </c>
      <c r="E128" s="41"/>
      <c r="F128" s="241" t="s">
        <v>1375</v>
      </c>
      <c r="G128" s="41"/>
      <c r="H128" s="41"/>
      <c r="I128" s="242"/>
      <c r="J128" s="41"/>
      <c r="K128" s="41"/>
      <c r="L128" s="45"/>
      <c r="M128" s="243"/>
      <c r="N128" s="244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150</v>
      </c>
      <c r="AU128" s="18" t="s">
        <v>85</v>
      </c>
    </row>
    <row r="129" s="2" customFormat="1" ht="16.5" customHeight="1">
      <c r="A129" s="39"/>
      <c r="B129" s="40"/>
      <c r="C129" s="227" t="s">
        <v>195</v>
      </c>
      <c r="D129" s="227" t="s">
        <v>144</v>
      </c>
      <c r="E129" s="228" t="s">
        <v>1377</v>
      </c>
      <c r="F129" s="229" t="s">
        <v>1378</v>
      </c>
      <c r="G129" s="230" t="s">
        <v>269</v>
      </c>
      <c r="H129" s="231">
        <v>1</v>
      </c>
      <c r="I129" s="232"/>
      <c r="J129" s="233">
        <f>ROUND(I129*H129,2)</f>
        <v>0</v>
      </c>
      <c r="K129" s="229" t="s">
        <v>626</v>
      </c>
      <c r="L129" s="45"/>
      <c r="M129" s="234" t="s">
        <v>1</v>
      </c>
      <c r="N129" s="235" t="s">
        <v>43</v>
      </c>
      <c r="O129" s="92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8" t="s">
        <v>1368</v>
      </c>
      <c r="AT129" s="238" t="s">
        <v>144</v>
      </c>
      <c r="AU129" s="238" t="s">
        <v>85</v>
      </c>
      <c r="AY129" s="18" t="s">
        <v>141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8" t="s">
        <v>85</v>
      </c>
      <c r="BK129" s="239">
        <f>ROUND(I129*H129,2)</f>
        <v>0</v>
      </c>
      <c r="BL129" s="18" t="s">
        <v>1368</v>
      </c>
      <c r="BM129" s="238" t="s">
        <v>1379</v>
      </c>
    </row>
    <row r="130" s="2" customFormat="1">
      <c r="A130" s="39"/>
      <c r="B130" s="40"/>
      <c r="C130" s="41"/>
      <c r="D130" s="240" t="s">
        <v>150</v>
      </c>
      <c r="E130" s="41"/>
      <c r="F130" s="241" t="s">
        <v>1378</v>
      </c>
      <c r="G130" s="41"/>
      <c r="H130" s="41"/>
      <c r="I130" s="242"/>
      <c r="J130" s="41"/>
      <c r="K130" s="41"/>
      <c r="L130" s="45"/>
      <c r="M130" s="243"/>
      <c r="N130" s="244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150</v>
      </c>
      <c r="AU130" s="18" t="s">
        <v>85</v>
      </c>
    </row>
    <row r="131" s="2" customFormat="1" ht="16.5" customHeight="1">
      <c r="A131" s="39"/>
      <c r="B131" s="40"/>
      <c r="C131" s="227" t="s">
        <v>201</v>
      </c>
      <c r="D131" s="227" t="s">
        <v>144</v>
      </c>
      <c r="E131" s="228" t="s">
        <v>1380</v>
      </c>
      <c r="F131" s="229" t="s">
        <v>1381</v>
      </c>
      <c r="G131" s="230" t="s">
        <v>269</v>
      </c>
      <c r="H131" s="231">
        <v>1</v>
      </c>
      <c r="I131" s="232"/>
      <c r="J131" s="233">
        <f>ROUND(I131*H131,2)</f>
        <v>0</v>
      </c>
      <c r="K131" s="229" t="s">
        <v>626</v>
      </c>
      <c r="L131" s="45"/>
      <c r="M131" s="234" t="s">
        <v>1</v>
      </c>
      <c r="N131" s="235" t="s">
        <v>43</v>
      </c>
      <c r="O131" s="92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8" t="s">
        <v>1368</v>
      </c>
      <c r="AT131" s="238" t="s">
        <v>144</v>
      </c>
      <c r="AU131" s="238" t="s">
        <v>85</v>
      </c>
      <c r="AY131" s="18" t="s">
        <v>141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8" t="s">
        <v>85</v>
      </c>
      <c r="BK131" s="239">
        <f>ROUND(I131*H131,2)</f>
        <v>0</v>
      </c>
      <c r="BL131" s="18" t="s">
        <v>1368</v>
      </c>
      <c r="BM131" s="238" t="s">
        <v>1382</v>
      </c>
    </row>
    <row r="132" s="2" customFormat="1">
      <c r="A132" s="39"/>
      <c r="B132" s="40"/>
      <c r="C132" s="41"/>
      <c r="D132" s="240" t="s">
        <v>150</v>
      </c>
      <c r="E132" s="41"/>
      <c r="F132" s="241" t="s">
        <v>1381</v>
      </c>
      <c r="G132" s="41"/>
      <c r="H132" s="41"/>
      <c r="I132" s="242"/>
      <c r="J132" s="41"/>
      <c r="K132" s="41"/>
      <c r="L132" s="45"/>
      <c r="M132" s="243"/>
      <c r="N132" s="244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150</v>
      </c>
      <c r="AU132" s="18" t="s">
        <v>85</v>
      </c>
    </row>
    <row r="133" s="2" customFormat="1" ht="16.5" customHeight="1">
      <c r="A133" s="39"/>
      <c r="B133" s="40"/>
      <c r="C133" s="227" t="s">
        <v>189</v>
      </c>
      <c r="D133" s="227" t="s">
        <v>144</v>
      </c>
      <c r="E133" s="228" t="s">
        <v>1383</v>
      </c>
      <c r="F133" s="229" t="s">
        <v>1113</v>
      </c>
      <c r="G133" s="230" t="s">
        <v>269</v>
      </c>
      <c r="H133" s="231">
        <v>1</v>
      </c>
      <c r="I133" s="232"/>
      <c r="J133" s="233">
        <f>ROUND(I133*H133,2)</f>
        <v>0</v>
      </c>
      <c r="K133" s="229" t="s">
        <v>626</v>
      </c>
      <c r="L133" s="45"/>
      <c r="M133" s="234" t="s">
        <v>1</v>
      </c>
      <c r="N133" s="235" t="s">
        <v>43</v>
      </c>
      <c r="O133" s="92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1368</v>
      </c>
      <c r="AT133" s="238" t="s">
        <v>144</v>
      </c>
      <c r="AU133" s="238" t="s">
        <v>85</v>
      </c>
      <c r="AY133" s="18" t="s">
        <v>141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85</v>
      </c>
      <c r="BK133" s="239">
        <f>ROUND(I133*H133,2)</f>
        <v>0</v>
      </c>
      <c r="BL133" s="18" t="s">
        <v>1368</v>
      </c>
      <c r="BM133" s="238" t="s">
        <v>1384</v>
      </c>
    </row>
    <row r="134" s="2" customFormat="1">
      <c r="A134" s="39"/>
      <c r="B134" s="40"/>
      <c r="C134" s="41"/>
      <c r="D134" s="240" t="s">
        <v>150</v>
      </c>
      <c r="E134" s="41"/>
      <c r="F134" s="241" t="s">
        <v>1113</v>
      </c>
      <c r="G134" s="41"/>
      <c r="H134" s="41"/>
      <c r="I134" s="242"/>
      <c r="J134" s="41"/>
      <c r="K134" s="41"/>
      <c r="L134" s="45"/>
      <c r="M134" s="243"/>
      <c r="N134" s="244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150</v>
      </c>
      <c r="AU134" s="18" t="s">
        <v>85</v>
      </c>
    </row>
    <row r="135" s="2" customFormat="1" ht="16.5" customHeight="1">
      <c r="A135" s="39"/>
      <c r="B135" s="40"/>
      <c r="C135" s="227" t="s">
        <v>90</v>
      </c>
      <c r="D135" s="227" t="s">
        <v>144</v>
      </c>
      <c r="E135" s="228" t="s">
        <v>1114</v>
      </c>
      <c r="F135" s="229" t="s">
        <v>1115</v>
      </c>
      <c r="G135" s="230" t="s">
        <v>269</v>
      </c>
      <c r="H135" s="231">
        <v>1</v>
      </c>
      <c r="I135" s="232"/>
      <c r="J135" s="233">
        <f>ROUND(I135*H135,2)</f>
        <v>0</v>
      </c>
      <c r="K135" s="229" t="s">
        <v>626</v>
      </c>
      <c r="L135" s="45"/>
      <c r="M135" s="234" t="s">
        <v>1</v>
      </c>
      <c r="N135" s="235" t="s">
        <v>43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1368</v>
      </c>
      <c r="AT135" s="238" t="s">
        <v>144</v>
      </c>
      <c r="AU135" s="238" t="s">
        <v>85</v>
      </c>
      <c r="AY135" s="18" t="s">
        <v>141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85</v>
      </c>
      <c r="BK135" s="239">
        <f>ROUND(I135*H135,2)</f>
        <v>0</v>
      </c>
      <c r="BL135" s="18" t="s">
        <v>1368</v>
      </c>
      <c r="BM135" s="238" t="s">
        <v>1385</v>
      </c>
    </row>
    <row r="136" s="2" customFormat="1">
      <c r="A136" s="39"/>
      <c r="B136" s="40"/>
      <c r="C136" s="41"/>
      <c r="D136" s="240" t="s">
        <v>150</v>
      </c>
      <c r="E136" s="41"/>
      <c r="F136" s="241" t="s">
        <v>1115</v>
      </c>
      <c r="G136" s="41"/>
      <c r="H136" s="41"/>
      <c r="I136" s="242"/>
      <c r="J136" s="41"/>
      <c r="K136" s="41"/>
      <c r="L136" s="45"/>
      <c r="M136" s="301"/>
      <c r="N136" s="302"/>
      <c r="O136" s="303"/>
      <c r="P136" s="303"/>
      <c r="Q136" s="303"/>
      <c r="R136" s="303"/>
      <c r="S136" s="303"/>
      <c r="T136" s="304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150</v>
      </c>
      <c r="AU136" s="18" t="s">
        <v>85</v>
      </c>
    </row>
    <row r="137" s="2" customFormat="1" ht="6.96" customHeight="1">
      <c r="A137" s="39"/>
      <c r="B137" s="67"/>
      <c r="C137" s="68"/>
      <c r="D137" s="68"/>
      <c r="E137" s="68"/>
      <c r="F137" s="68"/>
      <c r="G137" s="68"/>
      <c r="H137" s="68"/>
      <c r="I137" s="68"/>
      <c r="J137" s="68"/>
      <c r="K137" s="68"/>
      <c r="L137" s="45"/>
      <c r="M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</sheetData>
  <sheetProtection sheet="1" autoFilter="0" formatColumns="0" formatRows="0" objects="1" scenarios="1" spinCount="100000" saltValue="o99HOnrrx7X3Vzd1VHlub2MnFXQFiHTnpKna5vPoQ2QRN6J24MY/V/TAuKjzt8dviPyLkNePDN+Q3F0YqgkaWA==" hashValue="OczaTT1b6PwuFtpIx2ZcTiI4lpwELRpq2w7aMvjD2S7Q/fnbnl1ZEotVSQUJOfqG28Ke3nnQ9k1roBsXszE71g==" algorithmName="SHA-512" password="C61F"/>
  <autoFilter ref="C116:K136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Josef Vesely</dc:creator>
  <cp:lastModifiedBy>Josef Vesely</cp:lastModifiedBy>
  <dcterms:created xsi:type="dcterms:W3CDTF">2025-07-02T08:49:44Z</dcterms:created>
  <dcterms:modified xsi:type="dcterms:W3CDTF">2025-07-02T08:49:49Z</dcterms:modified>
</cp:coreProperties>
</file>