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VOŠ_výuka_práce\VŘ\Stavební úpravy F2_září 2025\"/>
    </mc:Choice>
  </mc:AlternateContent>
  <xr:revisionPtr revIDLastSave="0" documentId="13_ncr:1_{50CD454E-9884-4EFF-84CF-7CBAD0B25666}" xr6:coauthVersionLast="47" xr6:coauthVersionMax="47" xr10:uidLastSave="{00000000-0000-0000-0000-000000000000}"/>
  <bookViews>
    <workbookView xWindow="-120" yWindow="-120" windowWidth="29040" windowHeight="15720" activeTab="3" xr2:uid="{625A98F1-6160-4C03-9F6E-C2D8CFBB87E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Pol'!$A$1:$U$200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0" i="12" l="1"/>
  <c r="F39" i="1" s="1"/>
  <c r="BA113" i="12"/>
  <c r="BA99" i="12"/>
  <c r="BA75" i="12"/>
  <c r="BA72" i="12"/>
  <c r="BA61" i="12"/>
  <c r="BA60" i="12"/>
  <c r="BA55" i="12"/>
  <c r="BA54" i="12"/>
  <c r="BA53" i="12"/>
  <c r="BA18" i="12"/>
  <c r="F9" i="12"/>
  <c r="G9" i="12" s="1"/>
  <c r="I9" i="12"/>
  <c r="K9" i="12"/>
  <c r="O9" i="12"/>
  <c r="O8" i="12" s="1"/>
  <c r="Q9" i="12"/>
  <c r="U9" i="12"/>
  <c r="F10" i="12"/>
  <c r="G10" i="12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6" i="12"/>
  <c r="G16" i="12" s="1"/>
  <c r="I16" i="12"/>
  <c r="K16" i="12"/>
  <c r="O16" i="12"/>
  <c r="Q16" i="12"/>
  <c r="U16" i="12"/>
  <c r="F17" i="12"/>
  <c r="G17" i="12"/>
  <c r="M17" i="12" s="1"/>
  <c r="I17" i="12"/>
  <c r="K17" i="12"/>
  <c r="O17" i="12"/>
  <c r="Q17" i="12"/>
  <c r="U17" i="12"/>
  <c r="F19" i="12"/>
  <c r="G19" i="12" s="1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7" i="12"/>
  <c r="G27" i="12" s="1"/>
  <c r="I27" i="12"/>
  <c r="K27" i="12"/>
  <c r="K26" i="12" s="1"/>
  <c r="O27" i="12"/>
  <c r="Q27" i="12"/>
  <c r="U27" i="12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4" i="12"/>
  <c r="G34" i="12" s="1"/>
  <c r="I34" i="12"/>
  <c r="K34" i="12"/>
  <c r="O34" i="12"/>
  <c r="Q34" i="12"/>
  <c r="U34" i="12"/>
  <c r="F35" i="12"/>
  <c r="G35" i="12"/>
  <c r="M35" i="12" s="1"/>
  <c r="I35" i="12"/>
  <c r="K35" i="12"/>
  <c r="O35" i="12"/>
  <c r="Q35" i="12"/>
  <c r="U35" i="12"/>
  <c r="F36" i="12"/>
  <c r="G36" i="12" s="1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40" i="12"/>
  <c r="G40" i="12" s="1"/>
  <c r="I40" i="12"/>
  <c r="K40" i="12"/>
  <c r="O40" i="12"/>
  <c r="Q40" i="12"/>
  <c r="U40" i="12"/>
  <c r="F41" i="12"/>
  <c r="G41" i="12"/>
  <c r="M41" i="12" s="1"/>
  <c r="I41" i="12"/>
  <c r="K41" i="12"/>
  <c r="O41" i="12"/>
  <c r="Q41" i="12"/>
  <c r="U41" i="12"/>
  <c r="F42" i="12"/>
  <c r="G42" i="12" s="1"/>
  <c r="M42" i="12" s="1"/>
  <c r="I42" i="12"/>
  <c r="K42" i="12"/>
  <c r="O42" i="12"/>
  <c r="Q42" i="12"/>
  <c r="U42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5" i="12"/>
  <c r="G45" i="12" s="1"/>
  <c r="M45" i="12" s="1"/>
  <c r="I45" i="12"/>
  <c r="K45" i="12"/>
  <c r="O45" i="12"/>
  <c r="Q45" i="12"/>
  <c r="U45" i="12"/>
  <c r="F46" i="12"/>
  <c r="G46" i="12" s="1"/>
  <c r="M46" i="12" s="1"/>
  <c r="I46" i="12"/>
  <c r="K46" i="12"/>
  <c r="O46" i="12"/>
  <c r="Q46" i="12"/>
  <c r="U46" i="12"/>
  <c r="F48" i="12"/>
  <c r="G48" i="12"/>
  <c r="I48" i="12"/>
  <c r="K48" i="12"/>
  <c r="M48" i="12"/>
  <c r="O48" i="12"/>
  <c r="Q48" i="12"/>
  <c r="U48" i="12"/>
  <c r="F49" i="12"/>
  <c r="G49" i="12"/>
  <c r="M49" i="12" s="1"/>
  <c r="I49" i="12"/>
  <c r="K49" i="12"/>
  <c r="O49" i="12"/>
  <c r="Q49" i="12"/>
  <c r="U49" i="12"/>
  <c r="F50" i="12"/>
  <c r="G50" i="12" s="1"/>
  <c r="M50" i="12" s="1"/>
  <c r="I50" i="12"/>
  <c r="K50" i="12"/>
  <c r="O50" i="12"/>
  <c r="Q50" i="12"/>
  <c r="U50" i="12"/>
  <c r="F51" i="12"/>
  <c r="G51" i="12"/>
  <c r="M51" i="12" s="1"/>
  <c r="I51" i="12"/>
  <c r="K51" i="12"/>
  <c r="O51" i="12"/>
  <c r="Q51" i="12"/>
  <c r="U51" i="12"/>
  <c r="F52" i="12"/>
  <c r="G52" i="12"/>
  <c r="M52" i="12" s="1"/>
  <c r="I52" i="12"/>
  <c r="K52" i="12"/>
  <c r="O52" i="12"/>
  <c r="Q52" i="12"/>
  <c r="U52" i="12"/>
  <c r="F56" i="12"/>
  <c r="G56" i="12"/>
  <c r="M56" i="12" s="1"/>
  <c r="I56" i="12"/>
  <c r="K56" i="12"/>
  <c r="O56" i="12"/>
  <c r="Q56" i="12"/>
  <c r="U56" i="12"/>
  <c r="F57" i="12"/>
  <c r="G57" i="12" s="1"/>
  <c r="M57" i="12" s="1"/>
  <c r="I57" i="12"/>
  <c r="K57" i="12"/>
  <c r="O57" i="12"/>
  <c r="Q57" i="12"/>
  <c r="U57" i="12"/>
  <c r="G58" i="12"/>
  <c r="I53" i="1" s="1"/>
  <c r="F59" i="12"/>
  <c r="G59" i="12"/>
  <c r="M59" i="12" s="1"/>
  <c r="I59" i="12"/>
  <c r="K59" i="12"/>
  <c r="O59" i="12"/>
  <c r="O58" i="12" s="1"/>
  <c r="Q59" i="12"/>
  <c r="U59" i="12"/>
  <c r="F62" i="12"/>
  <c r="G62" i="12"/>
  <c r="M62" i="12" s="1"/>
  <c r="M58" i="12" s="1"/>
  <c r="I62" i="12"/>
  <c r="K62" i="12"/>
  <c r="O62" i="12"/>
  <c r="Q62" i="12"/>
  <c r="U62" i="12"/>
  <c r="F64" i="12"/>
  <c r="G64" i="12"/>
  <c r="M64" i="12" s="1"/>
  <c r="I64" i="12"/>
  <c r="K64" i="12"/>
  <c r="O64" i="12"/>
  <c r="Q64" i="12"/>
  <c r="U64" i="12"/>
  <c r="F65" i="12"/>
  <c r="G65" i="12" s="1"/>
  <c r="I65" i="12"/>
  <c r="K65" i="12"/>
  <c r="O65" i="12"/>
  <c r="Q65" i="12"/>
  <c r="U65" i="12"/>
  <c r="F66" i="12"/>
  <c r="G66" i="12"/>
  <c r="I66" i="12"/>
  <c r="K66" i="12"/>
  <c r="M66" i="12"/>
  <c r="O66" i="12"/>
  <c r="Q66" i="12"/>
  <c r="U66" i="12"/>
  <c r="F67" i="12"/>
  <c r="G67" i="12" s="1"/>
  <c r="M67" i="12" s="1"/>
  <c r="I67" i="12"/>
  <c r="K67" i="12"/>
  <c r="O67" i="12"/>
  <c r="Q67" i="12"/>
  <c r="U67" i="12"/>
  <c r="F68" i="12"/>
  <c r="G68" i="12" s="1"/>
  <c r="M68" i="12" s="1"/>
  <c r="I68" i="12"/>
  <c r="K68" i="12"/>
  <c r="O68" i="12"/>
  <c r="Q68" i="12"/>
  <c r="U68" i="12"/>
  <c r="F69" i="12"/>
  <c r="G69" i="12" s="1"/>
  <c r="M69" i="12" s="1"/>
  <c r="I69" i="12"/>
  <c r="K69" i="12"/>
  <c r="O69" i="12"/>
  <c r="Q69" i="12"/>
  <c r="U69" i="12"/>
  <c r="F70" i="12"/>
  <c r="G70" i="12"/>
  <c r="I70" i="12"/>
  <c r="K70" i="12"/>
  <c r="M70" i="12"/>
  <c r="O70" i="12"/>
  <c r="Q70" i="12"/>
  <c r="U70" i="12"/>
  <c r="F71" i="12"/>
  <c r="G71" i="12" s="1"/>
  <c r="M71" i="12" s="1"/>
  <c r="I71" i="12"/>
  <c r="K71" i="12"/>
  <c r="O71" i="12"/>
  <c r="Q71" i="12"/>
  <c r="U71" i="12"/>
  <c r="F73" i="12"/>
  <c r="G73" i="12"/>
  <c r="M73" i="12" s="1"/>
  <c r="I73" i="12"/>
  <c r="K73" i="12"/>
  <c r="O73" i="12"/>
  <c r="Q73" i="12"/>
  <c r="U73" i="12"/>
  <c r="F74" i="12"/>
  <c r="G74" i="12" s="1"/>
  <c r="M74" i="12" s="1"/>
  <c r="I74" i="12"/>
  <c r="K74" i="12"/>
  <c r="O74" i="12"/>
  <c r="Q74" i="12"/>
  <c r="U74" i="12"/>
  <c r="F76" i="12"/>
  <c r="G76" i="12"/>
  <c r="M76" i="12" s="1"/>
  <c r="I76" i="12"/>
  <c r="K76" i="12"/>
  <c r="O76" i="12"/>
  <c r="Q76" i="12"/>
  <c r="U76" i="12"/>
  <c r="F77" i="12"/>
  <c r="G77" i="12" s="1"/>
  <c r="M77" i="12" s="1"/>
  <c r="I77" i="12"/>
  <c r="K77" i="12"/>
  <c r="O77" i="12"/>
  <c r="Q77" i="12"/>
  <c r="U77" i="12"/>
  <c r="F78" i="12"/>
  <c r="G78" i="12"/>
  <c r="I78" i="12"/>
  <c r="K78" i="12"/>
  <c r="M78" i="12"/>
  <c r="O78" i="12"/>
  <c r="Q78" i="12"/>
  <c r="U78" i="12"/>
  <c r="F79" i="12"/>
  <c r="G79" i="12" s="1"/>
  <c r="M79" i="12" s="1"/>
  <c r="I79" i="12"/>
  <c r="K79" i="12"/>
  <c r="O79" i="12"/>
  <c r="Q79" i="12"/>
  <c r="U79" i="12"/>
  <c r="F80" i="12"/>
  <c r="G80" i="12"/>
  <c r="M80" i="12" s="1"/>
  <c r="I80" i="12"/>
  <c r="K80" i="12"/>
  <c r="O80" i="12"/>
  <c r="Q80" i="12"/>
  <c r="U80" i="12"/>
  <c r="F81" i="12"/>
  <c r="G81" i="12" s="1"/>
  <c r="M81" i="12" s="1"/>
  <c r="I81" i="12"/>
  <c r="K81" i="12"/>
  <c r="O81" i="12"/>
  <c r="Q81" i="12"/>
  <c r="U81" i="12"/>
  <c r="F82" i="12"/>
  <c r="G82" i="12"/>
  <c r="M82" i="12" s="1"/>
  <c r="I82" i="12"/>
  <c r="K82" i="12"/>
  <c r="O82" i="12"/>
  <c r="Q82" i="12"/>
  <c r="U82" i="12"/>
  <c r="F83" i="12"/>
  <c r="G83" i="12" s="1"/>
  <c r="M83" i="12" s="1"/>
  <c r="I83" i="12"/>
  <c r="K83" i="12"/>
  <c r="O83" i="12"/>
  <c r="Q83" i="12"/>
  <c r="U83" i="12"/>
  <c r="F84" i="12"/>
  <c r="G84" i="12"/>
  <c r="I84" i="12"/>
  <c r="K84" i="12"/>
  <c r="M84" i="12"/>
  <c r="O84" i="12"/>
  <c r="Q84" i="12"/>
  <c r="U84" i="12"/>
  <c r="F85" i="12"/>
  <c r="G85" i="12" s="1"/>
  <c r="M85" i="12" s="1"/>
  <c r="I85" i="12"/>
  <c r="K85" i="12"/>
  <c r="O85" i="12"/>
  <c r="Q85" i="12"/>
  <c r="U85" i="12"/>
  <c r="F86" i="12"/>
  <c r="G86" i="12" s="1"/>
  <c r="M86" i="12" s="1"/>
  <c r="I86" i="12"/>
  <c r="K86" i="12"/>
  <c r="O86" i="12"/>
  <c r="Q86" i="12"/>
  <c r="U86" i="12"/>
  <c r="F87" i="12"/>
  <c r="G87" i="12" s="1"/>
  <c r="M87" i="12" s="1"/>
  <c r="I87" i="12"/>
  <c r="K87" i="12"/>
  <c r="O87" i="12"/>
  <c r="Q87" i="12"/>
  <c r="U87" i="12"/>
  <c r="F88" i="12"/>
  <c r="G88" i="12"/>
  <c r="I88" i="12"/>
  <c r="K88" i="12"/>
  <c r="M88" i="12"/>
  <c r="O88" i="12"/>
  <c r="Q88" i="12"/>
  <c r="U88" i="12"/>
  <c r="F89" i="12"/>
  <c r="G89" i="12" s="1"/>
  <c r="M89" i="12" s="1"/>
  <c r="I89" i="12"/>
  <c r="K89" i="12"/>
  <c r="O89" i="12"/>
  <c r="Q89" i="12"/>
  <c r="U89" i="12"/>
  <c r="F90" i="12"/>
  <c r="G90" i="12"/>
  <c r="M90" i="12" s="1"/>
  <c r="I90" i="12"/>
  <c r="K90" i="12"/>
  <c r="O90" i="12"/>
  <c r="Q90" i="12"/>
  <c r="U90" i="12"/>
  <c r="F91" i="12"/>
  <c r="G91" i="12" s="1"/>
  <c r="M91" i="12" s="1"/>
  <c r="I91" i="12"/>
  <c r="K91" i="12"/>
  <c r="O91" i="12"/>
  <c r="Q91" i="12"/>
  <c r="U91" i="12"/>
  <c r="F92" i="12"/>
  <c r="G92" i="12"/>
  <c r="M92" i="12" s="1"/>
  <c r="I92" i="12"/>
  <c r="K92" i="12"/>
  <c r="O92" i="12"/>
  <c r="Q92" i="12"/>
  <c r="U92" i="12"/>
  <c r="F93" i="12"/>
  <c r="G93" i="12" s="1"/>
  <c r="M93" i="12" s="1"/>
  <c r="I93" i="12"/>
  <c r="K93" i="12"/>
  <c r="O93" i="12"/>
  <c r="Q93" i="12"/>
  <c r="U93" i="12"/>
  <c r="F94" i="12"/>
  <c r="G94" i="12"/>
  <c r="I94" i="12"/>
  <c r="K94" i="12"/>
  <c r="M94" i="12"/>
  <c r="O94" i="12"/>
  <c r="Q94" i="12"/>
  <c r="U94" i="12"/>
  <c r="F95" i="12"/>
  <c r="G95" i="12" s="1"/>
  <c r="M95" i="12" s="1"/>
  <c r="I95" i="12"/>
  <c r="K95" i="12"/>
  <c r="O95" i="12"/>
  <c r="Q95" i="12"/>
  <c r="U95" i="12"/>
  <c r="F96" i="12"/>
  <c r="G96" i="12"/>
  <c r="M96" i="12" s="1"/>
  <c r="I96" i="12"/>
  <c r="K96" i="12"/>
  <c r="O96" i="12"/>
  <c r="Q96" i="12"/>
  <c r="U96" i="12"/>
  <c r="F97" i="12"/>
  <c r="G97" i="12" s="1"/>
  <c r="M97" i="12" s="1"/>
  <c r="I97" i="12"/>
  <c r="K97" i="12"/>
  <c r="O97" i="12"/>
  <c r="Q97" i="12"/>
  <c r="U97" i="12"/>
  <c r="F98" i="12"/>
  <c r="G98" i="12"/>
  <c r="M98" i="12" s="1"/>
  <c r="I98" i="12"/>
  <c r="K98" i="12"/>
  <c r="O98" i="12"/>
  <c r="Q98" i="12"/>
  <c r="U98" i="12"/>
  <c r="F101" i="12"/>
  <c r="G101" i="12" s="1"/>
  <c r="I101" i="12"/>
  <c r="I100" i="12" s="1"/>
  <c r="K101" i="12"/>
  <c r="K100" i="12" s="1"/>
  <c r="O101" i="12"/>
  <c r="O100" i="12" s="1"/>
  <c r="Q101" i="12"/>
  <c r="Q100" i="12" s="1"/>
  <c r="U101" i="12"/>
  <c r="U100" i="12" s="1"/>
  <c r="F103" i="12"/>
  <c r="G103" i="12" s="1"/>
  <c r="I103" i="12"/>
  <c r="K103" i="12"/>
  <c r="K102" i="12" s="1"/>
  <c r="O103" i="12"/>
  <c r="Q103" i="12"/>
  <c r="U103" i="12"/>
  <c r="F104" i="12"/>
  <c r="G104" i="12" s="1"/>
  <c r="M104" i="12" s="1"/>
  <c r="I104" i="12"/>
  <c r="I102" i="12" s="1"/>
  <c r="K104" i="12"/>
  <c r="O104" i="12"/>
  <c r="Q104" i="12"/>
  <c r="U104" i="12"/>
  <c r="F105" i="12"/>
  <c r="G105" i="12"/>
  <c r="I105" i="12"/>
  <c r="K105" i="12"/>
  <c r="M105" i="12"/>
  <c r="O105" i="12"/>
  <c r="Q105" i="12"/>
  <c r="U105" i="12"/>
  <c r="F106" i="12"/>
  <c r="G106" i="12"/>
  <c r="M106" i="12" s="1"/>
  <c r="I106" i="12"/>
  <c r="K106" i="12"/>
  <c r="O106" i="12"/>
  <c r="Q106" i="12"/>
  <c r="U106" i="12"/>
  <c r="F108" i="12"/>
  <c r="G108" i="12" s="1"/>
  <c r="I108" i="12"/>
  <c r="K108" i="12"/>
  <c r="O108" i="12"/>
  <c r="Q108" i="12"/>
  <c r="U108" i="12"/>
  <c r="U107" i="12" s="1"/>
  <c r="F109" i="12"/>
  <c r="G109" i="12" s="1"/>
  <c r="M109" i="12" s="1"/>
  <c r="I109" i="12"/>
  <c r="K109" i="12"/>
  <c r="O109" i="12"/>
  <c r="Q109" i="12"/>
  <c r="U109" i="12"/>
  <c r="F110" i="12"/>
  <c r="G110" i="12" s="1"/>
  <c r="M110" i="12" s="1"/>
  <c r="I110" i="12"/>
  <c r="K110" i="12"/>
  <c r="O110" i="12"/>
  <c r="Q110" i="12"/>
  <c r="U110" i="12"/>
  <c r="K111" i="12"/>
  <c r="Q111" i="12"/>
  <c r="F112" i="12"/>
  <c r="G112" i="12"/>
  <c r="M112" i="12" s="1"/>
  <c r="M111" i="12" s="1"/>
  <c r="I112" i="12"/>
  <c r="I111" i="12" s="1"/>
  <c r="K112" i="12"/>
  <c r="O112" i="12"/>
  <c r="O111" i="12" s="1"/>
  <c r="Q112" i="12"/>
  <c r="U112" i="12"/>
  <c r="U111" i="12" s="1"/>
  <c r="K114" i="12"/>
  <c r="F115" i="12"/>
  <c r="G115" i="12"/>
  <c r="G114" i="12" s="1"/>
  <c r="I59" i="1" s="1"/>
  <c r="I115" i="12"/>
  <c r="I114" i="12" s="1"/>
  <c r="K115" i="12"/>
  <c r="O115" i="12"/>
  <c r="O114" i="12" s="1"/>
  <c r="Q115" i="12"/>
  <c r="Q114" i="12" s="1"/>
  <c r="U115" i="12"/>
  <c r="U114" i="12" s="1"/>
  <c r="F117" i="12"/>
  <c r="G117" i="12"/>
  <c r="I117" i="12"/>
  <c r="I116" i="12" s="1"/>
  <c r="K117" i="12"/>
  <c r="O117" i="12"/>
  <c r="Q117" i="12"/>
  <c r="U117" i="12"/>
  <c r="F118" i="12"/>
  <c r="G118" i="12" s="1"/>
  <c r="M118" i="12" s="1"/>
  <c r="I118" i="12"/>
  <c r="K118" i="12"/>
  <c r="O118" i="12"/>
  <c r="Q118" i="12"/>
  <c r="U118" i="12"/>
  <c r="F119" i="12"/>
  <c r="G119" i="12" s="1"/>
  <c r="M119" i="12" s="1"/>
  <c r="I119" i="12"/>
  <c r="K119" i="12"/>
  <c r="O119" i="12"/>
  <c r="Q119" i="12"/>
  <c r="U119" i="12"/>
  <c r="F121" i="12"/>
  <c r="G121" i="12"/>
  <c r="I121" i="12"/>
  <c r="K121" i="12"/>
  <c r="M121" i="12"/>
  <c r="O121" i="12"/>
  <c r="Q121" i="12"/>
  <c r="U121" i="12"/>
  <c r="F122" i="12"/>
  <c r="G122" i="12"/>
  <c r="M122" i="12" s="1"/>
  <c r="I122" i="12"/>
  <c r="K122" i="12"/>
  <c r="O122" i="12"/>
  <c r="Q122" i="12"/>
  <c r="U122" i="12"/>
  <c r="F123" i="12"/>
  <c r="G123" i="12"/>
  <c r="M123" i="12" s="1"/>
  <c r="I123" i="12"/>
  <c r="K123" i="12"/>
  <c r="O123" i="12"/>
  <c r="Q123" i="12"/>
  <c r="U123" i="12"/>
  <c r="F124" i="12"/>
  <c r="G124" i="12"/>
  <c r="M124" i="12" s="1"/>
  <c r="I124" i="12"/>
  <c r="K124" i="12"/>
  <c r="O124" i="12"/>
  <c r="Q124" i="12"/>
  <c r="U124" i="12"/>
  <c r="F125" i="12"/>
  <c r="G125" i="12"/>
  <c r="M125" i="12" s="1"/>
  <c r="I125" i="12"/>
  <c r="K125" i="12"/>
  <c r="O125" i="12"/>
  <c r="Q125" i="12"/>
  <c r="U125" i="12"/>
  <c r="F126" i="12"/>
  <c r="G126" i="12"/>
  <c r="M126" i="12" s="1"/>
  <c r="I126" i="12"/>
  <c r="K126" i="12"/>
  <c r="O126" i="12"/>
  <c r="Q126" i="12"/>
  <c r="U126" i="12"/>
  <c r="F127" i="12"/>
  <c r="G127" i="12"/>
  <c r="M127" i="12" s="1"/>
  <c r="I127" i="12"/>
  <c r="K127" i="12"/>
  <c r="O127" i="12"/>
  <c r="Q127" i="12"/>
  <c r="U127" i="12"/>
  <c r="F128" i="12"/>
  <c r="G128" i="12"/>
  <c r="M128" i="12" s="1"/>
  <c r="I128" i="12"/>
  <c r="K128" i="12"/>
  <c r="O128" i="12"/>
  <c r="Q128" i="12"/>
  <c r="U128" i="12"/>
  <c r="F129" i="12"/>
  <c r="G129" i="12"/>
  <c r="M129" i="12" s="1"/>
  <c r="I129" i="12"/>
  <c r="K129" i="12"/>
  <c r="O129" i="12"/>
  <c r="Q129" i="12"/>
  <c r="U129" i="12"/>
  <c r="F130" i="12"/>
  <c r="G130" i="12"/>
  <c r="M130" i="12" s="1"/>
  <c r="I130" i="12"/>
  <c r="K130" i="12"/>
  <c r="O130" i="12"/>
  <c r="Q130" i="12"/>
  <c r="U130" i="12"/>
  <c r="F132" i="12"/>
  <c r="G132" i="12"/>
  <c r="M132" i="12" s="1"/>
  <c r="I132" i="12"/>
  <c r="K132" i="12"/>
  <c r="O132" i="12"/>
  <c r="Q132" i="12"/>
  <c r="U132" i="12"/>
  <c r="F133" i="12"/>
  <c r="G133" i="12"/>
  <c r="G131" i="12" s="1"/>
  <c r="I62" i="1" s="1"/>
  <c r="I133" i="12"/>
  <c r="K133" i="12"/>
  <c r="O133" i="12"/>
  <c r="Q133" i="12"/>
  <c r="U133" i="12"/>
  <c r="F134" i="12"/>
  <c r="G134" i="12"/>
  <c r="M134" i="12" s="1"/>
  <c r="I134" i="12"/>
  <c r="K134" i="12"/>
  <c r="O134" i="12"/>
  <c r="Q134" i="12"/>
  <c r="U134" i="12"/>
  <c r="F135" i="12"/>
  <c r="G135" i="12"/>
  <c r="M135" i="12" s="1"/>
  <c r="I135" i="12"/>
  <c r="K135" i="12"/>
  <c r="O135" i="12"/>
  <c r="Q135" i="12"/>
  <c r="U135" i="12"/>
  <c r="F136" i="12"/>
  <c r="G136" i="12"/>
  <c r="M136" i="12" s="1"/>
  <c r="I136" i="12"/>
  <c r="K136" i="12"/>
  <c r="O136" i="12"/>
  <c r="Q136" i="12"/>
  <c r="U136" i="12"/>
  <c r="F137" i="12"/>
  <c r="G137" i="12"/>
  <c r="M137" i="12" s="1"/>
  <c r="I137" i="12"/>
  <c r="K137" i="12"/>
  <c r="O137" i="12"/>
  <c r="Q137" i="12"/>
  <c r="U137" i="12"/>
  <c r="F138" i="12"/>
  <c r="G138" i="12"/>
  <c r="M138" i="12" s="1"/>
  <c r="I138" i="12"/>
  <c r="K138" i="12"/>
  <c r="O138" i="12"/>
  <c r="Q138" i="12"/>
  <c r="U138" i="12"/>
  <c r="F139" i="12"/>
  <c r="G139" i="12"/>
  <c r="M139" i="12" s="1"/>
  <c r="I139" i="12"/>
  <c r="K139" i="12"/>
  <c r="O139" i="12"/>
  <c r="Q139" i="12"/>
  <c r="U139" i="12"/>
  <c r="F140" i="12"/>
  <c r="G140" i="12"/>
  <c r="M140" i="12" s="1"/>
  <c r="I140" i="12"/>
  <c r="K140" i="12"/>
  <c r="O140" i="12"/>
  <c r="Q140" i="12"/>
  <c r="U140" i="12"/>
  <c r="F141" i="12"/>
  <c r="G141" i="12"/>
  <c r="M141" i="12" s="1"/>
  <c r="I141" i="12"/>
  <c r="K141" i="12"/>
  <c r="O141" i="12"/>
  <c r="Q141" i="12"/>
  <c r="U141" i="12"/>
  <c r="F142" i="12"/>
  <c r="G142" i="12"/>
  <c r="M142" i="12" s="1"/>
  <c r="I142" i="12"/>
  <c r="K142" i="12"/>
  <c r="O142" i="12"/>
  <c r="Q142" i="12"/>
  <c r="U142" i="12"/>
  <c r="F143" i="12"/>
  <c r="G143" i="12"/>
  <c r="M143" i="12" s="1"/>
  <c r="I143" i="12"/>
  <c r="K143" i="12"/>
  <c r="O143" i="12"/>
  <c r="Q143" i="12"/>
  <c r="U143" i="12"/>
  <c r="F144" i="12"/>
  <c r="G144" i="12"/>
  <c r="M144" i="12" s="1"/>
  <c r="I144" i="12"/>
  <c r="K144" i="12"/>
  <c r="O144" i="12"/>
  <c r="Q144" i="12"/>
  <c r="U144" i="12"/>
  <c r="F146" i="12"/>
  <c r="G146" i="12" s="1"/>
  <c r="I146" i="12"/>
  <c r="K146" i="12"/>
  <c r="O146" i="12"/>
  <c r="Q146" i="12"/>
  <c r="U146" i="12"/>
  <c r="F147" i="12"/>
  <c r="G147" i="12" s="1"/>
  <c r="M147" i="12" s="1"/>
  <c r="I147" i="12"/>
  <c r="K147" i="12"/>
  <c r="O147" i="12"/>
  <c r="Q147" i="12"/>
  <c r="U147" i="12"/>
  <c r="F148" i="12"/>
  <c r="G148" i="12" s="1"/>
  <c r="M148" i="12" s="1"/>
  <c r="I148" i="12"/>
  <c r="K148" i="12"/>
  <c r="O148" i="12"/>
  <c r="Q148" i="12"/>
  <c r="U148" i="12"/>
  <c r="F149" i="12"/>
  <c r="G149" i="12" s="1"/>
  <c r="M149" i="12" s="1"/>
  <c r="I149" i="12"/>
  <c r="K149" i="12"/>
  <c r="O149" i="12"/>
  <c r="Q149" i="12"/>
  <c r="U149" i="12"/>
  <c r="F150" i="12"/>
  <c r="G150" i="12" s="1"/>
  <c r="M150" i="12" s="1"/>
  <c r="I150" i="12"/>
  <c r="K150" i="12"/>
  <c r="O150" i="12"/>
  <c r="Q150" i="12"/>
  <c r="U150" i="12"/>
  <c r="F151" i="12"/>
  <c r="G151" i="12" s="1"/>
  <c r="M151" i="12" s="1"/>
  <c r="I151" i="12"/>
  <c r="K151" i="12"/>
  <c r="O151" i="12"/>
  <c r="Q151" i="12"/>
  <c r="U151" i="12"/>
  <c r="F152" i="12"/>
  <c r="G152" i="12" s="1"/>
  <c r="M152" i="12" s="1"/>
  <c r="I152" i="12"/>
  <c r="K152" i="12"/>
  <c r="O152" i="12"/>
  <c r="Q152" i="12"/>
  <c r="U152" i="12"/>
  <c r="F153" i="12"/>
  <c r="G153" i="12" s="1"/>
  <c r="M153" i="12" s="1"/>
  <c r="I153" i="12"/>
  <c r="K153" i="12"/>
  <c r="O153" i="12"/>
  <c r="Q153" i="12"/>
  <c r="U153" i="12"/>
  <c r="F154" i="12"/>
  <c r="G154" i="12" s="1"/>
  <c r="M154" i="12" s="1"/>
  <c r="I154" i="12"/>
  <c r="K154" i="12"/>
  <c r="O154" i="12"/>
  <c r="Q154" i="12"/>
  <c r="U154" i="12"/>
  <c r="F155" i="12"/>
  <c r="G155" i="12" s="1"/>
  <c r="M155" i="12" s="1"/>
  <c r="I155" i="12"/>
  <c r="K155" i="12"/>
  <c r="O155" i="12"/>
  <c r="Q155" i="12"/>
  <c r="U155" i="12"/>
  <c r="F156" i="12"/>
  <c r="G156" i="12" s="1"/>
  <c r="M156" i="12" s="1"/>
  <c r="I156" i="12"/>
  <c r="K156" i="12"/>
  <c r="O156" i="12"/>
  <c r="Q156" i="12"/>
  <c r="U156" i="12"/>
  <c r="F157" i="12"/>
  <c r="G157" i="12" s="1"/>
  <c r="M157" i="12" s="1"/>
  <c r="I157" i="12"/>
  <c r="K157" i="12"/>
  <c r="O157" i="12"/>
  <c r="Q157" i="12"/>
  <c r="U157" i="12"/>
  <c r="F159" i="12"/>
  <c r="G159" i="12" s="1"/>
  <c r="I159" i="12"/>
  <c r="K159" i="12"/>
  <c r="O159" i="12"/>
  <c r="Q159" i="12"/>
  <c r="U159" i="12"/>
  <c r="F160" i="12"/>
  <c r="G160" i="12" s="1"/>
  <c r="M160" i="12" s="1"/>
  <c r="I160" i="12"/>
  <c r="K160" i="12"/>
  <c r="O160" i="12"/>
  <c r="Q160" i="12"/>
  <c r="U160" i="12"/>
  <c r="F161" i="12"/>
  <c r="G161" i="12" s="1"/>
  <c r="M161" i="12" s="1"/>
  <c r="I161" i="12"/>
  <c r="K161" i="12"/>
  <c r="O161" i="12"/>
  <c r="Q161" i="12"/>
  <c r="U161" i="12"/>
  <c r="F162" i="12"/>
  <c r="G162" i="12" s="1"/>
  <c r="M162" i="12" s="1"/>
  <c r="I162" i="12"/>
  <c r="K162" i="12"/>
  <c r="O162" i="12"/>
  <c r="Q162" i="12"/>
  <c r="U162" i="12"/>
  <c r="F163" i="12"/>
  <c r="G163" i="12" s="1"/>
  <c r="M163" i="12" s="1"/>
  <c r="I163" i="12"/>
  <c r="K163" i="12"/>
  <c r="O163" i="12"/>
  <c r="Q163" i="12"/>
  <c r="U163" i="12"/>
  <c r="F164" i="12"/>
  <c r="G164" i="12"/>
  <c r="I164" i="12"/>
  <c r="K164" i="12"/>
  <c r="M164" i="12"/>
  <c r="O164" i="12"/>
  <c r="Q164" i="12"/>
  <c r="U164" i="12"/>
  <c r="F165" i="12"/>
  <c r="G165" i="12" s="1"/>
  <c r="M165" i="12" s="1"/>
  <c r="I165" i="12"/>
  <c r="K165" i="12"/>
  <c r="O165" i="12"/>
  <c r="Q165" i="12"/>
  <c r="U165" i="12"/>
  <c r="F166" i="12"/>
  <c r="G166" i="12" s="1"/>
  <c r="M166" i="12" s="1"/>
  <c r="I166" i="12"/>
  <c r="K166" i="12"/>
  <c r="O166" i="12"/>
  <c r="Q166" i="12"/>
  <c r="U166" i="12"/>
  <c r="F167" i="12"/>
  <c r="G167" i="12" s="1"/>
  <c r="M167" i="12" s="1"/>
  <c r="I167" i="12"/>
  <c r="K167" i="12"/>
  <c r="O167" i="12"/>
  <c r="Q167" i="12"/>
  <c r="U167" i="12"/>
  <c r="F168" i="12"/>
  <c r="G168" i="12"/>
  <c r="M168" i="12" s="1"/>
  <c r="I168" i="12"/>
  <c r="K168" i="12"/>
  <c r="O168" i="12"/>
  <c r="Q168" i="12"/>
  <c r="U168" i="12"/>
  <c r="Q169" i="12"/>
  <c r="F170" i="12"/>
  <c r="G170" i="12" s="1"/>
  <c r="I170" i="12"/>
  <c r="K170" i="12"/>
  <c r="O170" i="12"/>
  <c r="Q170" i="12"/>
  <c r="U170" i="12"/>
  <c r="F171" i="12"/>
  <c r="G171" i="12" s="1"/>
  <c r="M171" i="12" s="1"/>
  <c r="I171" i="12"/>
  <c r="K171" i="12"/>
  <c r="K169" i="12" s="1"/>
  <c r="O171" i="12"/>
  <c r="O169" i="12" s="1"/>
  <c r="Q171" i="12"/>
  <c r="U171" i="12"/>
  <c r="F172" i="12"/>
  <c r="G172" i="12" s="1"/>
  <c r="M172" i="12" s="1"/>
  <c r="I172" i="12"/>
  <c r="K172" i="12"/>
  <c r="O172" i="12"/>
  <c r="Q172" i="12"/>
  <c r="U172" i="12"/>
  <c r="F173" i="12"/>
  <c r="G173" i="12" s="1"/>
  <c r="M173" i="12" s="1"/>
  <c r="I173" i="12"/>
  <c r="K173" i="12"/>
  <c r="O173" i="12"/>
  <c r="Q173" i="12"/>
  <c r="U173" i="12"/>
  <c r="F175" i="12"/>
  <c r="G175" i="12" s="1"/>
  <c r="I175" i="12"/>
  <c r="K175" i="12"/>
  <c r="K174" i="12" s="1"/>
  <c r="O175" i="12"/>
  <c r="Q175" i="12"/>
  <c r="Q174" i="12" s="1"/>
  <c r="U175" i="12"/>
  <c r="F176" i="12"/>
  <c r="G176" i="12" s="1"/>
  <c r="M176" i="12" s="1"/>
  <c r="I176" i="12"/>
  <c r="K176" i="12"/>
  <c r="O176" i="12"/>
  <c r="Q176" i="12"/>
  <c r="U176" i="12"/>
  <c r="K177" i="12"/>
  <c r="O177" i="12"/>
  <c r="F178" i="12"/>
  <c r="G178" i="12"/>
  <c r="G177" i="12" s="1"/>
  <c r="I67" i="1" s="1"/>
  <c r="I178" i="12"/>
  <c r="I177" i="12" s="1"/>
  <c r="K178" i="12"/>
  <c r="O178" i="12"/>
  <c r="Q178" i="12"/>
  <c r="Q177" i="12" s="1"/>
  <c r="U178" i="12"/>
  <c r="U177" i="12" s="1"/>
  <c r="O179" i="12"/>
  <c r="Q179" i="12"/>
  <c r="U179" i="12"/>
  <c r="F180" i="12"/>
  <c r="G180" i="12"/>
  <c r="M180" i="12" s="1"/>
  <c r="M179" i="12" s="1"/>
  <c r="I180" i="12"/>
  <c r="I179" i="12" s="1"/>
  <c r="K180" i="12"/>
  <c r="K179" i="12" s="1"/>
  <c r="O180" i="12"/>
  <c r="Q180" i="12"/>
  <c r="U180" i="12"/>
  <c r="F182" i="12"/>
  <c r="G182" i="12" s="1"/>
  <c r="I182" i="12"/>
  <c r="K182" i="12"/>
  <c r="O182" i="12"/>
  <c r="Q182" i="12"/>
  <c r="U182" i="12"/>
  <c r="F183" i="12"/>
  <c r="G183" i="12" s="1"/>
  <c r="M183" i="12" s="1"/>
  <c r="I183" i="12"/>
  <c r="K183" i="12"/>
  <c r="O183" i="12"/>
  <c r="Q183" i="12"/>
  <c r="U183" i="12"/>
  <c r="F184" i="12"/>
  <c r="G184" i="12" s="1"/>
  <c r="M184" i="12" s="1"/>
  <c r="I184" i="12"/>
  <c r="K184" i="12"/>
  <c r="O184" i="12"/>
  <c r="Q184" i="12"/>
  <c r="U184" i="12"/>
  <c r="F185" i="12"/>
  <c r="G185" i="12" s="1"/>
  <c r="M185" i="12" s="1"/>
  <c r="I185" i="12"/>
  <c r="K185" i="12"/>
  <c r="O185" i="12"/>
  <c r="Q185" i="12"/>
  <c r="U185" i="12"/>
  <c r="U181" i="12" s="1"/>
  <c r="F186" i="12"/>
  <c r="G186" i="12" s="1"/>
  <c r="M186" i="12" s="1"/>
  <c r="I186" i="12"/>
  <c r="K186" i="12"/>
  <c r="O186" i="12"/>
  <c r="Q186" i="12"/>
  <c r="U186" i="12"/>
  <c r="Q187" i="12"/>
  <c r="F188" i="12"/>
  <c r="G188" i="12"/>
  <c r="G187" i="12" s="1"/>
  <c r="I70" i="1" s="1"/>
  <c r="I188" i="12"/>
  <c r="I187" i="12" s="1"/>
  <c r="K188" i="12"/>
  <c r="K187" i="12" s="1"/>
  <c r="O188" i="12"/>
  <c r="O187" i="12" s="1"/>
  <c r="Q188" i="12"/>
  <c r="U188" i="12"/>
  <c r="U187" i="12" s="1"/>
  <c r="I20" i="1"/>
  <c r="G27" i="1"/>
  <c r="J28" i="1"/>
  <c r="J26" i="1"/>
  <c r="G38" i="1"/>
  <c r="F38" i="1"/>
  <c r="J23" i="1"/>
  <c r="J24" i="1"/>
  <c r="J25" i="1"/>
  <c r="J27" i="1"/>
  <c r="E24" i="1"/>
  <c r="E26" i="1"/>
  <c r="AD190" i="12" l="1"/>
  <c r="G39" i="1" s="1"/>
  <c r="G40" i="1" s="1"/>
  <c r="G25" i="1" s="1"/>
  <c r="G26" i="1" s="1"/>
  <c r="M9" i="12"/>
  <c r="G174" i="12"/>
  <c r="I66" i="1" s="1"/>
  <c r="M175" i="12"/>
  <c r="M174" i="12" s="1"/>
  <c r="G102" i="12"/>
  <c r="I56" i="1" s="1"/>
  <c r="M103" i="12"/>
  <c r="G181" i="12"/>
  <c r="I69" i="1" s="1"/>
  <c r="I19" i="1" s="1"/>
  <c r="M182" i="12"/>
  <c r="M181" i="12" s="1"/>
  <c r="G145" i="12"/>
  <c r="I63" i="1" s="1"/>
  <c r="M146" i="12"/>
  <c r="M145" i="12"/>
  <c r="H39" i="1"/>
  <c r="H40" i="1" s="1"/>
  <c r="F40" i="1"/>
  <c r="G23" i="1" s="1"/>
  <c r="G24" i="1" s="1"/>
  <c r="G116" i="12"/>
  <c r="I60" i="1" s="1"/>
  <c r="I107" i="12"/>
  <c r="U102" i="12"/>
  <c r="Q58" i="12"/>
  <c r="O39" i="12"/>
  <c r="Q15" i="12"/>
  <c r="Q158" i="12"/>
  <c r="O131" i="12"/>
  <c r="O120" i="12"/>
  <c r="U15" i="12"/>
  <c r="O158" i="12"/>
  <c r="M133" i="12"/>
  <c r="M131" i="12" s="1"/>
  <c r="M188" i="12"/>
  <c r="M187" i="12" s="1"/>
  <c r="Q181" i="12"/>
  <c r="I174" i="12"/>
  <c r="U169" i="12"/>
  <c r="K158" i="12"/>
  <c r="K131" i="12"/>
  <c r="Q102" i="12"/>
  <c r="O63" i="12"/>
  <c r="Q47" i="12"/>
  <c r="K47" i="12"/>
  <c r="O15" i="12"/>
  <c r="U8" i="12"/>
  <c r="O181" i="12"/>
  <c r="I158" i="12"/>
  <c r="I131" i="12"/>
  <c r="O102" i="12"/>
  <c r="I47" i="12"/>
  <c r="I39" i="12"/>
  <c r="K15" i="12"/>
  <c r="Q8" i="12"/>
  <c r="I169" i="12"/>
  <c r="Q145" i="12"/>
  <c r="U131" i="12"/>
  <c r="U120" i="12"/>
  <c r="U47" i="12"/>
  <c r="U39" i="12"/>
  <c r="U33" i="12"/>
  <c r="U26" i="12"/>
  <c r="K8" i="12"/>
  <c r="O145" i="12"/>
  <c r="Q131" i="12"/>
  <c r="O116" i="12"/>
  <c r="K107" i="12"/>
  <c r="Q39" i="12"/>
  <c r="Q33" i="12"/>
  <c r="Q26" i="12"/>
  <c r="I8" i="12"/>
  <c r="O47" i="12"/>
  <c r="O33" i="12"/>
  <c r="O26" i="12"/>
  <c r="U58" i="12"/>
  <c r="K145" i="12"/>
  <c r="M120" i="12"/>
  <c r="K39" i="12"/>
  <c r="K33" i="12"/>
  <c r="I145" i="12"/>
  <c r="K120" i="12"/>
  <c r="U63" i="12"/>
  <c r="I33" i="12"/>
  <c r="I26" i="12"/>
  <c r="I120" i="12"/>
  <c r="Q63" i="12"/>
  <c r="I15" i="12"/>
  <c r="K63" i="12"/>
  <c r="G120" i="12"/>
  <c r="I61" i="1" s="1"/>
  <c r="U116" i="12"/>
  <c r="K58" i="12"/>
  <c r="K181" i="12"/>
  <c r="U174" i="12"/>
  <c r="U145" i="12"/>
  <c r="Q116" i="12"/>
  <c r="I58" i="12"/>
  <c r="I63" i="12"/>
  <c r="G47" i="12"/>
  <c r="I52" i="1" s="1"/>
  <c r="I181" i="12"/>
  <c r="Q107" i="12"/>
  <c r="O174" i="12"/>
  <c r="U158" i="12"/>
  <c r="Q120" i="12"/>
  <c r="K116" i="12"/>
  <c r="O107" i="12"/>
  <c r="G8" i="12"/>
  <c r="M159" i="12"/>
  <c r="M158" i="12" s="1"/>
  <c r="G158" i="12"/>
  <c r="I64" i="1" s="1"/>
  <c r="M108" i="12"/>
  <c r="M107" i="12" s="1"/>
  <c r="G107" i="12"/>
  <c r="I57" i="1" s="1"/>
  <c r="M47" i="12"/>
  <c r="M40" i="12"/>
  <c r="M39" i="12" s="1"/>
  <c r="G39" i="12"/>
  <c r="I51" i="1" s="1"/>
  <c r="M34" i="12"/>
  <c r="M33" i="12" s="1"/>
  <c r="G33" i="12"/>
  <c r="I50" i="1" s="1"/>
  <c r="M16" i="12"/>
  <c r="M15" i="12" s="1"/>
  <c r="G15" i="12"/>
  <c r="I48" i="1" s="1"/>
  <c r="M101" i="12"/>
  <c r="M100" i="12" s="1"/>
  <c r="G100" i="12"/>
  <c r="I55" i="1" s="1"/>
  <c r="G63" i="12"/>
  <c r="I54" i="1" s="1"/>
  <c r="M65" i="12"/>
  <c r="M27" i="12"/>
  <c r="M26" i="12" s="1"/>
  <c r="G26" i="12"/>
  <c r="I49" i="1" s="1"/>
  <c r="M63" i="12"/>
  <c r="M102" i="12"/>
  <c r="G169" i="12"/>
  <c r="I65" i="1" s="1"/>
  <c r="M170" i="12"/>
  <c r="M169" i="12" s="1"/>
  <c r="G179" i="12"/>
  <c r="I68" i="1" s="1"/>
  <c r="I18" i="1" s="1"/>
  <c r="M178" i="12"/>
  <c r="M177" i="12" s="1"/>
  <c r="M115" i="12"/>
  <c r="M114" i="12" s="1"/>
  <c r="M117" i="12"/>
  <c r="M116" i="12" s="1"/>
  <c r="G111" i="12"/>
  <c r="I58" i="1" s="1"/>
  <c r="M10" i="12"/>
  <c r="M8" i="12" s="1"/>
  <c r="I39" i="1"/>
  <c r="I40" i="1" s="1"/>
  <c r="J39" i="1" s="1"/>
  <c r="J40" i="1" s="1"/>
  <c r="I17" i="1" l="1"/>
  <c r="G28" i="1"/>
  <c r="G29" i="1"/>
  <c r="I47" i="1"/>
  <c r="G190" i="12"/>
  <c r="I16" i="1" l="1"/>
  <c r="I21" i="1" s="1"/>
  <c r="I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69E8E1F4-24C8-4697-B3C4-6BCD5C3615F9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3572BEBA-64AF-4F79-AB86-13C554357A2D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853F72E2-ECF4-4EF6-B892-397ED13C006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C83D78D5-2A80-483E-BF2A-BB9CD8A2F202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EE1C67EC-4982-4B22-AA7E-1F4D5A25B2A2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9126CA4A-3E16-4390-8D6F-92CC9BD1579E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<sst xmlns="http://schemas.openxmlformats.org/spreadsheetml/2006/main" count="898" uniqueCount="451">
  <si>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</si>
  <si>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</si>
  <si>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</si>
  <si>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</si>
  <si>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</si>
  <si>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</si>
  <si>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</si>
  <si>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</si>
  <si>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</si>
  <si>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</si>
  <si>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</si>
  <si>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</si>
  <si>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</si>
  <si>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</si>
  <si>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</si>
  <si>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</si>
  <si>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</si>
  <si>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</si>
  <si>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</si>
  <si>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</si>
  <si>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</si>
  <si>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</si>
  <si>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</si>
  <si>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</si>
  <si>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</si>
  <si>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</si>
  <si>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</si>
  <si>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</si>
  <si>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</si>
  <si>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</si>
  <si>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</si>
  <si>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</si>
  <si>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</si>
  <si>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</si>
  <si>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</si>
  <si>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</si>
  <si>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</si>
  <si>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</si>
  <si>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</si>
  <si>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</si>
  <si>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</si>
  <si>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</si>
  <si>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</si>
  <si>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Hybešova 982/53, Boskovice</t>
  </si>
  <si>
    <t>Rozpočet:</t>
  </si>
  <si>
    <t>Misto</t>
  </si>
  <si>
    <t>VOŠ a SŠ Boskovice - rekonstrukce domova mládeže F2</t>
  </si>
  <si>
    <t>Vyšší odborná škola a střední škola Boskovice, příspěvková organizace</t>
  </si>
  <si>
    <t>Hybešova 982/53</t>
  </si>
  <si>
    <t>Boskovice</t>
  </si>
  <si>
    <t>68001</t>
  </si>
  <si>
    <t>62073516</t>
  </si>
  <si>
    <t>CZ62073516</t>
  </si>
  <si>
    <t>Rozpočet</t>
  </si>
  <si>
    <t>Celkem za stavbu</t>
  </si>
  <si>
    <t>CZK</t>
  </si>
  <si>
    <t>Rekapitulace dílů</t>
  </si>
  <si>
    <t>Typ dílu</t>
  </si>
  <si>
    <t>3</t>
  </si>
  <si>
    <t>Svislé a kompletní konstrukce</t>
  </si>
  <si>
    <t>34</t>
  </si>
  <si>
    <t>Stěny a příčky</t>
  </si>
  <si>
    <t>60</t>
  </si>
  <si>
    <t>Úpravy povrchů, omítky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</si>
  <si>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</si>
  <si>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</si>
  <si>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</si>
  <si>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</si>
  <si>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</si>
  <si>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</si>
  <si>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</si>
  <si>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Různé dokončovací konstrukce a práce na pozemních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</si>
  <si>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</si>
  <si>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</si>
  <si>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</si>
  <si>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</si>
  <si>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</si>
  <si>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</si>
  <si>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</si>
  <si>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</si>
  <si>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728</t>
  </si>
  <si>
    <t>Vzduchotechnika</t>
  </si>
  <si>
    <t>730</t>
  </si>
  <si>
    <t>Ústřední vytápění</t>
  </si>
  <si>
    <t>764</t>
  </si>
  <si>
    <t>Konstrukce klempířské</t>
  </si>
  <si>
    <t>769</t>
  </si>
  <si>
    <t>Otvorové prvky z plastu</t>
  </si>
  <si>
    <t>771</t>
  </si>
  <si>
    <t>Podlahy z dlaždic</t>
  </si>
  <si>
    <t>775</t>
  </si>
  <si>
    <t>Podlahy vlysové, parketové a povlakové</t>
  </si>
  <si>
    <t>781</t>
  </si>
  <si>
    <t>Obklady (keramické)</t>
  </si>
  <si>
    <t>783</t>
  </si>
  <si>
    <t>Nátěry</t>
  </si>
  <si>
    <t>784</t>
  </si>
  <si>
    <t>Malby</t>
  </si>
  <si>
    <t>M21</t>
  </si>
  <si>
    <t>Elektromontáže</t>
  </si>
  <si>
    <t>M22</t>
  </si>
  <si>
    <t>Montáže sdělovací a zabezpečovací techniky</t>
  </si>
  <si>
    <t>VN</t>
  </si>
  <si>
    <t>721.1</t>
  </si>
  <si>
    <t>Vnitřní vodovod a kanalizace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</si>
  <si>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</si>
  <si>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</si>
  <si>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</si>
  <si>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</si>
  <si>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</si>
  <si>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</si>
  <si>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</si>
  <si>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</si>
  <si>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</si>
  <si>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</si>
  <si>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</si>
  <si>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</si>
  <si>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</si>
  <si>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</si>
  <si>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</si>
  <si>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</si>
  <si>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</si>
  <si>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</si>
  <si>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</si>
  <si>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</si>
  <si>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</si>
  <si>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</si>
  <si>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</si>
  <si>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</si>
  <si>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</si>
  <si>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</si>
  <si>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</si>
  <si>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</si>
  <si>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310236241RT1</t>
  </si>
  <si>
    <t>Zazdívka otvorů pl. 0,09 m2 cihlami, tl. zdi 20 cm, s použitím suché maltové směsi</t>
  </si>
  <si>
    <t>kus</t>
  </si>
  <si>
    <t>POL1_0</t>
  </si>
  <si>
    <t>317121103RT2</t>
  </si>
  <si>
    <t>Osazení překladu světlost otvoru do 375 cm, včetně dodávky RZP 4/10 239x14x14</t>
  </si>
  <si>
    <t>340271512R00</t>
  </si>
  <si>
    <t>Zazdívka otvorů pl.do 1 m2, pórobet.tvár,tl.12,5cm</t>
  </si>
  <si>
    <t>m3</t>
  </si>
  <si>
    <t>340271612R00</t>
  </si>
  <si>
    <t>Zazdívka otvorů pl.do 4 m2, pórobet.tvár,tl.12,5cm</t>
  </si>
  <si>
    <t>349231811RT2</t>
  </si>
  <si>
    <t>Přizdívka ostění s ozubem z cihel, kapsy do 15 cm, s použitím suché maltové směsi</t>
  </si>
  <si>
    <t>m2</t>
  </si>
  <si>
    <t>30001</t>
  </si>
  <si>
    <t>Výztuž helikální 1x d 10 mm, drážka vč. zapravení, fixace trhlin lokálně kotvy v drážce a do vrtu</t>
  </si>
  <si>
    <t>m</t>
  </si>
  <si>
    <t>342090121R00</t>
  </si>
  <si>
    <t>Otvor v SDK, pro dveře 1kř do 25 kg, CW 75, 1xopl.</t>
  </si>
  <si>
    <t>342091043R00</t>
  </si>
  <si>
    <t>Příplatek za nestandardní povrchovou úpravu Q3</t>
  </si>
  <si>
    <t>Q3 Speciální tmelení - standardní tmelení Q2 + širší tmelení spár a přetažení zbývajícího povrchu kartonů vhodným tmelem pro konečnou úpravu. Po dokončení tmelení je nutné v případě potřeby tmelené plochy přebrousit.</t>
  </si>
  <si>
    <t>POP</t>
  </si>
  <si>
    <t>342261112RS2</t>
  </si>
  <si>
    <t>Příčka sádrokarton. ocel.kce, 1x oplášť. tl.100 mm, desky protipožární tl. 12,5 mm, minerál tl. 6 cm</t>
  </si>
  <si>
    <t>342263310R00</t>
  </si>
  <si>
    <t>Úprava sádrokartonové příčky pro osazení umývadla</t>
  </si>
  <si>
    <t>342263998R00</t>
  </si>
  <si>
    <t>Příplatek k příčce sádrokart. za plochu do 5 m2</t>
  </si>
  <si>
    <t>342264051RT2</t>
  </si>
  <si>
    <t>Podhled sádrokartonový na zavěšenou ocel. konstr., desky protipožární tl. 12,5 mm, bez izolace</t>
  </si>
  <si>
    <t>342264051RT4</t>
  </si>
  <si>
    <t>Podhled sádrokartonový na zavěšenou ocel. konstr., desky požár. impreg. tl. 12,5 mm, bez izolace</t>
  </si>
  <si>
    <t>342264098RT2</t>
  </si>
  <si>
    <t>Příplatek k podhledu sádrokart. za plochu do 10 m2, pro plochy 2 - 5 m2</t>
  </si>
  <si>
    <t>342266111RT4</t>
  </si>
  <si>
    <t>Obklad stěn sádrokartonem na ocelovou konstrukci, desky požár. impreg. tl. 12,5 mm, Isover tl. 5 cm</t>
  </si>
  <si>
    <t>602012102R00</t>
  </si>
  <si>
    <t>Postřik cementový ručně</t>
  </si>
  <si>
    <t>602012112RT3</t>
  </si>
  <si>
    <t>Omítka jádrová ručně, tloušťka vrstvy 15 mm</t>
  </si>
  <si>
    <t>602012142RT1</t>
  </si>
  <si>
    <t>Štuk vnitřní i vnější ručně, tloušťka vrstvy 2 mm</t>
  </si>
  <si>
    <t>602016191R00</t>
  </si>
  <si>
    <t>Penetrační nátěr stěn ručně</t>
  </si>
  <si>
    <t>612481211RT2</t>
  </si>
  <si>
    <t>Montáž výztužné sítě(perlinky)do stěrky-vnit.stěny, včetně výztužné sítě a stěrkového tmelu</t>
  </si>
  <si>
    <t>622300131R00</t>
  </si>
  <si>
    <t>Vyrovnávací tmel tl. do 5 mm</t>
  </si>
  <si>
    <t>612403382R00</t>
  </si>
  <si>
    <t>Hrubá výplň rýh ve stěnách do 5x5 cm maltou ze SMS</t>
  </si>
  <si>
    <t>612403385R00</t>
  </si>
  <si>
    <t>Hrubá výplň rýh ve stěnách do 10x5 cm maltou z SMS</t>
  </si>
  <si>
    <t>612403386R00</t>
  </si>
  <si>
    <t>Hrubá výplň rýh ve stěnách do 10x10cm maltou z SMS</t>
  </si>
  <si>
    <t>612409991RT2</t>
  </si>
  <si>
    <t>Začištění omítek kolem oken,dveří apod., s použitím suché maltové směsi</t>
  </si>
  <si>
    <t>612409992RT2</t>
  </si>
  <si>
    <t>Začištění omítek nad obkladem s použitím suché,  maltové směsi</t>
  </si>
  <si>
    <t>631313621RM1</t>
  </si>
  <si>
    <t>Mazanina betonová tl. 8 - 12 cm C 20/25, z betonu prostého</t>
  </si>
  <si>
    <t>631319151R00</t>
  </si>
  <si>
    <t>Příplatek za přehlaz. mazanin pod povlaky tl. 8 cm</t>
  </si>
  <si>
    <t>632411904R00</t>
  </si>
  <si>
    <t>Penetrace podkladů penetrace,  spotřeba 150g/m2</t>
  </si>
  <si>
    <t>632412150R0F</t>
  </si>
  <si>
    <t>Vyrovnávací stěrka z flexibilníhoi tmelu, ruční zpracování, tl. do 50mm</t>
  </si>
  <si>
    <t>632441491R00</t>
  </si>
  <si>
    <t>Broušení anhydritových potěrů - odstranění šlemu</t>
  </si>
  <si>
    <t>713121118F00</t>
  </si>
  <si>
    <t>Zaříznutí dilatačního pásku podél stěn po betonáži</t>
  </si>
  <si>
    <t>713191221R00</t>
  </si>
  <si>
    <t>Dilatační pásek podél stěn výšky 100 mm vč.dodávky</t>
  </si>
  <si>
    <t>642942212RT2</t>
  </si>
  <si>
    <t>Osazení zárubně do sádrokarton. příčky tl. 100 mm, včetně dodávky zárubně  700/100</t>
  </si>
  <si>
    <t>642944121RU3</t>
  </si>
  <si>
    <t>Osazení ocelových zárubní dodatečně do 2,5 m2, včetně dodávky zárubně  70x197x16 cm</t>
  </si>
  <si>
    <t>766661112R00</t>
  </si>
  <si>
    <t>Montáž dveří do zárubně,otevíravých 1kř.do 0,8 m</t>
  </si>
  <si>
    <t>766670021R00</t>
  </si>
  <si>
    <t>Montáž kliky a štítku</t>
  </si>
  <si>
    <t>070212158RA0</t>
  </si>
  <si>
    <t>Dveře vnitřní protipožární CPL 0,2 šířky 800 mm, ocelová zárubeň do zdiva, kování, dřevěný práh</t>
  </si>
  <si>
    <t>KLASIK kouřotěsné dekor buk</t>
  </si>
  <si>
    <t>Cylindrická vložka nerez + rozeta</t>
  </si>
  <si>
    <t>54914588</t>
  </si>
  <si>
    <t>Kliky se štítem mezip  s ukazatelem nerez + rozeta</t>
  </si>
  <si>
    <t>POL3_0</t>
  </si>
  <si>
    <t>611601202</t>
  </si>
  <si>
    <t>Dveře vnitřní plné 1kř. 70x197 cm, dekor buk</t>
  </si>
  <si>
    <t>95-001</t>
  </si>
  <si>
    <t>Orientační tabulky na zdivu, bezpečnostní tabulky:</t>
  </si>
  <si>
    <t>označení únik cest, elektrického zařízení, zákaz kouření atd.</t>
  </si>
  <si>
    <t>počet upřesnit dle skutečnosti</t>
  </si>
  <si>
    <t>952901111R00</t>
  </si>
  <si>
    <t>Vyčištění budov o výšce podlaží do 4 m</t>
  </si>
  <si>
    <t>766411821R00</t>
  </si>
  <si>
    <t>Demontáž obložení stěn palubkami</t>
  </si>
  <si>
    <t>766662811R00</t>
  </si>
  <si>
    <t>Demontáž prahů dveří 1křídlových</t>
  </si>
  <si>
    <t>775511800R00</t>
  </si>
  <si>
    <t>Demontáž podlah vlysových lepených včetně lišt, (parkety)</t>
  </si>
  <si>
    <t>787600801R00</t>
  </si>
  <si>
    <t>Vysklívání oken skla plochého o ploše do 1 m2</t>
  </si>
  <si>
    <t>962031116R00</t>
  </si>
  <si>
    <t>Bourání příček z cihel pálených plných tl. 140 mm</t>
  </si>
  <si>
    <t>963016111R00</t>
  </si>
  <si>
    <t>DMTŽ podhledu SDK, kovová kce., 1xoplášť.12,5 mm</t>
  </si>
  <si>
    <t>965042131RT1</t>
  </si>
  <si>
    <t>Bourání mazanin betonových  tl. 10 cm, pl. 4 m2, ručně tl. mazaniny 5 - 8 cm</t>
  </si>
  <si>
    <t>965048515R00</t>
  </si>
  <si>
    <t>Broušení betonových povrchů do tl. 5 mm, (nesoudržné vrstvy po DMTŽ parket lepených)</t>
  </si>
  <si>
    <t>zbytky lepidla a nesoudržné vrstvy po DMTŽ lepených parket</t>
  </si>
  <si>
    <t>965081713RT1</t>
  </si>
  <si>
    <t>Bourání dlažeb keramických tl.10 mm, nad 1 m2, ručně, dlaždice keramické</t>
  </si>
  <si>
    <t>967031142R00</t>
  </si>
  <si>
    <t>Přisekání rovných ostění cihelných</t>
  </si>
  <si>
    <t>967031744R00</t>
  </si>
  <si>
    <t>Přisekání plošné zdiva cihelného na MC tl. 35 cm</t>
  </si>
  <si>
    <t>968061112R00</t>
  </si>
  <si>
    <t>Vyvěšení dřevěných okenních křídel pl. do 1,5 m2</t>
  </si>
  <si>
    <t>968061125R00</t>
  </si>
  <si>
    <t>Vyvěšení dřevěných dveřních křídel pl. do 2 m2</t>
  </si>
  <si>
    <t>968062354R00</t>
  </si>
  <si>
    <t>Vybourání dřevěných rámů oken dvojitých pl. 1 m2</t>
  </si>
  <si>
    <t>968072455R00</t>
  </si>
  <si>
    <t>Vybourání dveřních zárubní pl. do 2 m2</t>
  </si>
  <si>
    <t>968096001R00</t>
  </si>
  <si>
    <t>Bourání parapetů plastových š. do 20 cm</t>
  </si>
  <si>
    <t>971033431R00</t>
  </si>
  <si>
    <t>Vybourání otv. zeď  pl.0,25 m2, tl.15cm</t>
  </si>
  <si>
    <t>971035531R00</t>
  </si>
  <si>
    <t>Vybourání otv. zeď cihel. pl. 1 m2, tl. 15 cm</t>
  </si>
  <si>
    <t>971081621R00</t>
  </si>
  <si>
    <t>Vybourání otvorů příčky tl. 10-15 cm otvor do 4m2</t>
  </si>
  <si>
    <t>973031334R00</t>
  </si>
  <si>
    <t>Vysekání kapes zeď cih, MVC pl. 0,16 m2, hl. 15 cm</t>
  </si>
  <si>
    <t>974031132R00</t>
  </si>
  <si>
    <t>Vysekání rýh ve zdi cihelné do 5 x 7 cm</t>
  </si>
  <si>
    <t>974031143R00</t>
  </si>
  <si>
    <t>Vysekání rýh ve zdi cihelné 7 x 10 cm</t>
  </si>
  <si>
    <t>974031153R00</t>
  </si>
  <si>
    <t>Vysekání rýh ve zdi cihelné 10 x 10 cm</t>
  </si>
  <si>
    <t>978013191R00</t>
  </si>
  <si>
    <t>Otlučení omítek vnitřních stěn v rozsahu do 100 %</t>
  </si>
  <si>
    <t>978023411R00</t>
  </si>
  <si>
    <t>Vysekání a úprava spár zdiva cihelného mimo komín., (vyškábání - očištění spár zdiva)</t>
  </si>
  <si>
    <t>978059531R00</t>
  </si>
  <si>
    <t>Odsekání vnitřních obkladů stěn nad 2 m2</t>
  </si>
  <si>
    <t>979097010F00</t>
  </si>
  <si>
    <t>Přistavení kontejneru na sutě 4 t</t>
  </si>
  <si>
    <t>kpl</t>
  </si>
  <si>
    <t>979097011R00</t>
  </si>
  <si>
    <t>Pronájem kontejneru 4 t předběžně upravit dle skut</t>
  </si>
  <si>
    <t>den</t>
  </si>
  <si>
    <t>979081111R00</t>
  </si>
  <si>
    <t>Odvoz suti a vybour. hmot na skládku do 1 km</t>
  </si>
  <si>
    <t>t</t>
  </si>
  <si>
    <t>979081121R00</t>
  </si>
  <si>
    <t>Příplatek k odvozu za každý další 1 km, (na vzdálenost 15 km)</t>
  </si>
  <si>
    <t>979082111R00</t>
  </si>
  <si>
    <t>Vnitrostaveništní doprava suti do 10 m</t>
  </si>
  <si>
    <t>979082121R00</t>
  </si>
  <si>
    <t>Příplatek k vnitrost. dopravě suti za dalších 5 m, (přípl. na vzdálenost 30m)</t>
  </si>
  <si>
    <t>979990107R00</t>
  </si>
  <si>
    <t>Poplatek za skládku suti - směs betonu,cihel,dřeva</t>
  </si>
  <si>
    <t>předběžně množství upravit dle skutečnosti</t>
  </si>
  <si>
    <t>999281111R00</t>
  </si>
  <si>
    <t>Přesun hmot pro opravy a údržbu do výšky 25 m</t>
  </si>
  <si>
    <t>711212002RT3</t>
  </si>
  <si>
    <t>Hydroizolační povlak - nátěr nebo stěrka, pružná hydroizolace tl. 2mm</t>
  </si>
  <si>
    <t>711212601RT2</t>
  </si>
  <si>
    <t>Těsnicí pás do spoje podlaha - stěna, š. 100 mm</t>
  </si>
  <si>
    <t>711212602RT2</t>
  </si>
  <si>
    <t>Těsnicí roh vnější, vnitřní do spoje podlaha-stěna, vnější, vnitřní roh</t>
  </si>
  <si>
    <t>998711203R00</t>
  </si>
  <si>
    <t>Přesun hmot pro izolace proti vodě, výšky do 24 m</t>
  </si>
  <si>
    <t>713111130RT1</t>
  </si>
  <si>
    <t>Izolace tepelné stropů, vložená mezi krokve, 1 vrstva - materiál ve specifikaci</t>
  </si>
  <si>
    <t>63151406</t>
  </si>
  <si>
    <t>Deska z minerální plsti tl. 100 mm</t>
  </si>
  <si>
    <t>998713203R00</t>
  </si>
  <si>
    <t>Přesun hmot pro izolace tepelné, výšky do 24 m</t>
  </si>
  <si>
    <t>728254</t>
  </si>
  <si>
    <t>Dodávka a montáž VZT, dle projektové dokumentace</t>
  </si>
  <si>
    <t>včetně dodávky spiropotrubí,spojek a izolace potrubí ze skelného vlákna obaleného hliníkovou fólií</t>
  </si>
  <si>
    <t>740101</t>
  </si>
  <si>
    <t>Dodávka a montáž ÚT, dle projektové dokumentace</t>
  </si>
  <si>
    <t>764410850R00</t>
  </si>
  <si>
    <t>Demontáž oplechování parapetů,rš od 100 do 330 mm</t>
  </si>
  <si>
    <t>764816133RT2</t>
  </si>
  <si>
    <t>Oplechování parapetů, lakovaný Pz plech, lepení</t>
  </si>
  <si>
    <t>998764203R00</t>
  </si>
  <si>
    <t>Přesun hmot pro klempířské konstr., výšky do 24 m</t>
  </si>
  <si>
    <t>766601112R00</t>
  </si>
  <si>
    <t>Montáž těsnění připoj. spáry, ostění, fólie+páska, mat. ve specifikaci</t>
  </si>
  <si>
    <t>766629303R00</t>
  </si>
  <si>
    <t>Montáž oken plastových plochy do 4,50 m2, mat. ve specifikaci</t>
  </si>
  <si>
    <t>766694113R00</t>
  </si>
  <si>
    <t>Montáž parapetních desek š.do 30 cm,dl.do 260 cm</t>
  </si>
  <si>
    <t>28355282</t>
  </si>
  <si>
    <t>Vnitřní okenní páska, 70 mm - parotěsná, červená</t>
  </si>
  <si>
    <t>28355286</t>
  </si>
  <si>
    <t>Vnější okenní páska,  70 mm - paropropustná, šedočerná</t>
  </si>
  <si>
    <t>28395202.R</t>
  </si>
  <si>
    <t>Pěna polyuretanová 750 ml</t>
  </si>
  <si>
    <t>60775431.R</t>
  </si>
  <si>
    <t>Parapet interiér DTD šíře 200 mm tyč dl. 4,05 m</t>
  </si>
  <si>
    <t>60775453.R</t>
  </si>
  <si>
    <t>Krytka oboustranná plastová pro DTD parapet 600 mm</t>
  </si>
  <si>
    <t>61143961.R</t>
  </si>
  <si>
    <t>Okno plastové se sklopným křídlem, oboustranně bílé</t>
  </si>
  <si>
    <t>998766203RP1</t>
  </si>
  <si>
    <t>Přesun hmot pro otvorové prvky z plastu, výšky do 24 m</t>
  </si>
  <si>
    <t>771101210R00</t>
  </si>
  <si>
    <t>Penetrace podkladu pod dlažby</t>
  </si>
  <si>
    <t>771111122R00</t>
  </si>
  <si>
    <t>Montáž podlahových lišt přechodových</t>
  </si>
  <si>
    <t>771275521R00</t>
  </si>
  <si>
    <t>Montáž keramických dlaždic na podstupnice, (obklad vyvýšeného prahu, rovný,tmel,v.do 100 mm)</t>
  </si>
  <si>
    <t>771479001R00</t>
  </si>
  <si>
    <t>Řezání dlaždic keramických pro soklíky, (obklad vyvýšeného prahu, rovný,tmel,v.do 100 mm)</t>
  </si>
  <si>
    <t>771575109R00</t>
  </si>
  <si>
    <t>Montáž podlah keram.,hladké, tmel, 20x20,30x30 cm</t>
  </si>
  <si>
    <t>771578011R00</t>
  </si>
  <si>
    <t>Spára podlaha - stěna, silikonem, mat. ve specifikaci</t>
  </si>
  <si>
    <t>771579793R00</t>
  </si>
  <si>
    <t>Příplatek za spárovací hmotu - plošně,keram.dlažba</t>
  </si>
  <si>
    <t>771591185F00</t>
  </si>
  <si>
    <t>Řezání keramické dlažby rovné</t>
  </si>
  <si>
    <t>781497121R00</t>
  </si>
  <si>
    <t>Lišta hliníková rohová k obkladům, (obklad vyvýšeného prahu, rovný,tmel,v.do 100 mm)</t>
  </si>
  <si>
    <t>23152330</t>
  </si>
  <si>
    <t>Tmel silikonový  310 ml kartuše</t>
  </si>
  <si>
    <t>5537000223.R</t>
  </si>
  <si>
    <t>Lišta přechodová Al 30/F vrtaná l=270 cm</t>
  </si>
  <si>
    <t>597642030</t>
  </si>
  <si>
    <t>Dlažba 300x300x9 mm předběžně dle výběru investora</t>
  </si>
  <si>
    <t>998771203R00</t>
  </si>
  <si>
    <t>Přesun hmot pro podlahy z dlaždic, výšky do 24 m</t>
  </si>
  <si>
    <t>775101.F_Práce</t>
  </si>
  <si>
    <t>Vyčištění a vysátí podkladu</t>
  </si>
  <si>
    <t>775102.F_Práce</t>
  </si>
  <si>
    <t>Montáž igelitu a podložky</t>
  </si>
  <si>
    <t>775103.F_Práce</t>
  </si>
  <si>
    <t>Montáž vinylové podlahy</t>
  </si>
  <si>
    <t>775104.F_Práce</t>
  </si>
  <si>
    <t>Montáž obvodových lišt</t>
  </si>
  <si>
    <t>775105.F_Práce</t>
  </si>
  <si>
    <t>Montáž přechodových lišt</t>
  </si>
  <si>
    <t>775201.F_Mat</t>
  </si>
  <si>
    <t>Vinyl.plov.podlaha</t>
  </si>
  <si>
    <t>775202.F_Mat</t>
  </si>
  <si>
    <t>Igelitová parozábrana</t>
  </si>
  <si>
    <t>775203.F_Mat</t>
  </si>
  <si>
    <t xml:space="preserve">Podložka </t>
  </si>
  <si>
    <t>775204.F_Mat</t>
  </si>
  <si>
    <t>Lišta obvodová THX</t>
  </si>
  <si>
    <t>775205.F_Mat</t>
  </si>
  <si>
    <t>Rožky, spojky,ukonč.profily k liště THX</t>
  </si>
  <si>
    <t>775206.F_Mat</t>
  </si>
  <si>
    <t>Lišta přechodová samolepící 40 mm</t>
  </si>
  <si>
    <t>775301.F</t>
  </si>
  <si>
    <t>Přesun hmot a VRN</t>
  </si>
  <si>
    <t>soubor</t>
  </si>
  <si>
    <t>781101210R00</t>
  </si>
  <si>
    <t>Penetrace podkladu pod obklady</t>
  </si>
  <si>
    <t>781415015R00</t>
  </si>
  <si>
    <t>Montáž obkladů stěn, porovin.,tmel, 20x20,30x15 cm</t>
  </si>
  <si>
    <t>781419197U00</t>
  </si>
  <si>
    <t>Přípl obklad pórov spáry silikon</t>
  </si>
  <si>
    <t>781419706R00</t>
  </si>
  <si>
    <t>Příplatek za spárovací vodotěsnou hmotu - plošně</t>
  </si>
  <si>
    <t>781491001R00</t>
  </si>
  <si>
    <t>Montáž lišt k obkladům</t>
  </si>
  <si>
    <t>781495185U00</t>
  </si>
  <si>
    <t>Řezání obkládaček rovné</t>
  </si>
  <si>
    <t>553001</t>
  </si>
  <si>
    <t>Lišta ukončovací Al 2,5 m</t>
  </si>
  <si>
    <t>597813608</t>
  </si>
  <si>
    <t>Obkládačka 20x20 předběžně dle výběru investora</t>
  </si>
  <si>
    <t>998781203R00</t>
  </si>
  <si>
    <t>Přesun hmot pro obklady keramické, výšky do 24 m</t>
  </si>
  <si>
    <t>783201811R00</t>
  </si>
  <si>
    <t>Odstranění nátěrů z kovových konstrukcí oškrábáním, (před nátěrem)</t>
  </si>
  <si>
    <t>783225600R00</t>
  </si>
  <si>
    <t>Nátěr syntetický kovových konstrukcí 2x email</t>
  </si>
  <si>
    <t>783226100R00</t>
  </si>
  <si>
    <t>Nátěr syntetický kovových konstrukcí základní</t>
  </si>
  <si>
    <t>783626700F00</t>
  </si>
  <si>
    <t>Nátěr lazurovací truhlář. výrobků 2x lak, (prahy dveří)</t>
  </si>
  <si>
    <t>784111701R00</t>
  </si>
  <si>
    <t>Penetrace podkladu nátěrem sádrokarton 1x</t>
  </si>
  <si>
    <t>784115712R00</t>
  </si>
  <si>
    <t>Malba sádrokarton, bílá, bez penetrace, 2 x</t>
  </si>
  <si>
    <t>M21101</t>
  </si>
  <si>
    <t>Dodávka a montáž elektromontáží vč. revize, dle projektové dokumentace</t>
  </si>
  <si>
    <t>2223RV1</t>
  </si>
  <si>
    <t>Autonomní autom.požární hlásič detekce kouře se, sirénou s vlastími akumulátorovými bateriemi D+M</t>
  </si>
  <si>
    <t>2</t>
  </si>
  <si>
    <t>Lešení a zvedací mechanismy 3% z HSV</t>
  </si>
  <si>
    <t>-</t>
  </si>
  <si>
    <t>POL99_0</t>
  </si>
  <si>
    <t>Přesun stavebních kapacit 1%</t>
  </si>
  <si>
    <t>4</t>
  </si>
  <si>
    <t>Kompletační činnost (IČD) 1%</t>
  </si>
  <si>
    <t>5</t>
  </si>
  <si>
    <t>Zařízení, provoz a odstranění staveniště, 3%</t>
  </si>
  <si>
    <t>1</t>
  </si>
  <si>
    <t>Mimostaveništní doprava</t>
  </si>
  <si>
    <t>Dodávka a montáž  ZTI, kanalizace, dle projektové dokumentace</t>
  </si>
  <si>
    <t>Dveře protipožární EI30 plné 80x197 cm CPL 0,2</t>
  </si>
  <si>
    <t/>
  </si>
  <si>
    <t>SUM</t>
  </si>
  <si>
    <t>Poznámky uchazeče k zadání</t>
  </si>
  <si>
    <t>POPUZIV</t>
  </si>
  <si>
    <t>END</t>
  </si>
  <si>
    <t>srovnání ostění po vybourání výplní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</si>
</sst>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8" fillId="0" borderId="0" xfId="0" applyNumberFormat="1" applyFont="1" applyAlignment="1">
      <alignment wrapText="1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9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Font="1" applyBorder="1" applyAlignment="1">
      <alignment horizontal="left" vertical="top" wrapText="1"/>
    </xf>
    <xf numFmtId="0" fontId="17" fillId="0" borderId="0" xfId="0" applyFont="1" applyAlignment="1">
      <alignment vertical="top" wrapText="1" shrinkToFit="1"/>
    </xf>
    <xf numFmtId="164" fontId="17" fillId="0" borderId="0" xfId="0" applyNumberFormat="1" applyFont="1" applyAlignment="1">
      <alignment vertical="top" wrapText="1" shrinkToFit="1"/>
    </xf>
    <xf numFmtId="4" fontId="17" fillId="0" borderId="0" xfId="0" applyNumberFormat="1" applyFont="1" applyAlignment="1">
      <alignment vertical="top" wrapText="1" shrinkToFit="1"/>
    </xf>
    <xf numFmtId="4" fontId="17" fillId="0" borderId="34" xfId="0" applyNumberFormat="1" applyFont="1" applyBorder="1" applyAlignment="1">
      <alignment vertical="top" wrapText="1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7A7E0D13-03BE-473D-A4CE-236B6C165A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D915-BBA7-4015-BBB4-EDAA94781609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79" t="s">
        <v>39</v>
      </c>
      <c r="B2" s="179"/>
      <c r="C2" s="179"/>
      <c r="D2" s="179"/>
      <c r="E2" s="179"/>
      <c r="F2" s="179"/>
      <c r="G2" s="17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40FF-D6A2-4D90-AD2F-A4B2797AE145}">
  <sheetPr codeName="List5112">
    <tabColor rgb="FF66FF66"/>
  </sheetPr>
  <dimension ref="A1:O74"/>
  <sheetViews>
    <sheetView showGridLines="0" topLeftCell="B1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88" t="s">
        <v>42</v>
      </c>
      <c r="C1" s="189"/>
      <c r="D1" s="189"/>
      <c r="E1" s="189"/>
      <c r="F1" s="189"/>
      <c r="G1" s="189"/>
      <c r="H1" s="189"/>
      <c r="I1" s="189"/>
      <c r="J1" s="190"/>
    </row>
    <row r="2" spans="1:15" ht="23.25" customHeight="1" x14ac:dyDescent="0.2">
      <c r="A2" s="3"/>
      <c r="B2" s="70" t="s">
        <v>40</v>
      </c>
      <c r="C2" s="71"/>
      <c r="D2" s="181" t="s">
        <v>46</v>
      </c>
      <c r="E2" s="182"/>
      <c r="F2" s="182"/>
      <c r="G2" s="182"/>
      <c r="H2" s="182"/>
      <c r="I2" s="182"/>
      <c r="J2" s="183"/>
      <c r="O2" s="1"/>
    </row>
    <row r="3" spans="1:15" ht="23.25" customHeight="1" x14ac:dyDescent="0.2">
      <c r="A3" s="3"/>
      <c r="B3" s="72" t="s">
        <v>45</v>
      </c>
      <c r="C3" s="73"/>
      <c r="D3" s="203" t="s">
        <v>43</v>
      </c>
      <c r="E3" s="204"/>
      <c r="F3" s="204"/>
      <c r="G3" s="204"/>
      <c r="H3" s="204"/>
      <c r="I3" s="204"/>
      <c r="J3" s="205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 t="s">
        <v>47</v>
      </c>
      <c r="E5" s="22"/>
      <c r="F5" s="22"/>
      <c r="G5" s="22"/>
      <c r="H5" s="24" t="s">
        <v>33</v>
      </c>
      <c r="I5" s="79" t="s">
        <v>51</v>
      </c>
      <c r="J5" s="9"/>
    </row>
    <row r="6" spans="1:15" ht="15.75" customHeight="1" x14ac:dyDescent="0.2">
      <c r="A6" s="3"/>
      <c r="B6" s="34"/>
      <c r="C6" s="22"/>
      <c r="D6" s="79" t="s">
        <v>48</v>
      </c>
      <c r="E6" s="22"/>
      <c r="F6" s="22"/>
      <c r="G6" s="22"/>
      <c r="H6" s="24" t="s">
        <v>34</v>
      </c>
      <c r="I6" s="79" t="s">
        <v>52</v>
      </c>
      <c r="J6" s="9"/>
    </row>
    <row r="7" spans="1:15" ht="15.75" customHeight="1" x14ac:dyDescent="0.2">
      <c r="A7" s="3"/>
      <c r="B7" s="35"/>
      <c r="C7" s="80" t="s">
        <v>50</v>
      </c>
      <c r="D7" s="69" t="s">
        <v>49</v>
      </c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199"/>
      <c r="E11" s="199"/>
      <c r="F11" s="199"/>
      <c r="G11" s="199"/>
      <c r="H11" s="24" t="s">
        <v>33</v>
      </c>
      <c r="I11" s="82"/>
      <c r="J11" s="9"/>
    </row>
    <row r="12" spans="1:15" ht="15.75" customHeight="1" x14ac:dyDescent="0.2">
      <c r="A12" s="3"/>
      <c r="B12" s="34"/>
      <c r="C12" s="22"/>
      <c r="D12" s="218"/>
      <c r="E12" s="218"/>
      <c r="F12" s="218"/>
      <c r="G12" s="218"/>
      <c r="H12" s="24" t="s">
        <v>34</v>
      </c>
      <c r="I12" s="82"/>
      <c r="J12" s="9"/>
    </row>
    <row r="13" spans="1:15" ht="15.75" customHeight="1" x14ac:dyDescent="0.2">
      <c r="A13" s="3"/>
      <c r="B13" s="35"/>
      <c r="C13" s="81"/>
      <c r="D13" s="219"/>
      <c r="E13" s="219"/>
      <c r="F13" s="219"/>
      <c r="G13" s="219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187"/>
      <c r="F15" s="187"/>
      <c r="G15" s="216"/>
      <c r="H15" s="216"/>
      <c r="I15" s="216" t="s">
        <v>28</v>
      </c>
      <c r="J15" s="217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184"/>
      <c r="F16" s="185"/>
      <c r="G16" s="184"/>
      <c r="H16" s="185"/>
      <c r="I16" s="184">
        <f>SUMIF(F47:F70,A16,I47:I70)+SUMIF(F47:F70,"PSU",I47:I70)</f>
        <v>0</v>
      </c>
      <c r="J16" s="186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184"/>
      <c r="F17" s="185"/>
      <c r="G17" s="184"/>
      <c r="H17" s="185"/>
      <c r="I17" s="184">
        <f>SUMIF(F47:F70,A17,I47:I70)</f>
        <v>0</v>
      </c>
      <c r="J17" s="186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184"/>
      <c r="F18" s="185"/>
      <c r="G18" s="184"/>
      <c r="H18" s="185"/>
      <c r="I18" s="184">
        <f>SUMIF(F47:F70,A18,I47:I70)</f>
        <v>0</v>
      </c>
      <c r="J18" s="186"/>
    </row>
    <row r="19" spans="1:10" ht="23.25" customHeight="1" x14ac:dyDescent="0.2">
      <c r="A19" s="128" t="s">
        <v>102</v>
      </c>
      <c r="B19" s="129" t="s">
        <v>26</v>
      </c>
      <c r="C19" s="47"/>
      <c r="D19" s="48"/>
      <c r="E19" s="184"/>
      <c r="F19" s="185"/>
      <c r="G19" s="184"/>
      <c r="H19" s="185"/>
      <c r="I19" s="184">
        <f>SUMIF(F47:F70,A19,I47:I70)</f>
        <v>0</v>
      </c>
      <c r="J19" s="186"/>
    </row>
    <row r="20" spans="1:10" ht="23.25" customHeight="1" x14ac:dyDescent="0.2">
      <c r="A20" s="128" t="s">
        <v>105</v>
      </c>
      <c r="B20" s="129" t="s">
        <v>27</v>
      </c>
      <c r="C20" s="47"/>
      <c r="D20" s="48"/>
      <c r="E20" s="184"/>
      <c r="F20" s="185"/>
      <c r="G20" s="184"/>
      <c r="H20" s="185"/>
      <c r="I20" s="184">
        <f>SUMIF(F47:F70,A20,I47:I70)</f>
        <v>0</v>
      </c>
      <c r="J20" s="186"/>
    </row>
    <row r="21" spans="1:10" ht="23.25" customHeight="1" x14ac:dyDescent="0.2">
      <c r="A21" s="3"/>
      <c r="B21" s="63" t="s">
        <v>28</v>
      </c>
      <c r="C21" s="64"/>
      <c r="D21" s="65"/>
      <c r="E21" s="197"/>
      <c r="F21" s="198"/>
      <c r="G21" s="197"/>
      <c r="H21" s="198"/>
      <c r="I21" s="197">
        <f>SUM(I16:J20)</f>
        <v>0</v>
      </c>
      <c r="J21" s="202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12</v>
      </c>
      <c r="F23" s="50" t="s">
        <v>0</v>
      </c>
      <c r="G23" s="195">
        <f>ZakladDPHSniVypocet</f>
        <v>0</v>
      </c>
      <c r="H23" s="196"/>
      <c r="I23" s="196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12</v>
      </c>
      <c r="F24" s="50" t="s">
        <v>0</v>
      </c>
      <c r="G24" s="200">
        <f>ZakladDPHSni*SazbaDPH1/100</f>
        <v>0</v>
      </c>
      <c r="H24" s="201"/>
      <c r="I24" s="201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95">
        <f>ZakladDPHZaklVypocet</f>
        <v>0</v>
      </c>
      <c r="H25" s="196"/>
      <c r="I25" s="196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1">
        <f>ZakladDPHZakl*SazbaDPH2/100</f>
        <v>0</v>
      </c>
      <c r="H26" s="192"/>
      <c r="I26" s="192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93">
        <f>0</f>
        <v>0</v>
      </c>
      <c r="H27" s="193"/>
      <c r="I27" s="193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15">
        <f>ZakladDPHSniVypocet+ZakladDPHZaklVypocet</f>
        <v>0</v>
      </c>
      <c r="H28" s="215"/>
      <c r="I28" s="215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194">
        <f>ZakladDPHSni+DPHSni+ZakladDPHZakl+DPHZakl+Zaokrouhleni</f>
        <v>0</v>
      </c>
      <c r="H29" s="194"/>
      <c r="I29" s="194"/>
      <c r="J29" s="107" t="s">
        <v>55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/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80"/>
      <c r="E34" s="180"/>
      <c r="G34" s="180"/>
      <c r="H34" s="180"/>
      <c r="I34" s="180"/>
      <c r="J34" s="31"/>
    </row>
    <row r="35" spans="1:10" ht="12.75" customHeight="1" x14ac:dyDescent="0.2">
      <c r="A35" s="3"/>
      <c r="B35" s="3"/>
      <c r="D35" s="220" t="s">
        <v>2</v>
      </c>
      <c r="E35" s="220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53</v>
      </c>
      <c r="C39" s="206" t="s">
        <v>46</v>
      </c>
      <c r="D39" s="207"/>
      <c r="E39" s="207"/>
      <c r="F39" s="96">
        <f>'Rozpočet Pol'!AC190</f>
        <v>0</v>
      </c>
      <c r="G39" s="97">
        <f>'Rozpočet Pol'!AD190</f>
        <v>0</v>
      </c>
      <c r="H39" s="98">
        <f>(F39*SazbaDPH1/100)+(G39*SazbaDPH2/100)</f>
        <v>0</v>
      </c>
      <c r="I39" s="98">
        <f>F39+G39+H39</f>
        <v>0</v>
      </c>
      <c r="J39" s="92" t="str">
        <f>IF(CenaCelkemVypocet=0,"",I39/CenaCelkemVypocet*100)</f>
        <v/>
      </c>
    </row>
    <row r="40" spans="1:10" ht="25.5" hidden="1" customHeight="1" x14ac:dyDescent="0.2">
      <c r="A40" s="85"/>
      <c r="B40" s="208" t="s">
        <v>54</v>
      </c>
      <c r="C40" s="209"/>
      <c r="D40" s="209"/>
      <c r="E40" s="210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56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57</v>
      </c>
      <c r="G46" s="117"/>
      <c r="H46" s="117"/>
      <c r="I46" s="211" t="s">
        <v>28</v>
      </c>
      <c r="J46" s="211"/>
    </row>
    <row r="47" spans="1:10" ht="25.5" customHeight="1" x14ac:dyDescent="0.2">
      <c r="A47" s="110"/>
      <c r="B47" s="118" t="s">
        <v>58</v>
      </c>
      <c r="C47" s="213" t="s">
        <v>59</v>
      </c>
      <c r="D47" s="214"/>
      <c r="E47" s="214"/>
      <c r="F47" s="120" t="s">
        <v>23</v>
      </c>
      <c r="G47" s="121"/>
      <c r="H47" s="121"/>
      <c r="I47" s="212">
        <f>'Rozpočet Pol'!G8</f>
        <v>0</v>
      </c>
      <c r="J47" s="212"/>
    </row>
    <row r="48" spans="1:10" ht="25.5" customHeight="1" x14ac:dyDescent="0.2">
      <c r="A48" s="110"/>
      <c r="B48" s="112" t="s">
        <v>60</v>
      </c>
      <c r="C48" s="222" t="s">
        <v>61</v>
      </c>
      <c r="D48" s="223"/>
      <c r="E48" s="223"/>
      <c r="F48" s="122" t="s">
        <v>23</v>
      </c>
      <c r="G48" s="123"/>
      <c r="H48" s="123"/>
      <c r="I48" s="221">
        <f>'Rozpočet Pol'!G15</f>
        <v>0</v>
      </c>
      <c r="J48" s="221"/>
    </row>
    <row r="49" spans="1:10" ht="25.5" customHeight="1" x14ac:dyDescent="0.2">
      <c r="A49" s="110"/>
      <c r="B49" s="112" t="s">
        <v>62</v>
      </c>
      <c r="C49" s="222" t="s">
        <v>63</v>
      </c>
      <c r="D49" s="223"/>
      <c r="E49" s="223"/>
      <c r="F49" s="122" t="s">
        <v>23</v>
      </c>
      <c r="G49" s="123"/>
      <c r="H49" s="123"/>
      <c r="I49" s="221">
        <f>'Rozpočet Pol'!G26</f>
        <v>0</v>
      </c>
      <c r="J49" s="221"/>
    </row>
    <row r="50" spans="1:10" ht="25.5" customHeight="1" x14ac:dyDescent="0.2">
      <c r="A50" s="110"/>
      <c r="B50" s="112" t="s">
        <v>64</v>
      </c>
      <c r="C50" s="222" t="s">
        <v>65</v>
      </c>
      <c r="D50" s="223"/>
      <c r="E50" s="223"/>
      <c r="F50" s="122" t="s">
        <v>23</v>
      </c>
      <c r="G50" s="123"/>
      <c r="H50" s="123"/>
      <c r="I50" s="221">
        <f>'Rozpočet Pol'!G33</f>
        <v>0</v>
      </c>
      <c r="J50" s="221"/>
    </row>
    <row r="51" spans="1:10" ht="25.5" customHeight="1" x14ac:dyDescent="0.2">
      <c r="A51" s="110"/>
      <c r="B51" s="112" t="s">
        <v>66</v>
      </c>
      <c r="C51" s="222" t="s">
        <v>67</v>
      </c>
      <c r="D51" s="223"/>
      <c r="E51" s="223"/>
      <c r="F51" s="122" t="s">
        <v>23</v>
      </c>
      <c r="G51" s="123"/>
      <c r="H51" s="123"/>
      <c r="I51" s="221">
        <f>'Rozpočet Pol'!G39</f>
        <v>0</v>
      </c>
      <c r="J51" s="221"/>
    </row>
    <row r="52" spans="1:10" ht="25.5" customHeight="1" x14ac:dyDescent="0.2">
      <c r="A52" s="110"/>
      <c r="B52" s="112" t="s">
        <v>68</v>
      </c>
      <c r="C52" s="222" t="s">
        <v>69</v>
      </c>
      <c r="D52" s="223"/>
      <c r="E52" s="223"/>
      <c r="F52" s="122" t="s">
        <v>23</v>
      </c>
      <c r="G52" s="123"/>
      <c r="H52" s="123"/>
      <c r="I52" s="221">
        <f>'Rozpočet Pol'!G47</f>
        <v>0</v>
      </c>
      <c r="J52" s="221"/>
    </row>
    <row r="53" spans="1:10" ht="25.5" customHeight="1" x14ac:dyDescent="0.2">
      <c r="A53" s="110"/>
      <c r="B53" s="112" t="s">
        <v>70</v>
      </c>
      <c r="C53" s="222" t="s">
        <v>71</v>
      </c>
      <c r="D53" s="223"/>
      <c r="E53" s="223"/>
      <c r="F53" s="122" t="s">
        <v>23</v>
      </c>
      <c r="G53" s="123"/>
      <c r="H53" s="123"/>
      <c r="I53" s="221">
        <f>'Rozpočet Pol'!G58</f>
        <v>0</v>
      </c>
      <c r="J53" s="221"/>
    </row>
    <row r="54" spans="1:10" ht="25.5" customHeight="1" x14ac:dyDescent="0.2">
      <c r="A54" s="110"/>
      <c r="B54" s="112" t="s">
        <v>72</v>
      </c>
      <c r="C54" s="222" t="s">
        <v>73</v>
      </c>
      <c r="D54" s="223"/>
      <c r="E54" s="223"/>
      <c r="F54" s="122" t="s">
        <v>23</v>
      </c>
      <c r="G54" s="123"/>
      <c r="H54" s="123"/>
      <c r="I54" s="221">
        <f>'Rozpočet Pol'!G63</f>
        <v>0</v>
      </c>
      <c r="J54" s="221"/>
    </row>
    <row r="55" spans="1:10" ht="25.5" customHeight="1" x14ac:dyDescent="0.2">
      <c r="A55" s="110"/>
      <c r="B55" s="112" t="s">
        <v>74</v>
      </c>
      <c r="C55" s="222" t="s">
        <v>75</v>
      </c>
      <c r="D55" s="223"/>
      <c r="E55" s="223"/>
      <c r="F55" s="122" t="s">
        <v>23</v>
      </c>
      <c r="G55" s="123"/>
      <c r="H55" s="123"/>
      <c r="I55" s="221">
        <f>'Rozpočet Pol'!G100</f>
        <v>0</v>
      </c>
      <c r="J55" s="221"/>
    </row>
    <row r="56" spans="1:10" ht="25.5" customHeight="1" x14ac:dyDescent="0.2">
      <c r="A56" s="110"/>
      <c r="B56" s="112" t="s">
        <v>76</v>
      </c>
      <c r="C56" s="222" t="s">
        <v>77</v>
      </c>
      <c r="D56" s="223"/>
      <c r="E56" s="223"/>
      <c r="F56" s="122" t="s">
        <v>24</v>
      </c>
      <c r="G56" s="123"/>
      <c r="H56" s="123"/>
      <c r="I56" s="221">
        <f>'Rozpočet Pol'!G102</f>
        <v>0</v>
      </c>
      <c r="J56" s="221"/>
    </row>
    <row r="57" spans="1:10" ht="25.5" customHeight="1" x14ac:dyDescent="0.2">
      <c r="A57" s="110"/>
      <c r="B57" s="112" t="s">
        <v>78</v>
      </c>
      <c r="C57" s="222" t="s">
        <v>79</v>
      </c>
      <c r="D57" s="223"/>
      <c r="E57" s="223"/>
      <c r="F57" s="122" t="s">
        <v>24</v>
      </c>
      <c r="G57" s="123"/>
      <c r="H57" s="123"/>
      <c r="I57" s="221">
        <f>'Rozpočet Pol'!G107</f>
        <v>0</v>
      </c>
      <c r="J57" s="221"/>
    </row>
    <row r="58" spans="1:10" ht="25.5" customHeight="1" x14ac:dyDescent="0.2">
      <c r="A58" s="110"/>
      <c r="B58" s="112" t="s">
        <v>80</v>
      </c>
      <c r="C58" s="222" t="s">
        <v>81</v>
      </c>
      <c r="D58" s="223"/>
      <c r="E58" s="223"/>
      <c r="F58" s="122" t="s">
        <v>24</v>
      </c>
      <c r="G58" s="123"/>
      <c r="H58" s="123"/>
      <c r="I58" s="221">
        <f>'Rozpočet Pol'!G111</f>
        <v>0</v>
      </c>
      <c r="J58" s="221"/>
    </row>
    <row r="59" spans="1:10" ht="25.5" customHeight="1" x14ac:dyDescent="0.2">
      <c r="A59" s="110"/>
      <c r="B59" s="112" t="s">
        <v>82</v>
      </c>
      <c r="C59" s="222" t="s">
        <v>83</v>
      </c>
      <c r="D59" s="223"/>
      <c r="E59" s="223"/>
      <c r="F59" s="122" t="s">
        <v>24</v>
      </c>
      <c r="G59" s="123"/>
      <c r="H59" s="123"/>
      <c r="I59" s="221">
        <f>'Rozpočet Pol'!G114</f>
        <v>0</v>
      </c>
      <c r="J59" s="221"/>
    </row>
    <row r="60" spans="1:10" ht="25.5" customHeight="1" x14ac:dyDescent="0.2">
      <c r="A60" s="110"/>
      <c r="B60" s="112" t="s">
        <v>84</v>
      </c>
      <c r="C60" s="222" t="s">
        <v>85</v>
      </c>
      <c r="D60" s="223"/>
      <c r="E60" s="223"/>
      <c r="F60" s="122" t="s">
        <v>24</v>
      </c>
      <c r="G60" s="123"/>
      <c r="H60" s="123"/>
      <c r="I60" s="221">
        <f>'Rozpočet Pol'!G116</f>
        <v>0</v>
      </c>
      <c r="J60" s="221"/>
    </row>
    <row r="61" spans="1:10" ht="25.5" customHeight="1" x14ac:dyDescent="0.2">
      <c r="A61" s="110"/>
      <c r="B61" s="112" t="s">
        <v>86</v>
      </c>
      <c r="C61" s="222" t="s">
        <v>87</v>
      </c>
      <c r="D61" s="223"/>
      <c r="E61" s="223"/>
      <c r="F61" s="122" t="s">
        <v>24</v>
      </c>
      <c r="G61" s="123"/>
      <c r="H61" s="123"/>
      <c r="I61" s="221">
        <f>'Rozpočet Pol'!G120</f>
        <v>0</v>
      </c>
      <c r="J61" s="221"/>
    </row>
    <row r="62" spans="1:10" ht="25.5" customHeight="1" x14ac:dyDescent="0.2">
      <c r="A62" s="110"/>
      <c r="B62" s="112" t="s">
        <v>88</v>
      </c>
      <c r="C62" s="222" t="s">
        <v>89</v>
      </c>
      <c r="D62" s="223"/>
      <c r="E62" s="223"/>
      <c r="F62" s="122" t="s">
        <v>24</v>
      </c>
      <c r="G62" s="123"/>
      <c r="H62" s="123"/>
      <c r="I62" s="221">
        <f>'Rozpočet Pol'!G131</f>
        <v>0</v>
      </c>
      <c r="J62" s="221"/>
    </row>
    <row r="63" spans="1:10" ht="25.5" customHeight="1" x14ac:dyDescent="0.2">
      <c r="A63" s="110"/>
      <c r="B63" s="112" t="s">
        <v>90</v>
      </c>
      <c r="C63" s="222" t="s">
        <v>91</v>
      </c>
      <c r="D63" s="223"/>
      <c r="E63" s="223"/>
      <c r="F63" s="122" t="s">
        <v>24</v>
      </c>
      <c r="G63" s="123"/>
      <c r="H63" s="123"/>
      <c r="I63" s="221">
        <f>'Rozpočet Pol'!G145</f>
        <v>0</v>
      </c>
      <c r="J63" s="221"/>
    </row>
    <row r="64" spans="1:10" ht="25.5" customHeight="1" x14ac:dyDescent="0.2">
      <c r="A64" s="110"/>
      <c r="B64" s="112" t="s">
        <v>92</v>
      </c>
      <c r="C64" s="222" t="s">
        <v>93</v>
      </c>
      <c r="D64" s="223"/>
      <c r="E64" s="223"/>
      <c r="F64" s="122" t="s">
        <v>24</v>
      </c>
      <c r="G64" s="123"/>
      <c r="H64" s="123"/>
      <c r="I64" s="221">
        <f>'Rozpočet Pol'!G158</f>
        <v>0</v>
      </c>
      <c r="J64" s="221"/>
    </row>
    <row r="65" spans="1:10" ht="25.5" customHeight="1" x14ac:dyDescent="0.2">
      <c r="A65" s="110"/>
      <c r="B65" s="112" t="s">
        <v>94</v>
      </c>
      <c r="C65" s="222" t="s">
        <v>95</v>
      </c>
      <c r="D65" s="223"/>
      <c r="E65" s="223"/>
      <c r="F65" s="122" t="s">
        <v>24</v>
      </c>
      <c r="G65" s="123"/>
      <c r="H65" s="123"/>
      <c r="I65" s="221">
        <f>'Rozpočet Pol'!G169</f>
        <v>0</v>
      </c>
      <c r="J65" s="221"/>
    </row>
    <row r="66" spans="1:10" ht="25.5" customHeight="1" x14ac:dyDescent="0.2">
      <c r="A66" s="110"/>
      <c r="B66" s="112" t="s">
        <v>96</v>
      </c>
      <c r="C66" s="222" t="s">
        <v>97</v>
      </c>
      <c r="D66" s="223"/>
      <c r="E66" s="223"/>
      <c r="F66" s="122" t="s">
        <v>24</v>
      </c>
      <c r="G66" s="123"/>
      <c r="H66" s="123"/>
      <c r="I66" s="221">
        <f>'Rozpočet Pol'!G174</f>
        <v>0</v>
      </c>
      <c r="J66" s="221"/>
    </row>
    <row r="67" spans="1:10" ht="25.5" customHeight="1" x14ac:dyDescent="0.2">
      <c r="A67" s="110"/>
      <c r="B67" s="112" t="s">
        <v>98</v>
      </c>
      <c r="C67" s="222" t="s">
        <v>99</v>
      </c>
      <c r="D67" s="223"/>
      <c r="E67" s="223"/>
      <c r="F67" s="122" t="s">
        <v>25</v>
      </c>
      <c r="G67" s="123"/>
      <c r="H67" s="123"/>
      <c r="I67" s="221">
        <f>'Rozpočet Pol'!G177</f>
        <v>0</v>
      </c>
      <c r="J67" s="221"/>
    </row>
    <row r="68" spans="1:10" ht="25.5" customHeight="1" x14ac:dyDescent="0.2">
      <c r="A68" s="110"/>
      <c r="B68" s="112" t="s">
        <v>100</v>
      </c>
      <c r="C68" s="222" t="s">
        <v>101</v>
      </c>
      <c r="D68" s="223"/>
      <c r="E68" s="223"/>
      <c r="F68" s="122" t="s">
        <v>25</v>
      </c>
      <c r="G68" s="123"/>
      <c r="H68" s="123"/>
      <c r="I68" s="221">
        <f>'Rozpočet Pol'!G179</f>
        <v>0</v>
      </c>
      <c r="J68" s="221"/>
    </row>
    <row r="69" spans="1:10" ht="25.5" customHeight="1" x14ac:dyDescent="0.2">
      <c r="A69" s="110"/>
      <c r="B69" s="112" t="s">
        <v>102</v>
      </c>
      <c r="C69" s="222" t="s">
        <v>26</v>
      </c>
      <c r="D69" s="223"/>
      <c r="E69" s="223"/>
      <c r="F69" s="122" t="s">
        <v>102</v>
      </c>
      <c r="G69" s="123"/>
      <c r="H69" s="123"/>
      <c r="I69" s="221">
        <f>'Rozpočet Pol'!G181</f>
        <v>0</v>
      </c>
      <c r="J69" s="221"/>
    </row>
    <row r="70" spans="1:10" ht="25.5" customHeight="1" x14ac:dyDescent="0.2">
      <c r="A70" s="110"/>
      <c r="B70" s="119" t="s">
        <v>103</v>
      </c>
      <c r="C70" s="225" t="s">
        <v>104</v>
      </c>
      <c r="D70" s="226"/>
      <c r="E70" s="226"/>
      <c r="F70" s="124" t="s">
        <v>24</v>
      </c>
      <c r="G70" s="125"/>
      <c r="H70" s="125"/>
      <c r="I70" s="224">
        <f>'Rozpočet Pol'!G187</f>
        <v>0</v>
      </c>
      <c r="J70" s="224"/>
    </row>
    <row r="71" spans="1:10" ht="25.5" customHeight="1" x14ac:dyDescent="0.2">
      <c r="A71" s="111"/>
      <c r="B71" s="115" t="s">
        <v>1</v>
      </c>
      <c r="C71" s="115"/>
      <c r="D71" s="116"/>
      <c r="E71" s="116"/>
      <c r="F71" s="126"/>
      <c r="G71" s="127"/>
      <c r="H71" s="127"/>
      <c r="I71" s="227">
        <f>SUM(I47:I70)</f>
        <v>0</v>
      </c>
      <c r="J71" s="227"/>
    </row>
    <row r="72" spans="1:10" x14ac:dyDescent="0.2">
      <c r="F72" s="84"/>
      <c r="G72" s="84"/>
      <c r="H72" s="84"/>
      <c r="I72" s="84"/>
      <c r="J72" s="84"/>
    </row>
    <row r="73" spans="1:10" x14ac:dyDescent="0.2">
      <c r="F73" s="84"/>
      <c r="G73" s="84"/>
      <c r="H73" s="84"/>
      <c r="I73" s="84"/>
      <c r="J73" s="84"/>
    </row>
    <row r="74" spans="1:10" x14ac:dyDescent="0.2">
      <c r="F74" s="84"/>
      <c r="G74" s="84"/>
      <c r="H74" s="84"/>
      <c r="I74" s="84"/>
      <c r="J74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9">
    <mergeCell ref="I69:J69"/>
    <mergeCell ref="C69:E69"/>
    <mergeCell ref="I70:J70"/>
    <mergeCell ref="C70:E70"/>
    <mergeCell ref="I71:J71"/>
    <mergeCell ref="I66:J66"/>
    <mergeCell ref="C66:E66"/>
    <mergeCell ref="I67:J67"/>
    <mergeCell ref="C67:E67"/>
    <mergeCell ref="I68:J68"/>
    <mergeCell ref="C68:E68"/>
    <mergeCell ref="I63:J63"/>
    <mergeCell ref="C63:E63"/>
    <mergeCell ref="I64:J64"/>
    <mergeCell ref="C64:E64"/>
    <mergeCell ref="I65:J65"/>
    <mergeCell ref="C65:E65"/>
    <mergeCell ref="I60:J60"/>
    <mergeCell ref="C60:E60"/>
    <mergeCell ref="I61:J61"/>
    <mergeCell ref="C61:E61"/>
    <mergeCell ref="I62:J62"/>
    <mergeCell ref="C62:E62"/>
    <mergeCell ref="I57:J57"/>
    <mergeCell ref="C57:E57"/>
    <mergeCell ref="I58:J58"/>
    <mergeCell ref="C58:E58"/>
    <mergeCell ref="I59:J59"/>
    <mergeCell ref="C59:E59"/>
    <mergeCell ref="I54:J54"/>
    <mergeCell ref="C54:E54"/>
    <mergeCell ref="I55:J55"/>
    <mergeCell ref="C55:E55"/>
    <mergeCell ref="I56:J56"/>
    <mergeCell ref="C56:E56"/>
    <mergeCell ref="I51:J51"/>
    <mergeCell ref="C51:E51"/>
    <mergeCell ref="I52:J52"/>
    <mergeCell ref="C52:E52"/>
    <mergeCell ref="I53:J53"/>
    <mergeCell ref="C53:E53"/>
    <mergeCell ref="I48:J48"/>
    <mergeCell ref="C48:E48"/>
    <mergeCell ref="I49:J49"/>
    <mergeCell ref="C49:E49"/>
    <mergeCell ref="I50:J50"/>
    <mergeCell ref="C50:E50"/>
    <mergeCell ref="D13:G13"/>
    <mergeCell ref="D34:E34"/>
    <mergeCell ref="D35:E35"/>
    <mergeCell ref="G19:H19"/>
    <mergeCell ref="G20:H20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28:I28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AF313-2D23-4E45-9C10-CD2BA6F3B96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28" t="s">
        <v>6</v>
      </c>
      <c r="B1" s="228"/>
      <c r="C1" s="229"/>
      <c r="D1" s="228"/>
      <c r="E1" s="228"/>
      <c r="F1" s="228"/>
      <c r="G1" s="228"/>
    </row>
    <row r="2" spans="1:7" ht="24.95" customHeight="1" x14ac:dyDescent="0.2">
      <c r="A2" s="68" t="s">
        <v>41</v>
      </c>
      <c r="B2" s="67"/>
      <c r="C2" s="230"/>
      <c r="D2" s="230"/>
      <c r="E2" s="230"/>
      <c r="F2" s="230"/>
      <c r="G2" s="231"/>
    </row>
    <row r="3" spans="1:7" ht="24.95" hidden="1" customHeight="1" x14ac:dyDescent="0.2">
      <c r="A3" s="68" t="s">
        <v>7</v>
      </c>
      <c r="B3" s="67"/>
      <c r="C3" s="230"/>
      <c r="D3" s="230"/>
      <c r="E3" s="230"/>
      <c r="F3" s="230"/>
      <c r="G3" s="231"/>
    </row>
    <row r="4" spans="1:7" ht="24.95" hidden="1" customHeight="1" x14ac:dyDescent="0.2">
      <c r="A4" s="68" t="s">
        <v>8</v>
      </c>
      <c r="B4" s="67"/>
      <c r="C4" s="230"/>
      <c r="D4" s="230"/>
      <c r="E4" s="230"/>
      <c r="F4" s="230"/>
      <c r="G4" s="231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59E6D-E0C6-400E-8D47-B8558C175D8E}">
  <sheetPr>
    <outlinePr summaryBelow="0"/>
  </sheetPr>
  <dimension ref="A1:BH200"/>
  <sheetViews>
    <sheetView tabSelected="1" workbookViewId="0">
      <selection activeCell="C10" sqref="C10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37" t="s">
        <v>6</v>
      </c>
      <c r="B1" s="237"/>
      <c r="C1" s="237"/>
      <c r="D1" s="237"/>
      <c r="E1" s="237"/>
      <c r="F1" s="237"/>
      <c r="G1" s="237"/>
      <c r="AE1" t="s">
        <v>107</v>
      </c>
    </row>
    <row r="2" spans="1:60" ht="24.95" customHeight="1" x14ac:dyDescent="0.2">
      <c r="A2" s="132" t="s">
        <v>106</v>
      </c>
      <c r="B2" s="130"/>
      <c r="C2" s="238" t="s">
        <v>46</v>
      </c>
      <c r="D2" s="239"/>
      <c r="E2" s="239"/>
      <c r="F2" s="239"/>
      <c r="G2" s="240"/>
      <c r="AE2" t="s">
        <v>108</v>
      </c>
    </row>
    <row r="3" spans="1:60" ht="24.95" customHeight="1" x14ac:dyDescent="0.2">
      <c r="A3" s="133" t="s">
        <v>7</v>
      </c>
      <c r="B3" s="131"/>
      <c r="C3" s="241" t="s">
        <v>43</v>
      </c>
      <c r="D3" s="242"/>
      <c r="E3" s="242"/>
      <c r="F3" s="242"/>
      <c r="G3" s="243"/>
      <c r="AE3" t="s">
        <v>109</v>
      </c>
    </row>
    <row r="4" spans="1:60" ht="24.95" hidden="1" customHeight="1" x14ac:dyDescent="0.2">
      <c r="A4" s="133" t="s">
        <v>8</v>
      </c>
      <c r="B4" s="131"/>
      <c r="C4" s="241"/>
      <c r="D4" s="242"/>
      <c r="E4" s="242"/>
      <c r="F4" s="242"/>
      <c r="G4" s="243"/>
      <c r="AE4" t="s">
        <v>110</v>
      </c>
    </row>
    <row r="5" spans="1:60" hidden="1" x14ac:dyDescent="0.2">
      <c r="A5" s="134" t="s">
        <v>111</v>
      </c>
      <c r="B5" s="135"/>
      <c r="C5" s="135"/>
      <c r="D5" s="136"/>
      <c r="E5" s="136"/>
      <c r="F5" s="136"/>
      <c r="G5" s="137"/>
      <c r="AE5" t="s">
        <v>112</v>
      </c>
    </row>
    <row r="7" spans="1:60" ht="38.25" x14ac:dyDescent="0.2">
      <c r="A7" s="143" t="s">
        <v>113</v>
      </c>
      <c r="B7" s="144" t="s">
        <v>114</v>
      </c>
      <c r="C7" s="144" t="s">
        <v>115</v>
      </c>
      <c r="D7" s="143" t="s">
        <v>116</v>
      </c>
      <c r="E7" s="143" t="s">
        <v>117</v>
      </c>
      <c r="F7" s="138" t="s">
        <v>118</v>
      </c>
      <c r="G7" s="156" t="s">
        <v>28</v>
      </c>
      <c r="H7" s="157" t="s">
        <v>29</v>
      </c>
      <c r="I7" s="157" t="s">
        <v>119</v>
      </c>
      <c r="J7" s="157" t="s">
        <v>30</v>
      </c>
      <c r="K7" s="157" t="s">
        <v>120</v>
      </c>
      <c r="L7" s="157" t="s">
        <v>121</v>
      </c>
      <c r="M7" s="157" t="s">
        <v>122</v>
      </c>
      <c r="N7" s="157" t="s">
        <v>123</v>
      </c>
      <c r="O7" s="157" t="s">
        <v>124</v>
      </c>
      <c r="P7" s="157" t="s">
        <v>125</v>
      </c>
      <c r="Q7" s="157" t="s">
        <v>126</v>
      </c>
      <c r="R7" s="157" t="s">
        <v>127</v>
      </c>
      <c r="S7" s="157" t="s">
        <v>128</v>
      </c>
      <c r="T7" s="157" t="s">
        <v>129</v>
      </c>
      <c r="U7" s="146" t="s">
        <v>130</v>
      </c>
    </row>
    <row r="8" spans="1:60" x14ac:dyDescent="0.2">
      <c r="A8" s="158" t="s">
        <v>131</v>
      </c>
      <c r="B8" s="159" t="s">
        <v>58</v>
      </c>
      <c r="C8" s="160" t="s">
        <v>59</v>
      </c>
      <c r="D8" s="145"/>
      <c r="E8" s="161"/>
      <c r="F8" s="162"/>
      <c r="G8" s="162">
        <f>SUMIF(AE9:AE14,"&lt;&gt;NOR",G9:G14)</f>
        <v>0</v>
      </c>
      <c r="H8" s="162"/>
      <c r="I8" s="162">
        <f>SUM(I9:I14)</f>
        <v>0</v>
      </c>
      <c r="J8" s="162"/>
      <c r="K8" s="162">
        <f>SUM(K9:K14)</f>
        <v>0</v>
      </c>
      <c r="L8" s="162"/>
      <c r="M8" s="162">
        <f>SUM(M9:M14)</f>
        <v>0</v>
      </c>
      <c r="N8" s="145"/>
      <c r="O8" s="145">
        <f>SUM(O9:O14)</f>
        <v>2.13489</v>
      </c>
      <c r="P8" s="145"/>
      <c r="Q8" s="145">
        <f>SUM(Q9:Q14)</f>
        <v>0</v>
      </c>
      <c r="R8" s="145"/>
      <c r="S8" s="145"/>
      <c r="T8" s="158"/>
      <c r="U8" s="145">
        <f>SUM(U9:U14)</f>
        <v>4.84</v>
      </c>
      <c r="AE8" t="s">
        <v>132</v>
      </c>
    </row>
    <row r="9" spans="1:60" ht="22.5" outlineLevel="1" x14ac:dyDescent="0.2">
      <c r="A9" s="140">
        <v>1</v>
      </c>
      <c r="B9" s="140" t="s">
        <v>133</v>
      </c>
      <c r="C9" s="173" t="s">
        <v>134</v>
      </c>
      <c r="D9" s="147" t="s">
        <v>135</v>
      </c>
      <c r="E9" s="151">
        <v>5</v>
      </c>
      <c r="F9" s="153">
        <f t="shared" ref="F9:F14" si="0">H9+J9</f>
        <v>0</v>
      </c>
      <c r="G9" s="154">
        <f t="shared" ref="G9:G14" si="1">ROUND(E9*F9,2)</f>
        <v>0</v>
      </c>
      <c r="H9" s="154"/>
      <c r="I9" s="154">
        <f t="shared" ref="I9:I14" si="2">ROUND(E9*H9,2)</f>
        <v>0</v>
      </c>
      <c r="J9" s="154"/>
      <c r="K9" s="154">
        <f t="shared" ref="K9:K14" si="3">ROUND(E9*J9,2)</f>
        <v>0</v>
      </c>
      <c r="L9" s="154">
        <v>21</v>
      </c>
      <c r="M9" s="154">
        <f t="shared" ref="M9:M14" si="4">G9*(1+L9/100)</f>
        <v>0</v>
      </c>
      <c r="N9" s="147">
        <v>4.5420000000000002E-2</v>
      </c>
      <c r="O9" s="147">
        <f t="shared" ref="O9:O14" si="5">ROUND(E9*N9,5)</f>
        <v>0.2271</v>
      </c>
      <c r="P9" s="147">
        <v>0</v>
      </c>
      <c r="Q9" s="147">
        <f t="shared" ref="Q9:Q14" si="6">ROUND(E9*P9,5)</f>
        <v>0</v>
      </c>
      <c r="R9" s="147"/>
      <c r="S9" s="147"/>
      <c r="T9" s="148">
        <v>0.23374</v>
      </c>
      <c r="U9" s="147">
        <f t="shared" ref="U9:U14" si="7">ROUND(E9*T9,2)</f>
        <v>1.17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136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ht="22.5" outlineLevel="1" x14ac:dyDescent="0.2">
      <c r="A10" s="140">
        <v>2</v>
      </c>
      <c r="B10" s="140" t="s">
        <v>137</v>
      </c>
      <c r="C10" s="173" t="s">
        <v>138</v>
      </c>
      <c r="D10" s="147" t="s">
        <v>135</v>
      </c>
      <c r="E10" s="151">
        <v>2</v>
      </c>
      <c r="F10" s="153">
        <f t="shared" si="0"/>
        <v>0</v>
      </c>
      <c r="G10" s="154">
        <f t="shared" si="1"/>
        <v>0</v>
      </c>
      <c r="H10" s="154"/>
      <c r="I10" s="154">
        <f t="shared" si="2"/>
        <v>0</v>
      </c>
      <c r="J10" s="154"/>
      <c r="K10" s="154">
        <f t="shared" si="3"/>
        <v>0</v>
      </c>
      <c r="L10" s="154">
        <v>21</v>
      </c>
      <c r="M10" s="154">
        <f t="shared" si="4"/>
        <v>0</v>
      </c>
      <c r="N10" s="147">
        <v>0.13106000000000001</v>
      </c>
      <c r="O10" s="147">
        <f t="shared" si="5"/>
        <v>0.26212000000000002</v>
      </c>
      <c r="P10" s="147">
        <v>0</v>
      </c>
      <c r="Q10" s="147">
        <f t="shared" si="6"/>
        <v>0</v>
      </c>
      <c r="R10" s="147"/>
      <c r="S10" s="147"/>
      <c r="T10" s="148">
        <v>0.45600000000000002</v>
      </c>
      <c r="U10" s="147">
        <f t="shared" si="7"/>
        <v>0.91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136</v>
      </c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outlineLevel="1" x14ac:dyDescent="0.2">
      <c r="A11" s="140">
        <v>3</v>
      </c>
      <c r="B11" s="140" t="s">
        <v>139</v>
      </c>
      <c r="C11" s="173" t="s">
        <v>140</v>
      </c>
      <c r="D11" s="147" t="s">
        <v>141</v>
      </c>
      <c r="E11" s="151">
        <v>1.1000000000000001</v>
      </c>
      <c r="F11" s="153">
        <f t="shared" si="0"/>
        <v>0</v>
      </c>
      <c r="G11" s="154">
        <f t="shared" si="1"/>
        <v>0</v>
      </c>
      <c r="H11" s="154"/>
      <c r="I11" s="154">
        <f t="shared" si="2"/>
        <v>0</v>
      </c>
      <c r="J11" s="154"/>
      <c r="K11" s="154">
        <f t="shared" si="3"/>
        <v>0</v>
      </c>
      <c r="L11" s="154">
        <v>21</v>
      </c>
      <c r="M11" s="154">
        <f t="shared" si="4"/>
        <v>0</v>
      </c>
      <c r="N11" s="147">
        <v>0.76895000000000002</v>
      </c>
      <c r="O11" s="147">
        <f t="shared" si="5"/>
        <v>0.84584999999999999</v>
      </c>
      <c r="P11" s="147">
        <v>0</v>
      </c>
      <c r="Q11" s="147">
        <f t="shared" si="6"/>
        <v>0</v>
      </c>
      <c r="R11" s="147"/>
      <c r="S11" s="147"/>
      <c r="T11" s="148">
        <v>0</v>
      </c>
      <c r="U11" s="147">
        <f t="shared" si="7"/>
        <v>0</v>
      </c>
      <c r="V11" s="139"/>
      <c r="W11" s="139"/>
      <c r="X11" s="139"/>
      <c r="Y11" s="139"/>
      <c r="Z11" s="139"/>
      <c r="AA11" s="139"/>
      <c r="AB11" s="139"/>
      <c r="AC11" s="139"/>
      <c r="AD11" s="139"/>
      <c r="AE11" s="139" t="s">
        <v>136</v>
      </c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</row>
    <row r="12" spans="1:60" outlineLevel="1" x14ac:dyDescent="0.2">
      <c r="A12" s="140">
        <v>4</v>
      </c>
      <c r="B12" s="140" t="s">
        <v>142</v>
      </c>
      <c r="C12" s="173" t="s">
        <v>143</v>
      </c>
      <c r="D12" s="147" t="s">
        <v>141</v>
      </c>
      <c r="E12" s="151">
        <v>0.49</v>
      </c>
      <c r="F12" s="153">
        <f t="shared" si="0"/>
        <v>0</v>
      </c>
      <c r="G12" s="154">
        <f t="shared" si="1"/>
        <v>0</v>
      </c>
      <c r="H12" s="154"/>
      <c r="I12" s="154">
        <f t="shared" si="2"/>
        <v>0</v>
      </c>
      <c r="J12" s="154"/>
      <c r="K12" s="154">
        <f t="shared" si="3"/>
        <v>0</v>
      </c>
      <c r="L12" s="154">
        <v>21</v>
      </c>
      <c r="M12" s="154">
        <f t="shared" si="4"/>
        <v>0</v>
      </c>
      <c r="N12" s="147">
        <v>0.76895000000000002</v>
      </c>
      <c r="O12" s="147">
        <f t="shared" si="5"/>
        <v>0.37679000000000001</v>
      </c>
      <c r="P12" s="147">
        <v>0</v>
      </c>
      <c r="Q12" s="147">
        <f t="shared" si="6"/>
        <v>0</v>
      </c>
      <c r="R12" s="147"/>
      <c r="S12" s="147"/>
      <c r="T12" s="148">
        <v>0</v>
      </c>
      <c r="U12" s="147">
        <f t="shared" si="7"/>
        <v>0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136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ht="22.5" outlineLevel="1" x14ac:dyDescent="0.2">
      <c r="A13" s="140">
        <v>5</v>
      </c>
      <c r="B13" s="140" t="s">
        <v>144</v>
      </c>
      <c r="C13" s="173" t="s">
        <v>145</v>
      </c>
      <c r="D13" s="147" t="s">
        <v>146</v>
      </c>
      <c r="E13" s="151">
        <v>1.7</v>
      </c>
      <c r="F13" s="153">
        <f t="shared" si="0"/>
        <v>0</v>
      </c>
      <c r="G13" s="154">
        <f t="shared" si="1"/>
        <v>0</v>
      </c>
      <c r="H13" s="154"/>
      <c r="I13" s="154">
        <f t="shared" si="2"/>
        <v>0</v>
      </c>
      <c r="J13" s="154"/>
      <c r="K13" s="154">
        <f t="shared" si="3"/>
        <v>0</v>
      </c>
      <c r="L13" s="154">
        <v>21</v>
      </c>
      <c r="M13" s="154">
        <f t="shared" si="4"/>
        <v>0</v>
      </c>
      <c r="N13" s="147">
        <v>0.24884000000000001</v>
      </c>
      <c r="O13" s="147">
        <f t="shared" si="5"/>
        <v>0.42303000000000002</v>
      </c>
      <c r="P13" s="147">
        <v>0</v>
      </c>
      <c r="Q13" s="147">
        <f t="shared" si="6"/>
        <v>0</v>
      </c>
      <c r="R13" s="147"/>
      <c r="S13" s="147"/>
      <c r="T13" s="148">
        <v>1.621</v>
      </c>
      <c r="U13" s="147">
        <f t="shared" si="7"/>
        <v>2.76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136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ht="22.5" outlineLevel="1" x14ac:dyDescent="0.2">
      <c r="A14" s="140">
        <v>6</v>
      </c>
      <c r="B14" s="140" t="s">
        <v>147</v>
      </c>
      <c r="C14" s="173" t="s">
        <v>148</v>
      </c>
      <c r="D14" s="147" t="s">
        <v>149</v>
      </c>
      <c r="E14" s="151">
        <v>8.4</v>
      </c>
      <c r="F14" s="153">
        <f t="shared" si="0"/>
        <v>0</v>
      </c>
      <c r="G14" s="154">
        <f t="shared" si="1"/>
        <v>0</v>
      </c>
      <c r="H14" s="154"/>
      <c r="I14" s="154">
        <f t="shared" si="2"/>
        <v>0</v>
      </c>
      <c r="J14" s="154"/>
      <c r="K14" s="154">
        <f t="shared" si="3"/>
        <v>0</v>
      </c>
      <c r="L14" s="154">
        <v>21</v>
      </c>
      <c r="M14" s="154">
        <f t="shared" si="4"/>
        <v>0</v>
      </c>
      <c r="N14" s="147">
        <v>0</v>
      </c>
      <c r="O14" s="147">
        <f t="shared" si="5"/>
        <v>0</v>
      </c>
      <c r="P14" s="147">
        <v>0</v>
      </c>
      <c r="Q14" s="147">
        <f t="shared" si="6"/>
        <v>0</v>
      </c>
      <c r="R14" s="147"/>
      <c r="S14" s="147"/>
      <c r="T14" s="148">
        <v>0</v>
      </c>
      <c r="U14" s="147">
        <f t="shared" si="7"/>
        <v>0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136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x14ac:dyDescent="0.2">
      <c r="A15" s="141" t="s">
        <v>131</v>
      </c>
      <c r="B15" s="141" t="s">
        <v>60</v>
      </c>
      <c r="C15" s="174" t="s">
        <v>61</v>
      </c>
      <c r="D15" s="149"/>
      <c r="E15" s="152"/>
      <c r="F15" s="155"/>
      <c r="G15" s="155">
        <f>SUMIF(AE16:AE25,"&lt;&gt;NOR",G16:G25)</f>
        <v>0</v>
      </c>
      <c r="H15" s="155"/>
      <c r="I15" s="155">
        <f>SUM(I16:I25)</f>
        <v>0</v>
      </c>
      <c r="J15" s="155"/>
      <c r="K15" s="155">
        <f>SUM(K16:K25)</f>
        <v>0</v>
      </c>
      <c r="L15" s="155"/>
      <c r="M15" s="155">
        <f>SUM(M16:M25)</f>
        <v>0</v>
      </c>
      <c r="N15" s="149"/>
      <c r="O15" s="149">
        <f>SUM(O16:O25)</f>
        <v>1.9057799999999998</v>
      </c>
      <c r="P15" s="149"/>
      <c r="Q15" s="149">
        <f>SUM(Q16:Q25)</f>
        <v>0</v>
      </c>
      <c r="R15" s="149"/>
      <c r="S15" s="149"/>
      <c r="T15" s="150"/>
      <c r="U15" s="149">
        <f>SUM(U16:U25)</f>
        <v>15.17</v>
      </c>
      <c r="AE15" t="s">
        <v>132</v>
      </c>
    </row>
    <row r="16" spans="1:60" outlineLevel="1" x14ac:dyDescent="0.2">
      <c r="A16" s="140">
        <v>7</v>
      </c>
      <c r="B16" s="140" t="s">
        <v>150</v>
      </c>
      <c r="C16" s="173" t="s">
        <v>151</v>
      </c>
      <c r="D16" s="147" t="s">
        <v>135</v>
      </c>
      <c r="E16" s="151">
        <v>2</v>
      </c>
      <c r="F16" s="153">
        <f>H16+J16</f>
        <v>0</v>
      </c>
      <c r="G16" s="154">
        <f>ROUND(E16*F16,2)</f>
        <v>0</v>
      </c>
      <c r="H16" s="154"/>
      <c r="I16" s="154">
        <f>ROUND(E16*H16,2)</f>
        <v>0</v>
      </c>
      <c r="J16" s="154"/>
      <c r="K16" s="154">
        <f>ROUND(E16*J16,2)</f>
        <v>0</v>
      </c>
      <c r="L16" s="154">
        <v>21</v>
      </c>
      <c r="M16" s="154">
        <f>G16*(1+L16/100)</f>
        <v>0</v>
      </c>
      <c r="N16" s="147">
        <v>5.6899999999999997E-3</v>
      </c>
      <c r="O16" s="147">
        <f>ROUND(E16*N16,5)</f>
        <v>1.1379999999999999E-2</v>
      </c>
      <c r="P16" s="147">
        <v>0</v>
      </c>
      <c r="Q16" s="147">
        <f>ROUND(E16*P16,5)</f>
        <v>0</v>
      </c>
      <c r="R16" s="147"/>
      <c r="S16" s="147"/>
      <c r="T16" s="148">
        <v>0.66</v>
      </c>
      <c r="U16" s="147">
        <f>ROUND(E16*T16,2)</f>
        <v>1.32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136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outlineLevel="1" x14ac:dyDescent="0.2">
      <c r="A17" s="140">
        <v>8</v>
      </c>
      <c r="B17" s="140" t="s">
        <v>152</v>
      </c>
      <c r="C17" s="173" t="s">
        <v>153</v>
      </c>
      <c r="D17" s="147" t="s">
        <v>146</v>
      </c>
      <c r="E17" s="151">
        <v>92.3</v>
      </c>
      <c r="F17" s="153">
        <f>H17+J17</f>
        <v>0</v>
      </c>
      <c r="G17" s="154">
        <f>ROUND(E17*F17,2)</f>
        <v>0</v>
      </c>
      <c r="H17" s="154"/>
      <c r="I17" s="154">
        <f>ROUND(E17*H17,2)</f>
        <v>0</v>
      </c>
      <c r="J17" s="154"/>
      <c r="K17" s="154">
        <f>ROUND(E17*J17,2)</f>
        <v>0</v>
      </c>
      <c r="L17" s="154">
        <v>21</v>
      </c>
      <c r="M17" s="154">
        <f>G17*(1+L17/100)</f>
        <v>0</v>
      </c>
      <c r="N17" s="147">
        <v>0</v>
      </c>
      <c r="O17" s="147">
        <f>ROUND(E17*N17,5)</f>
        <v>0</v>
      </c>
      <c r="P17" s="147">
        <v>0</v>
      </c>
      <c r="Q17" s="147">
        <f>ROUND(E17*P17,5)</f>
        <v>0</v>
      </c>
      <c r="R17" s="147"/>
      <c r="S17" s="147"/>
      <c r="T17" s="148">
        <v>0.15</v>
      </c>
      <c r="U17" s="147">
        <f>ROUND(E17*T17,2)</f>
        <v>13.85</v>
      </c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136</v>
      </c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ht="33.75" outlineLevel="1" x14ac:dyDescent="0.2">
      <c r="A18" s="140"/>
      <c r="B18" s="140"/>
      <c r="C18" s="232" t="s">
        <v>154</v>
      </c>
      <c r="D18" s="233"/>
      <c r="E18" s="234"/>
      <c r="F18" s="235"/>
      <c r="G18" s="236"/>
      <c r="H18" s="154"/>
      <c r="I18" s="154"/>
      <c r="J18" s="154"/>
      <c r="K18" s="154"/>
      <c r="L18" s="154"/>
      <c r="M18" s="154"/>
      <c r="N18" s="147"/>
      <c r="O18" s="147"/>
      <c r="P18" s="147"/>
      <c r="Q18" s="147"/>
      <c r="R18" s="147"/>
      <c r="S18" s="147"/>
      <c r="T18" s="148"/>
      <c r="U18" s="147"/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155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42" t="str">
        <f>C18</f>
        <v>Q3 Speciální tmelení - standardní tmelení Q2 + širší tmelení spár a přetažení zbývajícího povrchu kartonů vhodným tmelem pro konečnou úpravu. Po dokončení tmelení je nutné v případě potřeby tmelené plochy přebrousit.</v>
      </c>
      <c r="BB18" s="139"/>
      <c r="BC18" s="139"/>
      <c r="BD18" s="139"/>
      <c r="BE18" s="139"/>
      <c r="BF18" s="139"/>
      <c r="BG18" s="139"/>
      <c r="BH18" s="139"/>
    </row>
    <row r="19" spans="1:60" ht="22.5" outlineLevel="1" x14ac:dyDescent="0.2">
      <c r="A19" s="140">
        <v>9</v>
      </c>
      <c r="B19" s="140" t="s">
        <v>156</v>
      </c>
      <c r="C19" s="173" t="s">
        <v>157</v>
      </c>
      <c r="D19" s="147" t="s">
        <v>146</v>
      </c>
      <c r="E19" s="151">
        <v>33.700000000000003</v>
      </c>
      <c r="F19" s="153">
        <f t="shared" ref="F19:F25" si="8">H19+J19</f>
        <v>0</v>
      </c>
      <c r="G19" s="154">
        <f t="shared" ref="G19:G25" si="9">ROUND(E19*F19,2)</f>
        <v>0</v>
      </c>
      <c r="H19" s="154"/>
      <c r="I19" s="154">
        <f t="shared" ref="I19:I25" si="10">ROUND(E19*H19,2)</f>
        <v>0</v>
      </c>
      <c r="J19" s="154"/>
      <c r="K19" s="154">
        <f t="shared" ref="K19:K25" si="11">ROUND(E19*J19,2)</f>
        <v>0</v>
      </c>
      <c r="L19" s="154">
        <v>21</v>
      </c>
      <c r="M19" s="154">
        <f t="shared" ref="M19:M25" si="12">G19*(1+L19/100)</f>
        <v>0</v>
      </c>
      <c r="N19" s="147">
        <v>2.8070000000000001E-2</v>
      </c>
      <c r="O19" s="147">
        <f t="shared" ref="O19:O25" si="13">ROUND(E19*N19,5)</f>
        <v>0.94596000000000002</v>
      </c>
      <c r="P19" s="147">
        <v>0</v>
      </c>
      <c r="Q19" s="147">
        <f t="shared" ref="Q19:Q25" si="14">ROUND(E19*P19,5)</f>
        <v>0</v>
      </c>
      <c r="R19" s="147"/>
      <c r="S19" s="147"/>
      <c r="T19" s="148">
        <v>0</v>
      </c>
      <c r="U19" s="147">
        <f t="shared" ref="U19:U25" si="15">ROUND(E19*T19,2)</f>
        <v>0</v>
      </c>
      <c r="V19" s="139"/>
      <c r="W19" s="139"/>
      <c r="X19" s="139"/>
      <c r="Y19" s="139"/>
      <c r="Z19" s="139"/>
      <c r="AA19" s="139"/>
      <c r="AB19" s="139"/>
      <c r="AC19" s="139"/>
      <c r="AD19" s="139"/>
      <c r="AE19" s="139" t="s">
        <v>136</v>
      </c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</row>
    <row r="20" spans="1:60" ht="22.5" outlineLevel="1" x14ac:dyDescent="0.2">
      <c r="A20" s="140">
        <v>10</v>
      </c>
      <c r="B20" s="140" t="s">
        <v>158</v>
      </c>
      <c r="C20" s="173" t="s">
        <v>159</v>
      </c>
      <c r="D20" s="147" t="s">
        <v>135</v>
      </c>
      <c r="E20" s="151">
        <v>2</v>
      </c>
      <c r="F20" s="153">
        <f t="shared" si="8"/>
        <v>0</v>
      </c>
      <c r="G20" s="154">
        <f t="shared" si="9"/>
        <v>0</v>
      </c>
      <c r="H20" s="154"/>
      <c r="I20" s="154">
        <f t="shared" si="10"/>
        <v>0</v>
      </c>
      <c r="J20" s="154"/>
      <c r="K20" s="154">
        <f t="shared" si="11"/>
        <v>0</v>
      </c>
      <c r="L20" s="154">
        <v>21</v>
      </c>
      <c r="M20" s="154">
        <f t="shared" si="12"/>
        <v>0</v>
      </c>
      <c r="N20" s="147">
        <v>3.32E-3</v>
      </c>
      <c r="O20" s="147">
        <f t="shared" si="13"/>
        <v>6.6400000000000001E-3</v>
      </c>
      <c r="P20" s="147">
        <v>0</v>
      </c>
      <c r="Q20" s="147">
        <f t="shared" si="14"/>
        <v>0</v>
      </c>
      <c r="R20" s="147"/>
      <c r="S20" s="147"/>
      <c r="T20" s="148">
        <v>0</v>
      </c>
      <c r="U20" s="147">
        <f t="shared" si="15"/>
        <v>0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 t="s">
        <v>136</v>
      </c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</row>
    <row r="21" spans="1:60" outlineLevel="1" x14ac:dyDescent="0.2">
      <c r="A21" s="140">
        <v>11</v>
      </c>
      <c r="B21" s="140" t="s">
        <v>160</v>
      </c>
      <c r="C21" s="173" t="s">
        <v>161</v>
      </c>
      <c r="D21" s="147" t="s">
        <v>146</v>
      </c>
      <c r="E21" s="151">
        <v>24.8</v>
      </c>
      <c r="F21" s="153">
        <f t="shared" si="8"/>
        <v>0</v>
      </c>
      <c r="G21" s="154">
        <f t="shared" si="9"/>
        <v>0</v>
      </c>
      <c r="H21" s="154"/>
      <c r="I21" s="154">
        <f t="shared" si="10"/>
        <v>0</v>
      </c>
      <c r="J21" s="154"/>
      <c r="K21" s="154">
        <f t="shared" si="11"/>
        <v>0</v>
      </c>
      <c r="L21" s="154">
        <v>21</v>
      </c>
      <c r="M21" s="154">
        <f t="shared" si="12"/>
        <v>0</v>
      </c>
      <c r="N21" s="147">
        <v>0</v>
      </c>
      <c r="O21" s="147">
        <f t="shared" si="13"/>
        <v>0</v>
      </c>
      <c r="P21" s="147">
        <v>0</v>
      </c>
      <c r="Q21" s="147">
        <f t="shared" si="14"/>
        <v>0</v>
      </c>
      <c r="R21" s="147"/>
      <c r="S21" s="147"/>
      <c r="T21" s="148">
        <v>0</v>
      </c>
      <c r="U21" s="147">
        <f t="shared" si="15"/>
        <v>0</v>
      </c>
      <c r="V21" s="139"/>
      <c r="W21" s="139"/>
      <c r="X21" s="139"/>
      <c r="Y21" s="139"/>
      <c r="Z21" s="139"/>
      <c r="AA21" s="139"/>
      <c r="AB21" s="139"/>
      <c r="AC21" s="139"/>
      <c r="AD21" s="139"/>
      <c r="AE21" s="139" t="s">
        <v>136</v>
      </c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</row>
    <row r="22" spans="1:60" ht="22.5" outlineLevel="1" x14ac:dyDescent="0.2">
      <c r="A22" s="140">
        <v>12</v>
      </c>
      <c r="B22" s="140" t="s">
        <v>162</v>
      </c>
      <c r="C22" s="173" t="s">
        <v>163</v>
      </c>
      <c r="D22" s="147" t="s">
        <v>146</v>
      </c>
      <c r="E22" s="151">
        <v>53.7</v>
      </c>
      <c r="F22" s="153">
        <f t="shared" si="8"/>
        <v>0</v>
      </c>
      <c r="G22" s="154">
        <f t="shared" si="9"/>
        <v>0</v>
      </c>
      <c r="H22" s="154"/>
      <c r="I22" s="154">
        <f t="shared" si="10"/>
        <v>0</v>
      </c>
      <c r="J22" s="154"/>
      <c r="K22" s="154">
        <f t="shared" si="11"/>
        <v>0</v>
      </c>
      <c r="L22" s="154">
        <v>21</v>
      </c>
      <c r="M22" s="154">
        <f t="shared" si="12"/>
        <v>0</v>
      </c>
      <c r="N22" s="147">
        <v>1.3729999999999999E-2</v>
      </c>
      <c r="O22" s="147">
        <f t="shared" si="13"/>
        <v>0.73729999999999996</v>
      </c>
      <c r="P22" s="147">
        <v>0</v>
      </c>
      <c r="Q22" s="147">
        <f t="shared" si="14"/>
        <v>0</v>
      </c>
      <c r="R22" s="147"/>
      <c r="S22" s="147"/>
      <c r="T22" s="148">
        <v>0</v>
      </c>
      <c r="U22" s="147">
        <f t="shared" si="15"/>
        <v>0</v>
      </c>
      <c r="V22" s="139"/>
      <c r="W22" s="139"/>
      <c r="X22" s="139"/>
      <c r="Y22" s="139"/>
      <c r="Z22" s="139"/>
      <c r="AA22" s="139"/>
      <c r="AB22" s="139"/>
      <c r="AC22" s="139"/>
      <c r="AD22" s="139"/>
      <c r="AE22" s="139" t="s">
        <v>136</v>
      </c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</row>
    <row r="23" spans="1:60" ht="22.5" outlineLevel="1" x14ac:dyDescent="0.2">
      <c r="A23" s="140">
        <v>13</v>
      </c>
      <c r="B23" s="140" t="s">
        <v>164</v>
      </c>
      <c r="C23" s="173" t="s">
        <v>165</v>
      </c>
      <c r="D23" s="147" t="s">
        <v>146</v>
      </c>
      <c r="E23" s="151">
        <v>8.4</v>
      </c>
      <c r="F23" s="153">
        <f t="shared" si="8"/>
        <v>0</v>
      </c>
      <c r="G23" s="154">
        <f t="shared" si="9"/>
        <v>0</v>
      </c>
      <c r="H23" s="154"/>
      <c r="I23" s="154">
        <f t="shared" si="10"/>
        <v>0</v>
      </c>
      <c r="J23" s="154"/>
      <c r="K23" s="154">
        <f t="shared" si="11"/>
        <v>0</v>
      </c>
      <c r="L23" s="154">
        <v>21</v>
      </c>
      <c r="M23" s="154">
        <f t="shared" si="12"/>
        <v>0</v>
      </c>
      <c r="N23" s="147">
        <v>1.3729999999999999E-2</v>
      </c>
      <c r="O23" s="147">
        <f t="shared" si="13"/>
        <v>0.11533</v>
      </c>
      <c r="P23" s="147">
        <v>0</v>
      </c>
      <c r="Q23" s="147">
        <f t="shared" si="14"/>
        <v>0</v>
      </c>
      <c r="R23" s="147"/>
      <c r="S23" s="147"/>
      <c r="T23" s="148">
        <v>0</v>
      </c>
      <c r="U23" s="147">
        <f t="shared" si="15"/>
        <v>0</v>
      </c>
      <c r="V23" s="139"/>
      <c r="W23" s="139"/>
      <c r="X23" s="139"/>
      <c r="Y23" s="139"/>
      <c r="Z23" s="139"/>
      <c r="AA23" s="139"/>
      <c r="AB23" s="139"/>
      <c r="AC23" s="139"/>
      <c r="AD23" s="139"/>
      <c r="AE23" s="139" t="s">
        <v>136</v>
      </c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</row>
    <row r="24" spans="1:60" ht="22.5" outlineLevel="1" x14ac:dyDescent="0.2">
      <c r="A24" s="140">
        <v>14</v>
      </c>
      <c r="B24" s="140" t="s">
        <v>166</v>
      </c>
      <c r="C24" s="173" t="s">
        <v>167</v>
      </c>
      <c r="D24" s="147" t="s">
        <v>146</v>
      </c>
      <c r="E24" s="151">
        <v>8.32</v>
      </c>
      <c r="F24" s="153">
        <f t="shared" si="8"/>
        <v>0</v>
      </c>
      <c r="G24" s="154">
        <f t="shared" si="9"/>
        <v>0</v>
      </c>
      <c r="H24" s="154"/>
      <c r="I24" s="154">
        <f t="shared" si="10"/>
        <v>0</v>
      </c>
      <c r="J24" s="154"/>
      <c r="K24" s="154">
        <f t="shared" si="11"/>
        <v>0</v>
      </c>
      <c r="L24" s="154">
        <v>21</v>
      </c>
      <c r="M24" s="154">
        <f t="shared" si="12"/>
        <v>0</v>
      </c>
      <c r="N24" s="147">
        <v>0</v>
      </c>
      <c r="O24" s="147">
        <f t="shared" si="13"/>
        <v>0</v>
      </c>
      <c r="P24" s="147">
        <v>0</v>
      </c>
      <c r="Q24" s="147">
        <f t="shared" si="14"/>
        <v>0</v>
      </c>
      <c r="R24" s="147"/>
      <c r="S24" s="147"/>
      <c r="T24" s="148">
        <v>0</v>
      </c>
      <c r="U24" s="147">
        <f t="shared" si="15"/>
        <v>0</v>
      </c>
      <c r="V24" s="139"/>
      <c r="W24" s="139"/>
      <c r="X24" s="139"/>
      <c r="Y24" s="139"/>
      <c r="Z24" s="139"/>
      <c r="AA24" s="139"/>
      <c r="AB24" s="139"/>
      <c r="AC24" s="139"/>
      <c r="AD24" s="139"/>
      <c r="AE24" s="139" t="s">
        <v>136</v>
      </c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</row>
    <row r="25" spans="1:60" ht="22.5" outlineLevel="1" x14ac:dyDescent="0.2">
      <c r="A25" s="140">
        <v>15</v>
      </c>
      <c r="B25" s="140" t="s">
        <v>168</v>
      </c>
      <c r="C25" s="173" t="s">
        <v>169</v>
      </c>
      <c r="D25" s="147" t="s">
        <v>146</v>
      </c>
      <c r="E25" s="151">
        <v>5.694</v>
      </c>
      <c r="F25" s="153">
        <f t="shared" si="8"/>
        <v>0</v>
      </c>
      <c r="G25" s="154">
        <f t="shared" si="9"/>
        <v>0</v>
      </c>
      <c r="H25" s="154"/>
      <c r="I25" s="154">
        <f t="shared" si="10"/>
        <v>0</v>
      </c>
      <c r="J25" s="154"/>
      <c r="K25" s="154">
        <f t="shared" si="11"/>
        <v>0</v>
      </c>
      <c r="L25" s="154">
        <v>21</v>
      </c>
      <c r="M25" s="154">
        <f t="shared" si="12"/>
        <v>0</v>
      </c>
      <c r="N25" s="147">
        <v>1.566E-2</v>
      </c>
      <c r="O25" s="147">
        <f t="shared" si="13"/>
        <v>8.9169999999999999E-2</v>
      </c>
      <c r="P25" s="147">
        <v>0</v>
      </c>
      <c r="Q25" s="147">
        <f t="shared" si="14"/>
        <v>0</v>
      </c>
      <c r="R25" s="147"/>
      <c r="S25" s="147"/>
      <c r="T25" s="148">
        <v>0</v>
      </c>
      <c r="U25" s="147">
        <f t="shared" si="15"/>
        <v>0</v>
      </c>
      <c r="V25" s="139"/>
      <c r="W25" s="139"/>
      <c r="X25" s="139"/>
      <c r="Y25" s="139"/>
      <c r="Z25" s="139"/>
      <c r="AA25" s="139"/>
      <c r="AB25" s="139"/>
      <c r="AC25" s="139"/>
      <c r="AD25" s="139"/>
      <c r="AE25" s="139" t="s">
        <v>136</v>
      </c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</row>
    <row r="26" spans="1:60" x14ac:dyDescent="0.2">
      <c r="A26" s="141" t="s">
        <v>131</v>
      </c>
      <c r="B26" s="141" t="s">
        <v>62</v>
      </c>
      <c r="C26" s="174" t="s">
        <v>63</v>
      </c>
      <c r="D26" s="149"/>
      <c r="E26" s="152"/>
      <c r="F26" s="155"/>
      <c r="G26" s="155">
        <f>SUMIF(AE27:AE32,"&lt;&gt;NOR",G27:G32)</f>
        <v>0</v>
      </c>
      <c r="H26" s="155"/>
      <c r="I26" s="155">
        <f>SUM(I27:I32)</f>
        <v>0</v>
      </c>
      <c r="J26" s="155"/>
      <c r="K26" s="155">
        <f>SUM(K27:K32)</f>
        <v>0</v>
      </c>
      <c r="L26" s="155"/>
      <c r="M26" s="155">
        <f>SUM(M27:M32)</f>
        <v>0</v>
      </c>
      <c r="N26" s="149"/>
      <c r="O26" s="149">
        <f>SUM(O27:O32)</f>
        <v>5.2168699999999992</v>
      </c>
      <c r="P26" s="149"/>
      <c r="Q26" s="149">
        <f>SUM(Q27:Q32)</f>
        <v>0</v>
      </c>
      <c r="R26" s="149"/>
      <c r="S26" s="149"/>
      <c r="T26" s="150"/>
      <c r="U26" s="149">
        <f>SUM(U27:U32)</f>
        <v>159.61000000000001</v>
      </c>
      <c r="AE26" t="s">
        <v>132</v>
      </c>
    </row>
    <row r="27" spans="1:60" outlineLevel="1" x14ac:dyDescent="0.2">
      <c r="A27" s="140">
        <v>16</v>
      </c>
      <c r="B27" s="140" t="s">
        <v>170</v>
      </c>
      <c r="C27" s="173" t="s">
        <v>171</v>
      </c>
      <c r="D27" s="147" t="s">
        <v>146</v>
      </c>
      <c r="E27" s="151">
        <v>124.3</v>
      </c>
      <c r="F27" s="153">
        <f t="shared" ref="F27:F32" si="16">H27+J27</f>
        <v>0</v>
      </c>
      <c r="G27" s="154">
        <f t="shared" ref="G27:G32" si="17">ROUND(E27*F27,2)</f>
        <v>0</v>
      </c>
      <c r="H27" s="154"/>
      <c r="I27" s="154">
        <f t="shared" ref="I27:I32" si="18">ROUND(E27*H27,2)</f>
        <v>0</v>
      </c>
      <c r="J27" s="154"/>
      <c r="K27" s="154">
        <f t="shared" ref="K27:K32" si="19">ROUND(E27*J27,2)</f>
        <v>0</v>
      </c>
      <c r="L27" s="154">
        <v>21</v>
      </c>
      <c r="M27" s="154">
        <f t="shared" ref="M27:M32" si="20">G27*(1+L27/100)</f>
        <v>0</v>
      </c>
      <c r="N27" s="147">
        <v>6.7000000000000002E-3</v>
      </c>
      <c r="O27" s="147">
        <f t="shared" ref="O27:O32" si="21">ROUND(E27*N27,5)</f>
        <v>0.83281000000000005</v>
      </c>
      <c r="P27" s="147">
        <v>0</v>
      </c>
      <c r="Q27" s="147">
        <f t="shared" ref="Q27:Q32" si="22">ROUND(E27*P27,5)</f>
        <v>0</v>
      </c>
      <c r="R27" s="147"/>
      <c r="S27" s="147"/>
      <c r="T27" s="148">
        <v>8.1000000000000003E-2</v>
      </c>
      <c r="U27" s="147">
        <f t="shared" ref="U27:U32" si="23">ROUND(E27*T27,2)</f>
        <v>10.07</v>
      </c>
      <c r="V27" s="139"/>
      <c r="W27" s="139"/>
      <c r="X27" s="139"/>
      <c r="Y27" s="139"/>
      <c r="Z27" s="139"/>
      <c r="AA27" s="139"/>
      <c r="AB27" s="139"/>
      <c r="AC27" s="139"/>
      <c r="AD27" s="139"/>
      <c r="AE27" s="139" t="s">
        <v>136</v>
      </c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</row>
    <row r="28" spans="1:60" outlineLevel="1" x14ac:dyDescent="0.2">
      <c r="A28" s="140">
        <v>17</v>
      </c>
      <c r="B28" s="140" t="s">
        <v>172</v>
      </c>
      <c r="C28" s="173" t="s">
        <v>173</v>
      </c>
      <c r="D28" s="147" t="s">
        <v>146</v>
      </c>
      <c r="E28" s="151">
        <v>124.3</v>
      </c>
      <c r="F28" s="153">
        <f t="shared" si="16"/>
        <v>0</v>
      </c>
      <c r="G28" s="154">
        <f t="shared" si="17"/>
        <v>0</v>
      </c>
      <c r="H28" s="154"/>
      <c r="I28" s="154">
        <f t="shared" si="18"/>
        <v>0</v>
      </c>
      <c r="J28" s="154"/>
      <c r="K28" s="154">
        <f t="shared" si="19"/>
        <v>0</v>
      </c>
      <c r="L28" s="154">
        <v>21</v>
      </c>
      <c r="M28" s="154">
        <f t="shared" si="20"/>
        <v>0</v>
      </c>
      <c r="N28" s="147">
        <v>2.0299999999999999E-2</v>
      </c>
      <c r="O28" s="147">
        <f t="shared" si="21"/>
        <v>2.5232899999999998</v>
      </c>
      <c r="P28" s="147">
        <v>0</v>
      </c>
      <c r="Q28" s="147">
        <f t="shared" si="22"/>
        <v>0</v>
      </c>
      <c r="R28" s="147"/>
      <c r="S28" s="147"/>
      <c r="T28" s="148">
        <v>0.42</v>
      </c>
      <c r="U28" s="147">
        <f t="shared" si="23"/>
        <v>52.21</v>
      </c>
      <c r="V28" s="139"/>
      <c r="W28" s="139"/>
      <c r="X28" s="139"/>
      <c r="Y28" s="139"/>
      <c r="Z28" s="139"/>
      <c r="AA28" s="139"/>
      <c r="AB28" s="139"/>
      <c r="AC28" s="139"/>
      <c r="AD28" s="139"/>
      <c r="AE28" s="139" t="s">
        <v>136</v>
      </c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</row>
    <row r="29" spans="1:60" outlineLevel="1" x14ac:dyDescent="0.2">
      <c r="A29" s="140">
        <v>18</v>
      </c>
      <c r="B29" s="140" t="s">
        <v>174</v>
      </c>
      <c r="C29" s="173" t="s">
        <v>175</v>
      </c>
      <c r="D29" s="147" t="s">
        <v>146</v>
      </c>
      <c r="E29" s="151">
        <v>124.3</v>
      </c>
      <c r="F29" s="153">
        <f t="shared" si="16"/>
        <v>0</v>
      </c>
      <c r="G29" s="154">
        <f t="shared" si="17"/>
        <v>0</v>
      </c>
      <c r="H29" s="154"/>
      <c r="I29" s="154">
        <f t="shared" si="18"/>
        <v>0</v>
      </c>
      <c r="J29" s="154"/>
      <c r="K29" s="154">
        <f t="shared" si="19"/>
        <v>0</v>
      </c>
      <c r="L29" s="154">
        <v>21</v>
      </c>
      <c r="M29" s="154">
        <f t="shared" si="20"/>
        <v>0</v>
      </c>
      <c r="N29" s="147">
        <v>3.0000000000000001E-3</v>
      </c>
      <c r="O29" s="147">
        <f t="shared" si="21"/>
        <v>0.37290000000000001</v>
      </c>
      <c r="P29" s="147">
        <v>0</v>
      </c>
      <c r="Q29" s="147">
        <f t="shared" si="22"/>
        <v>0</v>
      </c>
      <c r="R29" s="147"/>
      <c r="S29" s="147"/>
      <c r="T29" s="148">
        <v>0.24</v>
      </c>
      <c r="U29" s="147">
        <f t="shared" si="23"/>
        <v>29.83</v>
      </c>
      <c r="V29" s="139"/>
      <c r="W29" s="139"/>
      <c r="X29" s="139"/>
      <c r="Y29" s="139"/>
      <c r="Z29" s="139"/>
      <c r="AA29" s="139"/>
      <c r="AB29" s="139"/>
      <c r="AC29" s="139"/>
      <c r="AD29" s="139"/>
      <c r="AE29" s="139" t="s">
        <v>136</v>
      </c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</row>
    <row r="30" spans="1:60" outlineLevel="1" x14ac:dyDescent="0.2">
      <c r="A30" s="140">
        <v>19</v>
      </c>
      <c r="B30" s="140" t="s">
        <v>176</v>
      </c>
      <c r="C30" s="173" t="s">
        <v>177</v>
      </c>
      <c r="D30" s="147" t="s">
        <v>146</v>
      </c>
      <c r="E30" s="151">
        <v>124.3</v>
      </c>
      <c r="F30" s="153">
        <f t="shared" si="16"/>
        <v>0</v>
      </c>
      <c r="G30" s="154">
        <f t="shared" si="17"/>
        <v>0</v>
      </c>
      <c r="H30" s="154"/>
      <c r="I30" s="154">
        <f t="shared" si="18"/>
        <v>0</v>
      </c>
      <c r="J30" s="154"/>
      <c r="K30" s="154">
        <f t="shared" si="19"/>
        <v>0</v>
      </c>
      <c r="L30" s="154">
        <v>21</v>
      </c>
      <c r="M30" s="154">
        <f t="shared" si="20"/>
        <v>0</v>
      </c>
      <c r="N30" s="147">
        <v>2.9999999999999997E-4</v>
      </c>
      <c r="O30" s="147">
        <f t="shared" si="21"/>
        <v>3.7289999999999997E-2</v>
      </c>
      <c r="P30" s="147">
        <v>0</v>
      </c>
      <c r="Q30" s="147">
        <f t="shared" si="22"/>
        <v>0</v>
      </c>
      <c r="R30" s="147"/>
      <c r="S30" s="147"/>
      <c r="T30" s="148">
        <v>7.0000000000000007E-2</v>
      </c>
      <c r="U30" s="147">
        <f t="shared" si="23"/>
        <v>8.6999999999999993</v>
      </c>
      <c r="V30" s="139"/>
      <c r="W30" s="139"/>
      <c r="X30" s="139"/>
      <c r="Y30" s="139"/>
      <c r="Z30" s="139"/>
      <c r="AA30" s="139"/>
      <c r="AB30" s="139"/>
      <c r="AC30" s="139"/>
      <c r="AD30" s="139"/>
      <c r="AE30" s="139" t="s">
        <v>136</v>
      </c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</row>
    <row r="31" spans="1:60" ht="22.5" outlineLevel="1" x14ac:dyDescent="0.2">
      <c r="A31" s="140">
        <v>20</v>
      </c>
      <c r="B31" s="140" t="s">
        <v>178</v>
      </c>
      <c r="C31" s="173" t="s">
        <v>179</v>
      </c>
      <c r="D31" s="147" t="s">
        <v>146</v>
      </c>
      <c r="E31" s="151">
        <v>124.3</v>
      </c>
      <c r="F31" s="153">
        <f t="shared" si="16"/>
        <v>0</v>
      </c>
      <c r="G31" s="154">
        <f t="shared" si="17"/>
        <v>0</v>
      </c>
      <c r="H31" s="154"/>
      <c r="I31" s="154">
        <f t="shared" si="18"/>
        <v>0</v>
      </c>
      <c r="J31" s="154"/>
      <c r="K31" s="154">
        <f t="shared" si="19"/>
        <v>0</v>
      </c>
      <c r="L31" s="154">
        <v>21</v>
      </c>
      <c r="M31" s="154">
        <f t="shared" si="20"/>
        <v>0</v>
      </c>
      <c r="N31" s="147">
        <v>3.6700000000000001E-3</v>
      </c>
      <c r="O31" s="147">
        <f t="shared" si="21"/>
        <v>0.45617999999999997</v>
      </c>
      <c r="P31" s="147">
        <v>0</v>
      </c>
      <c r="Q31" s="147">
        <f t="shared" si="22"/>
        <v>0</v>
      </c>
      <c r="R31" s="147"/>
      <c r="S31" s="147"/>
      <c r="T31" s="148">
        <v>0.36199999999999999</v>
      </c>
      <c r="U31" s="147">
        <f t="shared" si="23"/>
        <v>45</v>
      </c>
      <c r="V31" s="139"/>
      <c r="W31" s="139"/>
      <c r="X31" s="139"/>
      <c r="Y31" s="139"/>
      <c r="Z31" s="139"/>
      <c r="AA31" s="139"/>
      <c r="AB31" s="139"/>
      <c r="AC31" s="139"/>
      <c r="AD31" s="139"/>
      <c r="AE31" s="139" t="s">
        <v>136</v>
      </c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</row>
    <row r="32" spans="1:60" outlineLevel="1" x14ac:dyDescent="0.2">
      <c r="A32" s="140">
        <v>21</v>
      </c>
      <c r="B32" s="140" t="s">
        <v>180</v>
      </c>
      <c r="C32" s="173" t="s">
        <v>181</v>
      </c>
      <c r="D32" s="147" t="s">
        <v>146</v>
      </c>
      <c r="E32" s="151">
        <v>124.3</v>
      </c>
      <c r="F32" s="153">
        <f t="shared" si="16"/>
        <v>0</v>
      </c>
      <c r="G32" s="154">
        <f t="shared" si="17"/>
        <v>0</v>
      </c>
      <c r="H32" s="154"/>
      <c r="I32" s="154">
        <f t="shared" si="18"/>
        <v>0</v>
      </c>
      <c r="J32" s="154"/>
      <c r="K32" s="154">
        <f t="shared" si="19"/>
        <v>0</v>
      </c>
      <c r="L32" s="154">
        <v>21</v>
      </c>
      <c r="M32" s="154">
        <f t="shared" si="20"/>
        <v>0</v>
      </c>
      <c r="N32" s="147">
        <v>8.0000000000000002E-3</v>
      </c>
      <c r="O32" s="147">
        <f t="shared" si="21"/>
        <v>0.99439999999999995</v>
      </c>
      <c r="P32" s="147">
        <v>0</v>
      </c>
      <c r="Q32" s="147">
        <f t="shared" si="22"/>
        <v>0</v>
      </c>
      <c r="R32" s="147"/>
      <c r="S32" s="147"/>
      <c r="T32" s="148">
        <v>0.111</v>
      </c>
      <c r="U32" s="147">
        <f t="shared" si="23"/>
        <v>13.8</v>
      </c>
      <c r="V32" s="139"/>
      <c r="W32" s="139"/>
      <c r="X32" s="139"/>
      <c r="Y32" s="139"/>
      <c r="Z32" s="139"/>
      <c r="AA32" s="139"/>
      <c r="AB32" s="139"/>
      <c r="AC32" s="139"/>
      <c r="AD32" s="139"/>
      <c r="AE32" s="139" t="s">
        <v>136</v>
      </c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39"/>
      <c r="BH32" s="139"/>
    </row>
    <row r="33" spans="1:60" x14ac:dyDescent="0.2">
      <c r="A33" s="141" t="s">
        <v>131</v>
      </c>
      <c r="B33" s="141" t="s">
        <v>64</v>
      </c>
      <c r="C33" s="174" t="s">
        <v>65</v>
      </c>
      <c r="D33" s="149"/>
      <c r="E33" s="152"/>
      <c r="F33" s="155"/>
      <c r="G33" s="155">
        <f>SUMIF(AE34:AE38,"&lt;&gt;NOR",G34:G38)</f>
        <v>0</v>
      </c>
      <c r="H33" s="155"/>
      <c r="I33" s="155">
        <f>SUM(I34:I38)</f>
        <v>0</v>
      </c>
      <c r="J33" s="155"/>
      <c r="K33" s="155">
        <f>SUM(K34:K38)</f>
        <v>0</v>
      </c>
      <c r="L33" s="155"/>
      <c r="M33" s="155">
        <f>SUM(M34:M38)</f>
        <v>0</v>
      </c>
      <c r="N33" s="149"/>
      <c r="O33" s="149">
        <f>SUM(O34:O38)</f>
        <v>1.6393299999999997</v>
      </c>
      <c r="P33" s="149"/>
      <c r="Q33" s="149">
        <f>SUM(Q34:Q38)</f>
        <v>0</v>
      </c>
      <c r="R33" s="149"/>
      <c r="S33" s="149"/>
      <c r="T33" s="150"/>
      <c r="U33" s="149">
        <f>SUM(U34:U38)</f>
        <v>50.819999999999993</v>
      </c>
      <c r="AE33" t="s">
        <v>132</v>
      </c>
    </row>
    <row r="34" spans="1:60" ht="22.5" outlineLevel="1" x14ac:dyDescent="0.2">
      <c r="A34" s="140">
        <v>22</v>
      </c>
      <c r="B34" s="140" t="s">
        <v>182</v>
      </c>
      <c r="C34" s="173" t="s">
        <v>183</v>
      </c>
      <c r="D34" s="147" t="s">
        <v>149</v>
      </c>
      <c r="E34" s="151">
        <v>134.19999999999999</v>
      </c>
      <c r="F34" s="153">
        <f>H34+J34</f>
        <v>0</v>
      </c>
      <c r="G34" s="154">
        <f>ROUND(E34*F34,2)</f>
        <v>0</v>
      </c>
      <c r="H34" s="154"/>
      <c r="I34" s="154">
        <f>ROUND(E34*H34,2)</f>
        <v>0</v>
      </c>
      <c r="J34" s="154"/>
      <c r="K34" s="154">
        <f>ROUND(E34*J34,2)</f>
        <v>0</v>
      </c>
      <c r="L34" s="154">
        <v>21</v>
      </c>
      <c r="M34" s="154">
        <f>G34*(1+L34/100)</f>
        <v>0</v>
      </c>
      <c r="N34" s="147">
        <v>4.3299999999999996E-3</v>
      </c>
      <c r="O34" s="147">
        <f>ROUND(E34*N34,5)</f>
        <v>0.58109</v>
      </c>
      <c r="P34" s="147">
        <v>0</v>
      </c>
      <c r="Q34" s="147">
        <f>ROUND(E34*P34,5)</f>
        <v>0</v>
      </c>
      <c r="R34" s="147"/>
      <c r="S34" s="147"/>
      <c r="T34" s="148">
        <v>0.152</v>
      </c>
      <c r="U34" s="147">
        <f>ROUND(E34*T34,2)</f>
        <v>20.399999999999999</v>
      </c>
      <c r="V34" s="139"/>
      <c r="W34" s="139"/>
      <c r="X34" s="139"/>
      <c r="Y34" s="139"/>
      <c r="Z34" s="139"/>
      <c r="AA34" s="139"/>
      <c r="AB34" s="139"/>
      <c r="AC34" s="139"/>
      <c r="AD34" s="139"/>
      <c r="AE34" s="139" t="s">
        <v>136</v>
      </c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</row>
    <row r="35" spans="1:60" ht="22.5" outlineLevel="1" x14ac:dyDescent="0.2">
      <c r="A35" s="140">
        <v>23</v>
      </c>
      <c r="B35" s="140" t="s">
        <v>184</v>
      </c>
      <c r="C35" s="173" t="s">
        <v>185</v>
      </c>
      <c r="D35" s="147" t="s">
        <v>149</v>
      </c>
      <c r="E35" s="151">
        <v>72.3</v>
      </c>
      <c r="F35" s="153">
        <f>H35+J35</f>
        <v>0</v>
      </c>
      <c r="G35" s="154">
        <f>ROUND(E35*F35,2)</f>
        <v>0</v>
      </c>
      <c r="H35" s="154"/>
      <c r="I35" s="154">
        <f>ROUND(E35*H35,2)</f>
        <v>0</v>
      </c>
      <c r="J35" s="154"/>
      <c r="K35" s="154">
        <f>ROUND(E35*J35,2)</f>
        <v>0</v>
      </c>
      <c r="L35" s="154">
        <v>21</v>
      </c>
      <c r="M35" s="154">
        <f>G35*(1+L35/100)</f>
        <v>0</v>
      </c>
      <c r="N35" s="147">
        <v>8.6599999999999993E-3</v>
      </c>
      <c r="O35" s="147">
        <f>ROUND(E35*N35,5)</f>
        <v>0.62612000000000001</v>
      </c>
      <c r="P35" s="147">
        <v>0</v>
      </c>
      <c r="Q35" s="147">
        <f>ROUND(E35*P35,5)</f>
        <v>0</v>
      </c>
      <c r="R35" s="147"/>
      <c r="S35" s="147"/>
      <c r="T35" s="148">
        <v>0.186</v>
      </c>
      <c r="U35" s="147">
        <f>ROUND(E35*T35,2)</f>
        <v>13.45</v>
      </c>
      <c r="V35" s="139"/>
      <c r="W35" s="139"/>
      <c r="X35" s="139"/>
      <c r="Y35" s="139"/>
      <c r="Z35" s="139"/>
      <c r="AA35" s="139"/>
      <c r="AB35" s="139"/>
      <c r="AC35" s="139"/>
      <c r="AD35" s="139"/>
      <c r="AE35" s="139" t="s">
        <v>136</v>
      </c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</row>
    <row r="36" spans="1:60" ht="22.5" outlineLevel="1" x14ac:dyDescent="0.2">
      <c r="A36" s="140">
        <v>24</v>
      </c>
      <c r="B36" s="140" t="s">
        <v>186</v>
      </c>
      <c r="C36" s="173" t="s">
        <v>187</v>
      </c>
      <c r="D36" s="147" t="s">
        <v>149</v>
      </c>
      <c r="E36" s="151">
        <v>18.399999999999999</v>
      </c>
      <c r="F36" s="153">
        <f>H36+J36</f>
        <v>0</v>
      </c>
      <c r="G36" s="154">
        <f>ROUND(E36*F36,2)</f>
        <v>0</v>
      </c>
      <c r="H36" s="154"/>
      <c r="I36" s="154">
        <f>ROUND(E36*H36,2)</f>
        <v>0</v>
      </c>
      <c r="J36" s="154"/>
      <c r="K36" s="154">
        <f>ROUND(E36*J36,2)</f>
        <v>0</v>
      </c>
      <c r="L36" s="154">
        <v>21</v>
      </c>
      <c r="M36" s="154">
        <f>G36*(1+L36/100)</f>
        <v>0</v>
      </c>
      <c r="N36" s="147">
        <v>1.7330000000000002E-2</v>
      </c>
      <c r="O36" s="147">
        <f>ROUND(E36*N36,5)</f>
        <v>0.31886999999999999</v>
      </c>
      <c r="P36" s="147">
        <v>0</v>
      </c>
      <c r="Q36" s="147">
        <f>ROUND(E36*P36,5)</f>
        <v>0</v>
      </c>
      <c r="R36" s="147"/>
      <c r="S36" s="147"/>
      <c r="T36" s="148">
        <v>0.253</v>
      </c>
      <c r="U36" s="147">
        <f>ROUND(E36*T36,2)</f>
        <v>4.66</v>
      </c>
      <c r="V36" s="139"/>
      <c r="W36" s="139"/>
      <c r="X36" s="139"/>
      <c r="Y36" s="139"/>
      <c r="Z36" s="139"/>
      <c r="AA36" s="139"/>
      <c r="AB36" s="139"/>
      <c r="AC36" s="139"/>
      <c r="AD36" s="139"/>
      <c r="AE36" s="139" t="s">
        <v>136</v>
      </c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</row>
    <row r="37" spans="1:60" ht="22.5" outlineLevel="1" x14ac:dyDescent="0.2">
      <c r="A37" s="140">
        <v>25</v>
      </c>
      <c r="B37" s="140" t="s">
        <v>188</v>
      </c>
      <c r="C37" s="173" t="s">
        <v>189</v>
      </c>
      <c r="D37" s="147" t="s">
        <v>149</v>
      </c>
      <c r="E37" s="151">
        <v>43.8</v>
      </c>
      <c r="F37" s="153">
        <f>H37+J37</f>
        <v>0</v>
      </c>
      <c r="G37" s="154">
        <f>ROUND(E37*F37,2)</f>
        <v>0</v>
      </c>
      <c r="H37" s="154"/>
      <c r="I37" s="154">
        <f>ROUND(E37*H37,2)</f>
        <v>0</v>
      </c>
      <c r="J37" s="154"/>
      <c r="K37" s="154">
        <f>ROUND(E37*J37,2)</f>
        <v>0</v>
      </c>
      <c r="L37" s="154">
        <v>21</v>
      </c>
      <c r="M37" s="154">
        <f>G37*(1+L37/100)</f>
        <v>0</v>
      </c>
      <c r="N37" s="147">
        <v>2.3800000000000002E-3</v>
      </c>
      <c r="O37" s="147">
        <f>ROUND(E37*N37,5)</f>
        <v>0.10424</v>
      </c>
      <c r="P37" s="147">
        <v>0</v>
      </c>
      <c r="Q37" s="147">
        <f>ROUND(E37*P37,5)</f>
        <v>0</v>
      </c>
      <c r="R37" s="147"/>
      <c r="S37" s="147"/>
      <c r="T37" s="148">
        <v>0.18232999999999999</v>
      </c>
      <c r="U37" s="147">
        <f>ROUND(E37*T37,2)</f>
        <v>7.99</v>
      </c>
      <c r="V37" s="139"/>
      <c r="W37" s="139"/>
      <c r="X37" s="139"/>
      <c r="Y37" s="139"/>
      <c r="Z37" s="139"/>
      <c r="AA37" s="139"/>
      <c r="AB37" s="139"/>
      <c r="AC37" s="139"/>
      <c r="AD37" s="139"/>
      <c r="AE37" s="139" t="s">
        <v>136</v>
      </c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</row>
    <row r="38" spans="1:60" ht="22.5" outlineLevel="1" x14ac:dyDescent="0.2">
      <c r="A38" s="140">
        <v>26</v>
      </c>
      <c r="B38" s="140" t="s">
        <v>190</v>
      </c>
      <c r="C38" s="173" t="s">
        <v>191</v>
      </c>
      <c r="D38" s="147" t="s">
        <v>149</v>
      </c>
      <c r="E38" s="151">
        <v>23.7</v>
      </c>
      <c r="F38" s="153">
        <f>H38+J38</f>
        <v>0</v>
      </c>
      <c r="G38" s="154">
        <f>ROUND(E38*F38,2)</f>
        <v>0</v>
      </c>
      <c r="H38" s="154"/>
      <c r="I38" s="154">
        <f>ROUND(E38*H38,2)</f>
        <v>0</v>
      </c>
      <c r="J38" s="154"/>
      <c r="K38" s="154">
        <f>ROUND(E38*J38,2)</f>
        <v>0</v>
      </c>
      <c r="L38" s="154">
        <v>21</v>
      </c>
      <c r="M38" s="154">
        <f>G38*(1+L38/100)</f>
        <v>0</v>
      </c>
      <c r="N38" s="147">
        <v>3.8000000000000002E-4</v>
      </c>
      <c r="O38" s="147">
        <f>ROUND(E38*N38,5)</f>
        <v>9.0100000000000006E-3</v>
      </c>
      <c r="P38" s="147">
        <v>0</v>
      </c>
      <c r="Q38" s="147">
        <f>ROUND(E38*P38,5)</f>
        <v>0</v>
      </c>
      <c r="R38" s="147"/>
      <c r="S38" s="147"/>
      <c r="T38" s="148">
        <v>0.18232999999999999</v>
      </c>
      <c r="U38" s="147">
        <f>ROUND(E38*T38,2)</f>
        <v>4.32</v>
      </c>
      <c r="V38" s="139"/>
      <c r="W38" s="139"/>
      <c r="X38" s="139"/>
      <c r="Y38" s="139"/>
      <c r="Z38" s="139"/>
      <c r="AA38" s="139"/>
      <c r="AB38" s="139"/>
      <c r="AC38" s="139"/>
      <c r="AD38" s="139"/>
      <c r="AE38" s="139" t="s">
        <v>136</v>
      </c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</row>
    <row r="39" spans="1:60" x14ac:dyDescent="0.2">
      <c r="A39" s="141" t="s">
        <v>131</v>
      </c>
      <c r="B39" s="141" t="s">
        <v>66</v>
      </c>
      <c r="C39" s="174" t="s">
        <v>67</v>
      </c>
      <c r="D39" s="149"/>
      <c r="E39" s="152"/>
      <c r="F39" s="155"/>
      <c r="G39" s="155">
        <f>SUMIF(AE40:AE46,"&lt;&gt;NOR",G40:G46)</f>
        <v>0</v>
      </c>
      <c r="H39" s="155"/>
      <c r="I39" s="155">
        <f>SUM(I40:I46)</f>
        <v>0</v>
      </c>
      <c r="J39" s="155"/>
      <c r="K39" s="155">
        <f>SUM(K40:K46)</f>
        <v>0</v>
      </c>
      <c r="L39" s="155"/>
      <c r="M39" s="155">
        <f>SUM(M40:M46)</f>
        <v>0</v>
      </c>
      <c r="N39" s="149"/>
      <c r="O39" s="149">
        <f>SUM(O40:O46)</f>
        <v>19.264060000000001</v>
      </c>
      <c r="P39" s="149"/>
      <c r="Q39" s="149">
        <f>SUM(Q40:Q46)</f>
        <v>0</v>
      </c>
      <c r="R39" s="149"/>
      <c r="S39" s="149"/>
      <c r="T39" s="150"/>
      <c r="U39" s="149">
        <f>SUM(U40:U46)</f>
        <v>34.980000000000004</v>
      </c>
      <c r="AE39" t="s">
        <v>132</v>
      </c>
    </row>
    <row r="40" spans="1:60" ht="22.5" outlineLevel="1" x14ac:dyDescent="0.2">
      <c r="A40" s="140">
        <v>27</v>
      </c>
      <c r="B40" s="140" t="s">
        <v>192</v>
      </c>
      <c r="C40" s="173" t="s">
        <v>193</v>
      </c>
      <c r="D40" s="147" t="s">
        <v>141</v>
      </c>
      <c r="E40" s="151">
        <v>5.0999999999999996</v>
      </c>
      <c r="F40" s="153">
        <f t="shared" ref="F40:F46" si="24">H40+J40</f>
        <v>0</v>
      </c>
      <c r="G40" s="154">
        <f t="shared" ref="G40:G46" si="25">ROUND(E40*F40,2)</f>
        <v>0</v>
      </c>
      <c r="H40" s="154"/>
      <c r="I40" s="154">
        <f t="shared" ref="I40:I46" si="26">ROUND(E40*H40,2)</f>
        <v>0</v>
      </c>
      <c r="J40" s="154"/>
      <c r="K40" s="154">
        <f t="shared" ref="K40:K46" si="27">ROUND(E40*J40,2)</f>
        <v>0</v>
      </c>
      <c r="L40" s="154">
        <v>21</v>
      </c>
      <c r="M40" s="154">
        <f t="shared" ref="M40:M46" si="28">G40*(1+L40/100)</f>
        <v>0</v>
      </c>
      <c r="N40" s="147">
        <v>2.5249999999999999</v>
      </c>
      <c r="O40" s="147">
        <f t="shared" ref="O40:O46" si="29">ROUND(E40*N40,5)</f>
        <v>12.8775</v>
      </c>
      <c r="P40" s="147">
        <v>0</v>
      </c>
      <c r="Q40" s="147">
        <f t="shared" ref="Q40:Q46" si="30">ROUND(E40*P40,5)</f>
        <v>0</v>
      </c>
      <c r="R40" s="147"/>
      <c r="S40" s="147"/>
      <c r="T40" s="148">
        <v>2.58</v>
      </c>
      <c r="U40" s="147">
        <f t="shared" ref="U40:U46" si="31">ROUND(E40*T40,2)</f>
        <v>13.16</v>
      </c>
      <c r="V40" s="139"/>
      <c r="W40" s="139"/>
      <c r="X40" s="139"/>
      <c r="Y40" s="139"/>
      <c r="Z40" s="139"/>
      <c r="AA40" s="139"/>
      <c r="AB40" s="139"/>
      <c r="AC40" s="139"/>
      <c r="AD40" s="139"/>
      <c r="AE40" s="139" t="s">
        <v>136</v>
      </c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</row>
    <row r="41" spans="1:60" outlineLevel="1" x14ac:dyDescent="0.2">
      <c r="A41" s="140">
        <v>28</v>
      </c>
      <c r="B41" s="140" t="s">
        <v>194</v>
      </c>
      <c r="C41" s="173" t="s">
        <v>195</v>
      </c>
      <c r="D41" s="147" t="s">
        <v>141</v>
      </c>
      <c r="E41" s="151">
        <v>5.0999999999999996</v>
      </c>
      <c r="F41" s="153">
        <f t="shared" si="24"/>
        <v>0</v>
      </c>
      <c r="G41" s="154">
        <f t="shared" si="25"/>
        <v>0</v>
      </c>
      <c r="H41" s="154"/>
      <c r="I41" s="154">
        <f t="shared" si="26"/>
        <v>0</v>
      </c>
      <c r="J41" s="154"/>
      <c r="K41" s="154">
        <f t="shared" si="27"/>
        <v>0</v>
      </c>
      <c r="L41" s="154">
        <v>21</v>
      </c>
      <c r="M41" s="154">
        <f t="shared" si="28"/>
        <v>0</v>
      </c>
      <c r="N41" s="147">
        <v>0</v>
      </c>
      <c r="O41" s="147">
        <f t="shared" si="29"/>
        <v>0</v>
      </c>
      <c r="P41" s="147">
        <v>0</v>
      </c>
      <c r="Q41" s="147">
        <f t="shared" si="30"/>
        <v>0</v>
      </c>
      <c r="R41" s="147"/>
      <c r="S41" s="147"/>
      <c r="T41" s="148">
        <v>2.7</v>
      </c>
      <c r="U41" s="147">
        <f t="shared" si="31"/>
        <v>13.77</v>
      </c>
      <c r="V41" s="139"/>
      <c r="W41" s="139"/>
      <c r="X41" s="139"/>
      <c r="Y41" s="139"/>
      <c r="Z41" s="139"/>
      <c r="AA41" s="139"/>
      <c r="AB41" s="139"/>
      <c r="AC41" s="139"/>
      <c r="AD41" s="139"/>
      <c r="AE41" s="139" t="s">
        <v>136</v>
      </c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</row>
    <row r="42" spans="1:60" outlineLevel="1" x14ac:dyDescent="0.2">
      <c r="A42" s="140">
        <v>29</v>
      </c>
      <c r="B42" s="140" t="s">
        <v>196</v>
      </c>
      <c r="C42" s="173" t="s">
        <v>197</v>
      </c>
      <c r="D42" s="147" t="s">
        <v>146</v>
      </c>
      <c r="E42" s="151">
        <v>63.7</v>
      </c>
      <c r="F42" s="153">
        <f t="shared" si="24"/>
        <v>0</v>
      </c>
      <c r="G42" s="154">
        <f t="shared" si="25"/>
        <v>0</v>
      </c>
      <c r="H42" s="154"/>
      <c r="I42" s="154">
        <f t="shared" si="26"/>
        <v>0</v>
      </c>
      <c r="J42" s="154"/>
      <c r="K42" s="154">
        <f t="shared" si="27"/>
        <v>0</v>
      </c>
      <c r="L42" s="154">
        <v>21</v>
      </c>
      <c r="M42" s="154">
        <f t="shared" si="28"/>
        <v>0</v>
      </c>
      <c r="N42" s="147">
        <v>2.5999999999999998E-4</v>
      </c>
      <c r="O42" s="147">
        <f t="shared" si="29"/>
        <v>1.6559999999999998E-2</v>
      </c>
      <c r="P42" s="147">
        <v>0</v>
      </c>
      <c r="Q42" s="147">
        <f t="shared" si="30"/>
        <v>0</v>
      </c>
      <c r="R42" s="147"/>
      <c r="S42" s="147"/>
      <c r="T42" s="148">
        <v>0</v>
      </c>
      <c r="U42" s="147">
        <f t="shared" si="31"/>
        <v>0</v>
      </c>
      <c r="V42" s="139"/>
      <c r="W42" s="139"/>
      <c r="X42" s="139"/>
      <c r="Y42" s="139"/>
      <c r="Z42" s="139"/>
      <c r="AA42" s="139"/>
      <c r="AB42" s="139"/>
      <c r="AC42" s="139"/>
      <c r="AD42" s="139"/>
      <c r="AE42" s="139" t="s">
        <v>136</v>
      </c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</row>
    <row r="43" spans="1:60" ht="22.5" outlineLevel="1" x14ac:dyDescent="0.2">
      <c r="A43" s="140">
        <v>30</v>
      </c>
      <c r="B43" s="140" t="s">
        <v>198</v>
      </c>
      <c r="C43" s="173" t="s">
        <v>199</v>
      </c>
      <c r="D43" s="147" t="s">
        <v>146</v>
      </c>
      <c r="E43" s="151">
        <v>63.7</v>
      </c>
      <c r="F43" s="153">
        <f t="shared" si="24"/>
        <v>0</v>
      </c>
      <c r="G43" s="154">
        <f t="shared" si="25"/>
        <v>0</v>
      </c>
      <c r="H43" s="154"/>
      <c r="I43" s="154">
        <f t="shared" si="26"/>
        <v>0</v>
      </c>
      <c r="J43" s="154"/>
      <c r="K43" s="154">
        <f t="shared" si="27"/>
        <v>0</v>
      </c>
      <c r="L43" s="154">
        <v>21</v>
      </c>
      <c r="M43" s="154">
        <f t="shared" si="28"/>
        <v>0</v>
      </c>
      <c r="N43" s="147">
        <v>0.1</v>
      </c>
      <c r="O43" s="147">
        <f t="shared" si="29"/>
        <v>6.37</v>
      </c>
      <c r="P43" s="147">
        <v>0</v>
      </c>
      <c r="Q43" s="147">
        <f t="shared" si="30"/>
        <v>0</v>
      </c>
      <c r="R43" s="147"/>
      <c r="S43" s="147"/>
      <c r="T43" s="148">
        <v>0</v>
      </c>
      <c r="U43" s="147">
        <f t="shared" si="31"/>
        <v>0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 t="s">
        <v>136</v>
      </c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39"/>
      <c r="BE43" s="139"/>
      <c r="BF43" s="139"/>
      <c r="BG43" s="139"/>
      <c r="BH43" s="139"/>
    </row>
    <row r="44" spans="1:60" outlineLevel="1" x14ac:dyDescent="0.2">
      <c r="A44" s="140">
        <v>31</v>
      </c>
      <c r="B44" s="140" t="s">
        <v>200</v>
      </c>
      <c r="C44" s="173" t="s">
        <v>201</v>
      </c>
      <c r="D44" s="147" t="s">
        <v>146</v>
      </c>
      <c r="E44" s="151">
        <v>63.7</v>
      </c>
      <c r="F44" s="153">
        <f t="shared" si="24"/>
        <v>0</v>
      </c>
      <c r="G44" s="154">
        <f t="shared" si="25"/>
        <v>0</v>
      </c>
      <c r="H44" s="154"/>
      <c r="I44" s="154">
        <f t="shared" si="26"/>
        <v>0</v>
      </c>
      <c r="J44" s="154"/>
      <c r="K44" s="154">
        <f t="shared" si="27"/>
        <v>0</v>
      </c>
      <c r="L44" s="154">
        <v>21</v>
      </c>
      <c r="M44" s="154">
        <f t="shared" si="28"/>
        <v>0</v>
      </c>
      <c r="N44" s="147">
        <v>0</v>
      </c>
      <c r="O44" s="147">
        <f t="shared" si="29"/>
        <v>0</v>
      </c>
      <c r="P44" s="147">
        <v>0</v>
      </c>
      <c r="Q44" s="147">
        <f t="shared" si="30"/>
        <v>0</v>
      </c>
      <c r="R44" s="147"/>
      <c r="S44" s="147"/>
      <c r="T44" s="148">
        <v>0.05</v>
      </c>
      <c r="U44" s="147">
        <f t="shared" si="31"/>
        <v>3.19</v>
      </c>
      <c r="V44" s="139"/>
      <c r="W44" s="139"/>
      <c r="X44" s="139"/>
      <c r="Y44" s="139"/>
      <c r="Z44" s="139"/>
      <c r="AA44" s="139"/>
      <c r="AB44" s="139"/>
      <c r="AC44" s="139"/>
      <c r="AD44" s="139"/>
      <c r="AE44" s="139" t="s">
        <v>136</v>
      </c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39"/>
      <c r="BE44" s="139"/>
      <c r="BF44" s="139"/>
      <c r="BG44" s="139"/>
      <c r="BH44" s="139"/>
    </row>
    <row r="45" spans="1:60" outlineLevel="1" x14ac:dyDescent="0.2">
      <c r="A45" s="140">
        <v>32</v>
      </c>
      <c r="B45" s="140" t="s">
        <v>202</v>
      </c>
      <c r="C45" s="173" t="s">
        <v>203</v>
      </c>
      <c r="D45" s="147" t="s">
        <v>149</v>
      </c>
      <c r="E45" s="151">
        <v>48.6</v>
      </c>
      <c r="F45" s="153">
        <f t="shared" si="24"/>
        <v>0</v>
      </c>
      <c r="G45" s="154">
        <f t="shared" si="25"/>
        <v>0</v>
      </c>
      <c r="H45" s="154"/>
      <c r="I45" s="154">
        <f t="shared" si="26"/>
        <v>0</v>
      </c>
      <c r="J45" s="154"/>
      <c r="K45" s="154">
        <f t="shared" si="27"/>
        <v>0</v>
      </c>
      <c r="L45" s="154">
        <v>21</v>
      </c>
      <c r="M45" s="154">
        <f t="shared" si="28"/>
        <v>0</v>
      </c>
      <c r="N45" s="147">
        <v>0</v>
      </c>
      <c r="O45" s="147">
        <f t="shared" si="29"/>
        <v>0</v>
      </c>
      <c r="P45" s="147">
        <v>0</v>
      </c>
      <c r="Q45" s="147">
        <f t="shared" si="30"/>
        <v>0</v>
      </c>
      <c r="R45" s="147"/>
      <c r="S45" s="147"/>
      <c r="T45" s="148">
        <v>0.05</v>
      </c>
      <c r="U45" s="147">
        <f t="shared" si="31"/>
        <v>2.4300000000000002</v>
      </c>
      <c r="V45" s="139"/>
      <c r="W45" s="139"/>
      <c r="X45" s="139"/>
      <c r="Y45" s="139"/>
      <c r="Z45" s="139"/>
      <c r="AA45" s="139"/>
      <c r="AB45" s="139"/>
      <c r="AC45" s="139"/>
      <c r="AD45" s="139"/>
      <c r="AE45" s="139" t="s">
        <v>136</v>
      </c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</row>
    <row r="46" spans="1:60" ht="22.5" outlineLevel="1" x14ac:dyDescent="0.2">
      <c r="A46" s="140">
        <v>33</v>
      </c>
      <c r="B46" s="140" t="s">
        <v>204</v>
      </c>
      <c r="C46" s="173" t="s">
        <v>205</v>
      </c>
      <c r="D46" s="147" t="s">
        <v>149</v>
      </c>
      <c r="E46" s="151">
        <v>48.6</v>
      </c>
      <c r="F46" s="153">
        <f t="shared" si="24"/>
        <v>0</v>
      </c>
      <c r="G46" s="154">
        <f t="shared" si="25"/>
        <v>0</v>
      </c>
      <c r="H46" s="154"/>
      <c r="I46" s="154">
        <f t="shared" si="26"/>
        <v>0</v>
      </c>
      <c r="J46" s="154"/>
      <c r="K46" s="154">
        <f t="shared" si="27"/>
        <v>0</v>
      </c>
      <c r="L46" s="154">
        <v>21</v>
      </c>
      <c r="M46" s="154">
        <f t="shared" si="28"/>
        <v>0</v>
      </c>
      <c r="N46" s="147">
        <v>0</v>
      </c>
      <c r="O46" s="147">
        <f t="shared" si="29"/>
        <v>0</v>
      </c>
      <c r="P46" s="147">
        <v>0</v>
      </c>
      <c r="Q46" s="147">
        <f t="shared" si="30"/>
        <v>0</v>
      </c>
      <c r="R46" s="147"/>
      <c r="S46" s="147"/>
      <c r="T46" s="148">
        <v>0.05</v>
      </c>
      <c r="U46" s="147">
        <f t="shared" si="31"/>
        <v>2.4300000000000002</v>
      </c>
      <c r="V46" s="139"/>
      <c r="W46" s="139"/>
      <c r="X46" s="139"/>
      <c r="Y46" s="139"/>
      <c r="Z46" s="139"/>
      <c r="AA46" s="139"/>
      <c r="AB46" s="139"/>
      <c r="AC46" s="139"/>
      <c r="AD46" s="139"/>
      <c r="AE46" s="139" t="s">
        <v>136</v>
      </c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9"/>
      <c r="AX46" s="139"/>
      <c r="AY46" s="139"/>
      <c r="AZ46" s="139"/>
      <c r="BA46" s="139"/>
      <c r="BB46" s="139"/>
      <c r="BC46" s="139"/>
      <c r="BD46" s="139"/>
      <c r="BE46" s="139"/>
      <c r="BF46" s="139"/>
      <c r="BG46" s="139"/>
      <c r="BH46" s="139"/>
    </row>
    <row r="47" spans="1:60" x14ac:dyDescent="0.2">
      <c r="A47" s="141" t="s">
        <v>131</v>
      </c>
      <c r="B47" s="141" t="s">
        <v>68</v>
      </c>
      <c r="C47" s="174" t="s">
        <v>69</v>
      </c>
      <c r="D47" s="149"/>
      <c r="E47" s="152"/>
      <c r="F47" s="155"/>
      <c r="G47" s="155">
        <f>SUMIF(AE48:AE57,"&lt;&gt;NOR",G48:G57)</f>
        <v>0</v>
      </c>
      <c r="H47" s="155"/>
      <c r="I47" s="155">
        <f>SUM(I48:I57)</f>
        <v>0</v>
      </c>
      <c r="J47" s="155"/>
      <c r="K47" s="155">
        <f>SUM(K48:K57)</f>
        <v>0</v>
      </c>
      <c r="L47" s="155"/>
      <c r="M47" s="155">
        <f>SUM(M48:M57)</f>
        <v>0</v>
      </c>
      <c r="N47" s="149"/>
      <c r="O47" s="149">
        <f>SUM(O48:O57)</f>
        <v>0.25347000000000003</v>
      </c>
      <c r="P47" s="149"/>
      <c r="Q47" s="149">
        <f>SUM(Q48:Q57)</f>
        <v>0</v>
      </c>
      <c r="R47" s="149"/>
      <c r="S47" s="149"/>
      <c r="T47" s="150"/>
      <c r="U47" s="149">
        <f>SUM(U48:U57)</f>
        <v>4.1900000000000004</v>
      </c>
      <c r="AE47" t="s">
        <v>132</v>
      </c>
    </row>
    <row r="48" spans="1:60" ht="22.5" outlineLevel="1" x14ac:dyDescent="0.2">
      <c r="A48" s="140">
        <v>34</v>
      </c>
      <c r="B48" s="140" t="s">
        <v>206</v>
      </c>
      <c r="C48" s="173" t="s">
        <v>207</v>
      </c>
      <c r="D48" s="147" t="s">
        <v>135</v>
      </c>
      <c r="E48" s="151">
        <v>3</v>
      </c>
      <c r="F48" s="153">
        <f>H48+J48</f>
        <v>0</v>
      </c>
      <c r="G48" s="154">
        <f>ROUND(E48*F48,2)</f>
        <v>0</v>
      </c>
      <c r="H48" s="154"/>
      <c r="I48" s="154">
        <f>ROUND(E48*H48,2)</f>
        <v>0</v>
      </c>
      <c r="J48" s="154"/>
      <c r="K48" s="154">
        <f>ROUND(E48*J48,2)</f>
        <v>0</v>
      </c>
      <c r="L48" s="154">
        <v>21</v>
      </c>
      <c r="M48" s="154">
        <f>G48*(1+L48/100)</f>
        <v>0</v>
      </c>
      <c r="N48" s="147">
        <v>2.35E-2</v>
      </c>
      <c r="O48" s="147">
        <f>ROUND(E48*N48,5)</f>
        <v>7.0499999999999993E-2</v>
      </c>
      <c r="P48" s="147">
        <v>0</v>
      </c>
      <c r="Q48" s="147">
        <f>ROUND(E48*P48,5)</f>
        <v>0</v>
      </c>
      <c r="R48" s="147"/>
      <c r="S48" s="147"/>
      <c r="T48" s="148">
        <v>0</v>
      </c>
      <c r="U48" s="147">
        <f>ROUND(E48*T48,2)</f>
        <v>0</v>
      </c>
      <c r="V48" s="139"/>
      <c r="W48" s="139"/>
      <c r="X48" s="139"/>
      <c r="Y48" s="139"/>
      <c r="Z48" s="139"/>
      <c r="AA48" s="139"/>
      <c r="AB48" s="139"/>
      <c r="AC48" s="139"/>
      <c r="AD48" s="139"/>
      <c r="AE48" s="139" t="s">
        <v>136</v>
      </c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</row>
    <row r="49" spans="1:60" ht="22.5" outlineLevel="1" x14ac:dyDescent="0.2">
      <c r="A49" s="140">
        <v>35</v>
      </c>
      <c r="B49" s="140" t="s">
        <v>208</v>
      </c>
      <c r="C49" s="173" t="s">
        <v>209</v>
      </c>
      <c r="D49" s="147" t="s">
        <v>135</v>
      </c>
      <c r="E49" s="151">
        <v>2</v>
      </c>
      <c r="F49" s="153">
        <f>H49+J49</f>
        <v>0</v>
      </c>
      <c r="G49" s="154">
        <f>ROUND(E49*F49,2)</f>
        <v>0</v>
      </c>
      <c r="H49" s="154"/>
      <c r="I49" s="154">
        <f>ROUND(E49*H49,2)</f>
        <v>0</v>
      </c>
      <c r="J49" s="154"/>
      <c r="K49" s="154">
        <f>ROUND(E49*J49,2)</f>
        <v>0</v>
      </c>
      <c r="L49" s="154">
        <v>21</v>
      </c>
      <c r="M49" s="154">
        <f>G49*(1+L49/100)</f>
        <v>0</v>
      </c>
      <c r="N49" s="147">
        <v>6.411E-2</v>
      </c>
      <c r="O49" s="147">
        <f>ROUND(E49*N49,5)</f>
        <v>0.12822</v>
      </c>
      <c r="P49" s="147">
        <v>0</v>
      </c>
      <c r="Q49" s="147">
        <f>ROUND(E49*P49,5)</f>
        <v>0</v>
      </c>
      <c r="R49" s="147"/>
      <c r="S49" s="147"/>
      <c r="T49" s="148">
        <v>2.097</v>
      </c>
      <c r="U49" s="147">
        <f>ROUND(E49*T49,2)</f>
        <v>4.1900000000000004</v>
      </c>
      <c r="V49" s="139"/>
      <c r="W49" s="139"/>
      <c r="X49" s="139"/>
      <c r="Y49" s="139"/>
      <c r="Z49" s="139"/>
      <c r="AA49" s="139"/>
      <c r="AB49" s="139"/>
      <c r="AC49" s="139"/>
      <c r="AD49" s="139"/>
      <c r="AE49" s="139" t="s">
        <v>136</v>
      </c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</row>
    <row r="50" spans="1:60" outlineLevel="1" x14ac:dyDescent="0.2">
      <c r="A50" s="140">
        <v>36</v>
      </c>
      <c r="B50" s="140" t="s">
        <v>210</v>
      </c>
      <c r="C50" s="173" t="s">
        <v>211</v>
      </c>
      <c r="D50" s="147" t="s">
        <v>135</v>
      </c>
      <c r="E50" s="151">
        <v>5</v>
      </c>
      <c r="F50" s="153">
        <f>H50+J50</f>
        <v>0</v>
      </c>
      <c r="G50" s="154">
        <f>ROUND(E50*F50,2)</f>
        <v>0</v>
      </c>
      <c r="H50" s="154"/>
      <c r="I50" s="154">
        <f>ROUND(E50*H50,2)</f>
        <v>0</v>
      </c>
      <c r="J50" s="154"/>
      <c r="K50" s="154">
        <f>ROUND(E50*J50,2)</f>
        <v>0</v>
      </c>
      <c r="L50" s="154">
        <v>21</v>
      </c>
      <c r="M50" s="154">
        <f>G50*(1+L50/100)</f>
        <v>0</v>
      </c>
      <c r="N50" s="147">
        <v>0</v>
      </c>
      <c r="O50" s="147">
        <f>ROUND(E50*N50,5)</f>
        <v>0</v>
      </c>
      <c r="P50" s="147">
        <v>0</v>
      </c>
      <c r="Q50" s="147">
        <f>ROUND(E50*P50,5)</f>
        <v>0</v>
      </c>
      <c r="R50" s="147"/>
      <c r="S50" s="147"/>
      <c r="T50" s="148">
        <v>0</v>
      </c>
      <c r="U50" s="147">
        <f>ROUND(E50*T50,2)</f>
        <v>0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39" t="s">
        <v>136</v>
      </c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</row>
    <row r="51" spans="1:60" outlineLevel="1" x14ac:dyDescent="0.2">
      <c r="A51" s="140">
        <v>37</v>
      </c>
      <c r="B51" s="140" t="s">
        <v>212</v>
      </c>
      <c r="C51" s="173" t="s">
        <v>213</v>
      </c>
      <c r="D51" s="147" t="s">
        <v>135</v>
      </c>
      <c r="E51" s="151">
        <v>5</v>
      </c>
      <c r="F51" s="153">
        <f>H51+J51</f>
        <v>0</v>
      </c>
      <c r="G51" s="154">
        <f>ROUND(E51*F51,2)</f>
        <v>0</v>
      </c>
      <c r="H51" s="154"/>
      <c r="I51" s="154">
        <f>ROUND(E51*H51,2)</f>
        <v>0</v>
      </c>
      <c r="J51" s="154"/>
      <c r="K51" s="154">
        <f>ROUND(E51*J51,2)</f>
        <v>0</v>
      </c>
      <c r="L51" s="154">
        <v>21</v>
      </c>
      <c r="M51" s="154">
        <f>G51*(1+L51/100)</f>
        <v>0</v>
      </c>
      <c r="N51" s="147">
        <v>0</v>
      </c>
      <c r="O51" s="147">
        <f>ROUND(E51*N51,5)</f>
        <v>0</v>
      </c>
      <c r="P51" s="147">
        <v>0</v>
      </c>
      <c r="Q51" s="147">
        <f>ROUND(E51*P51,5)</f>
        <v>0</v>
      </c>
      <c r="R51" s="147"/>
      <c r="S51" s="147"/>
      <c r="T51" s="148">
        <v>0</v>
      </c>
      <c r="U51" s="147">
        <f>ROUND(E51*T51,2)</f>
        <v>0</v>
      </c>
      <c r="V51" s="139"/>
      <c r="W51" s="139"/>
      <c r="X51" s="139"/>
      <c r="Y51" s="139"/>
      <c r="Z51" s="139"/>
      <c r="AA51" s="139"/>
      <c r="AB51" s="139"/>
      <c r="AC51" s="139"/>
      <c r="AD51" s="139"/>
      <c r="AE51" s="139" t="s">
        <v>136</v>
      </c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</row>
    <row r="52" spans="1:60" ht="22.5" outlineLevel="1" x14ac:dyDescent="0.2">
      <c r="A52" s="140">
        <v>38</v>
      </c>
      <c r="B52" s="140" t="s">
        <v>214</v>
      </c>
      <c r="C52" s="173" t="s">
        <v>215</v>
      </c>
      <c r="D52" s="147" t="s">
        <v>135</v>
      </c>
      <c r="E52" s="151">
        <v>2</v>
      </c>
      <c r="F52" s="153">
        <f>H52+J52</f>
        <v>0</v>
      </c>
      <c r="G52" s="154">
        <f>ROUND(E52*F52,2)</f>
        <v>0</v>
      </c>
      <c r="H52" s="154"/>
      <c r="I52" s="154">
        <f>ROUND(E52*H52,2)</f>
        <v>0</v>
      </c>
      <c r="J52" s="154"/>
      <c r="K52" s="154">
        <f>ROUND(E52*J52,2)</f>
        <v>0</v>
      </c>
      <c r="L52" s="154">
        <v>21</v>
      </c>
      <c r="M52" s="154">
        <f>G52*(1+L52/100)</f>
        <v>0</v>
      </c>
      <c r="N52" s="147">
        <v>0</v>
      </c>
      <c r="O52" s="147">
        <f>ROUND(E52*N52,5)</f>
        <v>0</v>
      </c>
      <c r="P52" s="147">
        <v>0</v>
      </c>
      <c r="Q52" s="147">
        <f>ROUND(E52*P52,5)</f>
        <v>0</v>
      </c>
      <c r="R52" s="147"/>
      <c r="S52" s="147"/>
      <c r="T52" s="148">
        <v>0</v>
      </c>
      <c r="U52" s="147">
        <f>ROUND(E52*T52,2)</f>
        <v>0</v>
      </c>
      <c r="V52" s="139"/>
      <c r="W52" s="139"/>
      <c r="X52" s="139"/>
      <c r="Y52" s="139"/>
      <c r="Z52" s="139"/>
      <c r="AA52" s="139"/>
      <c r="AB52" s="139"/>
      <c r="AC52" s="139"/>
      <c r="AD52" s="139"/>
      <c r="AE52" s="139" t="s">
        <v>136</v>
      </c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</row>
    <row r="53" spans="1:60" outlineLevel="1" x14ac:dyDescent="0.2">
      <c r="A53" s="140"/>
      <c r="B53" s="140"/>
      <c r="C53" s="232" t="s">
        <v>444</v>
      </c>
      <c r="D53" s="233"/>
      <c r="E53" s="234"/>
      <c r="F53" s="235"/>
      <c r="G53" s="236"/>
      <c r="H53" s="154"/>
      <c r="I53" s="154"/>
      <c r="J53" s="154"/>
      <c r="K53" s="154"/>
      <c r="L53" s="154"/>
      <c r="M53" s="154"/>
      <c r="N53" s="147"/>
      <c r="O53" s="147"/>
      <c r="P53" s="147"/>
      <c r="Q53" s="147"/>
      <c r="R53" s="147"/>
      <c r="S53" s="147"/>
      <c r="T53" s="148"/>
      <c r="U53" s="147"/>
      <c r="V53" s="139"/>
      <c r="W53" s="139"/>
      <c r="X53" s="139"/>
      <c r="Y53" s="139"/>
      <c r="Z53" s="139"/>
      <c r="AA53" s="139"/>
      <c r="AB53" s="139"/>
      <c r="AC53" s="139"/>
      <c r="AD53" s="139"/>
      <c r="AE53" s="139" t="s">
        <v>155</v>
      </c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42" t="str">
        <f>C53</f>
        <v>Dveře protipožární EI30 plné 80x197 cm CPL 0,2</v>
      </c>
      <c r="BB53" s="139"/>
      <c r="BC53" s="139"/>
      <c r="BD53" s="139"/>
      <c r="BE53" s="139"/>
      <c r="BF53" s="139"/>
      <c r="BG53" s="139"/>
      <c r="BH53" s="139"/>
    </row>
    <row r="54" spans="1:60" outlineLevel="1" x14ac:dyDescent="0.2">
      <c r="A54" s="140"/>
      <c r="B54" s="140"/>
      <c r="C54" s="232" t="s">
        <v>216</v>
      </c>
      <c r="D54" s="233"/>
      <c r="E54" s="234"/>
      <c r="F54" s="235"/>
      <c r="G54" s="236"/>
      <c r="H54" s="154"/>
      <c r="I54" s="154"/>
      <c r="J54" s="154"/>
      <c r="K54" s="154"/>
      <c r="L54" s="154"/>
      <c r="M54" s="154"/>
      <c r="N54" s="147"/>
      <c r="O54" s="147"/>
      <c r="P54" s="147"/>
      <c r="Q54" s="147"/>
      <c r="R54" s="147"/>
      <c r="S54" s="147"/>
      <c r="T54" s="148"/>
      <c r="U54" s="147"/>
      <c r="V54" s="139"/>
      <c r="W54" s="139"/>
      <c r="X54" s="139"/>
      <c r="Y54" s="139"/>
      <c r="Z54" s="139"/>
      <c r="AA54" s="139"/>
      <c r="AB54" s="139"/>
      <c r="AC54" s="139"/>
      <c r="AD54" s="139"/>
      <c r="AE54" s="139" t="s">
        <v>155</v>
      </c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42" t="str">
        <f>C54</f>
        <v>KLASIK kouřotěsné dekor buk</v>
      </c>
      <c r="BB54" s="139"/>
      <c r="BC54" s="139"/>
      <c r="BD54" s="139"/>
      <c r="BE54" s="139"/>
      <c r="BF54" s="139"/>
      <c r="BG54" s="139"/>
      <c r="BH54" s="139"/>
    </row>
    <row r="55" spans="1:60" outlineLevel="1" x14ac:dyDescent="0.2">
      <c r="A55" s="140"/>
      <c r="B55" s="140"/>
      <c r="C55" s="232" t="s">
        <v>217</v>
      </c>
      <c r="D55" s="233"/>
      <c r="E55" s="234"/>
      <c r="F55" s="235"/>
      <c r="G55" s="236"/>
      <c r="H55" s="154"/>
      <c r="I55" s="154"/>
      <c r="J55" s="154"/>
      <c r="K55" s="154"/>
      <c r="L55" s="154"/>
      <c r="M55" s="154"/>
      <c r="N55" s="147"/>
      <c r="O55" s="147"/>
      <c r="P55" s="147"/>
      <c r="Q55" s="147"/>
      <c r="R55" s="147"/>
      <c r="S55" s="147"/>
      <c r="T55" s="148"/>
      <c r="U55" s="147"/>
      <c r="V55" s="139"/>
      <c r="W55" s="139"/>
      <c r="X55" s="139"/>
      <c r="Y55" s="139"/>
      <c r="Z55" s="139"/>
      <c r="AA55" s="139"/>
      <c r="AB55" s="139"/>
      <c r="AC55" s="139"/>
      <c r="AD55" s="139"/>
      <c r="AE55" s="139" t="s">
        <v>155</v>
      </c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139"/>
      <c r="AW55" s="139"/>
      <c r="AX55" s="139"/>
      <c r="AY55" s="139"/>
      <c r="AZ55" s="139"/>
      <c r="BA55" s="142" t="str">
        <f>C55</f>
        <v>Cylindrická vložka nerez + rozeta</v>
      </c>
      <c r="BB55" s="139"/>
      <c r="BC55" s="139"/>
      <c r="BD55" s="139"/>
      <c r="BE55" s="139"/>
      <c r="BF55" s="139"/>
      <c r="BG55" s="139"/>
      <c r="BH55" s="139"/>
    </row>
    <row r="56" spans="1:60" outlineLevel="1" x14ac:dyDescent="0.2">
      <c r="A56" s="140">
        <v>39</v>
      </c>
      <c r="B56" s="140" t="s">
        <v>218</v>
      </c>
      <c r="C56" s="173" t="s">
        <v>219</v>
      </c>
      <c r="D56" s="147" t="s">
        <v>135</v>
      </c>
      <c r="E56" s="151">
        <v>5</v>
      </c>
      <c r="F56" s="153">
        <f>H56+J56</f>
        <v>0</v>
      </c>
      <c r="G56" s="154">
        <f>ROUND(E56*F56,2)</f>
        <v>0</v>
      </c>
      <c r="H56" s="154"/>
      <c r="I56" s="154">
        <f>ROUND(E56*H56,2)</f>
        <v>0</v>
      </c>
      <c r="J56" s="154"/>
      <c r="K56" s="154">
        <f>ROUND(E56*J56,2)</f>
        <v>0</v>
      </c>
      <c r="L56" s="154">
        <v>21</v>
      </c>
      <c r="M56" s="154">
        <f>G56*(1+L56/100)</f>
        <v>0</v>
      </c>
      <c r="N56" s="147">
        <v>7.5000000000000002E-4</v>
      </c>
      <c r="O56" s="147">
        <f>ROUND(E56*N56,5)</f>
        <v>3.7499999999999999E-3</v>
      </c>
      <c r="P56" s="147">
        <v>0</v>
      </c>
      <c r="Q56" s="147">
        <f>ROUND(E56*P56,5)</f>
        <v>0</v>
      </c>
      <c r="R56" s="147"/>
      <c r="S56" s="147"/>
      <c r="T56" s="148">
        <v>0</v>
      </c>
      <c r="U56" s="147">
        <f>ROUND(E56*T56,2)</f>
        <v>0</v>
      </c>
      <c r="V56" s="139"/>
      <c r="W56" s="139"/>
      <c r="X56" s="139"/>
      <c r="Y56" s="139"/>
      <c r="Z56" s="139"/>
      <c r="AA56" s="139"/>
      <c r="AB56" s="139"/>
      <c r="AC56" s="139"/>
      <c r="AD56" s="139"/>
      <c r="AE56" s="139" t="s">
        <v>220</v>
      </c>
      <c r="AF56" s="139"/>
      <c r="AG56" s="139"/>
      <c r="AH56" s="139"/>
      <c r="AI56" s="139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39"/>
      <c r="AV56" s="139"/>
      <c r="AW56" s="139"/>
      <c r="AX56" s="139"/>
      <c r="AY56" s="139"/>
      <c r="AZ56" s="139"/>
      <c r="BA56" s="139"/>
      <c r="BB56" s="139"/>
      <c r="BC56" s="139"/>
      <c r="BD56" s="139"/>
      <c r="BE56" s="139"/>
      <c r="BF56" s="139"/>
      <c r="BG56" s="139"/>
      <c r="BH56" s="139"/>
    </row>
    <row r="57" spans="1:60" outlineLevel="1" x14ac:dyDescent="0.2">
      <c r="A57" s="140">
        <v>40</v>
      </c>
      <c r="B57" s="140" t="s">
        <v>221</v>
      </c>
      <c r="C57" s="173" t="s">
        <v>222</v>
      </c>
      <c r="D57" s="147" t="s">
        <v>135</v>
      </c>
      <c r="E57" s="151">
        <v>3</v>
      </c>
      <c r="F57" s="153">
        <f>H57+J57</f>
        <v>0</v>
      </c>
      <c r="G57" s="154">
        <f>ROUND(E57*F57,2)</f>
        <v>0</v>
      </c>
      <c r="H57" s="154"/>
      <c r="I57" s="154">
        <f>ROUND(E57*H57,2)</f>
        <v>0</v>
      </c>
      <c r="J57" s="154"/>
      <c r="K57" s="154">
        <f>ROUND(E57*J57,2)</f>
        <v>0</v>
      </c>
      <c r="L57" s="154">
        <v>21</v>
      </c>
      <c r="M57" s="154">
        <f>G57*(1+L57/100)</f>
        <v>0</v>
      </c>
      <c r="N57" s="147">
        <v>1.7000000000000001E-2</v>
      </c>
      <c r="O57" s="147">
        <f>ROUND(E57*N57,5)</f>
        <v>5.0999999999999997E-2</v>
      </c>
      <c r="P57" s="147">
        <v>0</v>
      </c>
      <c r="Q57" s="147">
        <f>ROUND(E57*P57,5)</f>
        <v>0</v>
      </c>
      <c r="R57" s="147"/>
      <c r="S57" s="147"/>
      <c r="T57" s="148">
        <v>0</v>
      </c>
      <c r="U57" s="147">
        <f>ROUND(E57*T57,2)</f>
        <v>0</v>
      </c>
      <c r="V57" s="139"/>
      <c r="W57" s="139"/>
      <c r="X57" s="139"/>
      <c r="Y57" s="139"/>
      <c r="Z57" s="139"/>
      <c r="AA57" s="139"/>
      <c r="AB57" s="139"/>
      <c r="AC57" s="139"/>
      <c r="AD57" s="139"/>
      <c r="AE57" s="139" t="s">
        <v>220</v>
      </c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</row>
    <row r="58" spans="1:60" ht="25.5" x14ac:dyDescent="0.2">
      <c r="A58" s="141" t="s">
        <v>131</v>
      </c>
      <c r="B58" s="141" t="s">
        <v>70</v>
      </c>
      <c r="C58" s="174" t="s">
        <v>71</v>
      </c>
      <c r="D58" s="149"/>
      <c r="E58" s="152"/>
      <c r="F58" s="155"/>
      <c r="G58" s="155">
        <f>SUMIF(AE59:AE62,"&lt;&gt;NOR",G59:G62)</f>
        <v>0</v>
      </c>
      <c r="H58" s="155"/>
      <c r="I58" s="155">
        <f>SUM(I59:I62)</f>
        <v>0</v>
      </c>
      <c r="J58" s="155"/>
      <c r="K58" s="155">
        <f>SUM(K59:K62)</f>
        <v>0</v>
      </c>
      <c r="L58" s="155"/>
      <c r="M58" s="155">
        <f>SUM(M59:M62)</f>
        <v>0</v>
      </c>
      <c r="N58" s="149"/>
      <c r="O58" s="149">
        <f>SUM(O59:O62)</f>
        <v>6.3400000000000001E-3</v>
      </c>
      <c r="P58" s="149"/>
      <c r="Q58" s="149">
        <f>SUM(Q59:Q62)</f>
        <v>0</v>
      </c>
      <c r="R58" s="149"/>
      <c r="S58" s="149"/>
      <c r="T58" s="150"/>
      <c r="U58" s="149">
        <f>SUM(U59:U62)</f>
        <v>48.82</v>
      </c>
      <c r="AE58" t="s">
        <v>132</v>
      </c>
    </row>
    <row r="59" spans="1:60" outlineLevel="1" x14ac:dyDescent="0.2">
      <c r="A59" s="140">
        <v>41</v>
      </c>
      <c r="B59" s="140" t="s">
        <v>223</v>
      </c>
      <c r="C59" s="173" t="s">
        <v>224</v>
      </c>
      <c r="D59" s="147" t="s">
        <v>135</v>
      </c>
      <c r="E59" s="151">
        <v>5</v>
      </c>
      <c r="F59" s="153">
        <f>H59+J59</f>
        <v>0</v>
      </c>
      <c r="G59" s="154">
        <f>ROUND(E59*F59,2)</f>
        <v>0</v>
      </c>
      <c r="H59" s="154"/>
      <c r="I59" s="154">
        <f>ROUND(E59*H59,2)</f>
        <v>0</v>
      </c>
      <c r="J59" s="154"/>
      <c r="K59" s="154">
        <f>ROUND(E59*J59,2)</f>
        <v>0</v>
      </c>
      <c r="L59" s="154">
        <v>21</v>
      </c>
      <c r="M59" s="154">
        <f>G59*(1+L59/100)</f>
        <v>0</v>
      </c>
      <c r="N59" s="147">
        <v>0</v>
      </c>
      <c r="O59" s="147">
        <f>ROUND(E59*N59,5)</f>
        <v>0</v>
      </c>
      <c r="P59" s="147">
        <v>0</v>
      </c>
      <c r="Q59" s="147">
        <f>ROUND(E59*P59,5)</f>
        <v>0</v>
      </c>
      <c r="R59" s="147"/>
      <c r="S59" s="147"/>
      <c r="T59" s="148">
        <v>0</v>
      </c>
      <c r="U59" s="147">
        <f>ROUND(E59*T59,2)</f>
        <v>0</v>
      </c>
      <c r="V59" s="139"/>
      <c r="W59" s="139"/>
      <c r="X59" s="139"/>
      <c r="Y59" s="139"/>
      <c r="Z59" s="139"/>
      <c r="AA59" s="139"/>
      <c r="AB59" s="139"/>
      <c r="AC59" s="139"/>
      <c r="AD59" s="139"/>
      <c r="AE59" s="139" t="s">
        <v>136</v>
      </c>
      <c r="AF59" s="139"/>
      <c r="AG59" s="139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39"/>
      <c r="AS59" s="139"/>
      <c r="AT59" s="139"/>
      <c r="AU59" s="139"/>
      <c r="AV59" s="139"/>
      <c r="AW59" s="139"/>
      <c r="AX59" s="139"/>
      <c r="AY59" s="139"/>
      <c r="AZ59" s="139"/>
      <c r="BA59" s="139"/>
      <c r="BB59" s="139"/>
      <c r="BC59" s="139"/>
      <c r="BD59" s="139"/>
      <c r="BE59" s="139"/>
      <c r="BF59" s="139"/>
      <c r="BG59" s="139"/>
      <c r="BH59" s="139"/>
    </row>
    <row r="60" spans="1:60" outlineLevel="1" x14ac:dyDescent="0.2">
      <c r="A60" s="140"/>
      <c r="B60" s="140"/>
      <c r="C60" s="232" t="s">
        <v>225</v>
      </c>
      <c r="D60" s="233"/>
      <c r="E60" s="234"/>
      <c r="F60" s="235"/>
      <c r="G60" s="236"/>
      <c r="H60" s="154"/>
      <c r="I60" s="154"/>
      <c r="J60" s="154"/>
      <c r="K60" s="154"/>
      <c r="L60" s="154"/>
      <c r="M60" s="154"/>
      <c r="N60" s="147"/>
      <c r="O60" s="147"/>
      <c r="P60" s="147"/>
      <c r="Q60" s="147"/>
      <c r="R60" s="147"/>
      <c r="S60" s="147"/>
      <c r="T60" s="148"/>
      <c r="U60" s="147"/>
      <c r="V60" s="139"/>
      <c r="W60" s="139"/>
      <c r="X60" s="139"/>
      <c r="Y60" s="139"/>
      <c r="Z60" s="139"/>
      <c r="AA60" s="139"/>
      <c r="AB60" s="139"/>
      <c r="AC60" s="139"/>
      <c r="AD60" s="139"/>
      <c r="AE60" s="139" t="s">
        <v>155</v>
      </c>
      <c r="AF60" s="139"/>
      <c r="AG60" s="139"/>
      <c r="AH60" s="139"/>
      <c r="AI60" s="139"/>
      <c r="AJ60" s="139"/>
      <c r="AK60" s="139"/>
      <c r="AL60" s="139"/>
      <c r="AM60" s="139"/>
      <c r="AN60" s="139"/>
      <c r="AO60" s="139"/>
      <c r="AP60" s="139"/>
      <c r="AQ60" s="139"/>
      <c r="AR60" s="139"/>
      <c r="AS60" s="139"/>
      <c r="AT60" s="139"/>
      <c r="AU60" s="139"/>
      <c r="AV60" s="139"/>
      <c r="AW60" s="139"/>
      <c r="AX60" s="139"/>
      <c r="AY60" s="139"/>
      <c r="AZ60" s="139"/>
      <c r="BA60" s="142" t="str">
        <f>C60</f>
        <v>označení únik cest, elektrického zařízení, zákaz kouření atd.</v>
      </c>
      <c r="BB60" s="139"/>
      <c r="BC60" s="139"/>
      <c r="BD60" s="139"/>
      <c r="BE60" s="139"/>
      <c r="BF60" s="139"/>
      <c r="BG60" s="139"/>
      <c r="BH60" s="139"/>
    </row>
    <row r="61" spans="1:60" outlineLevel="1" x14ac:dyDescent="0.2">
      <c r="A61" s="140"/>
      <c r="B61" s="140"/>
      <c r="C61" s="232" t="s">
        <v>226</v>
      </c>
      <c r="D61" s="233"/>
      <c r="E61" s="234"/>
      <c r="F61" s="235"/>
      <c r="G61" s="236"/>
      <c r="H61" s="154"/>
      <c r="I61" s="154"/>
      <c r="J61" s="154"/>
      <c r="K61" s="154"/>
      <c r="L61" s="154"/>
      <c r="M61" s="154"/>
      <c r="N61" s="147"/>
      <c r="O61" s="147"/>
      <c r="P61" s="147"/>
      <c r="Q61" s="147"/>
      <c r="R61" s="147"/>
      <c r="S61" s="147"/>
      <c r="T61" s="148"/>
      <c r="U61" s="147"/>
      <c r="V61" s="139"/>
      <c r="W61" s="139"/>
      <c r="X61" s="139"/>
      <c r="Y61" s="139"/>
      <c r="Z61" s="139"/>
      <c r="AA61" s="139"/>
      <c r="AB61" s="139"/>
      <c r="AC61" s="139"/>
      <c r="AD61" s="139"/>
      <c r="AE61" s="139" t="s">
        <v>155</v>
      </c>
      <c r="AF61" s="139"/>
      <c r="AG61" s="139"/>
      <c r="AH61" s="139"/>
      <c r="AI61" s="139"/>
      <c r="AJ61" s="139"/>
      <c r="AK61" s="139"/>
      <c r="AL61" s="139"/>
      <c r="AM61" s="139"/>
      <c r="AN61" s="139"/>
      <c r="AO61" s="139"/>
      <c r="AP61" s="139"/>
      <c r="AQ61" s="139"/>
      <c r="AR61" s="139"/>
      <c r="AS61" s="139"/>
      <c r="AT61" s="139"/>
      <c r="AU61" s="139"/>
      <c r="AV61" s="139"/>
      <c r="AW61" s="139"/>
      <c r="AX61" s="139"/>
      <c r="AY61" s="139"/>
      <c r="AZ61" s="139"/>
      <c r="BA61" s="142" t="str">
        <f>C61</f>
        <v>počet upřesnit dle skutečnosti</v>
      </c>
      <c r="BB61" s="139"/>
      <c r="BC61" s="139"/>
      <c r="BD61" s="139"/>
      <c r="BE61" s="139"/>
      <c r="BF61" s="139"/>
      <c r="BG61" s="139"/>
      <c r="BH61" s="139"/>
    </row>
    <row r="62" spans="1:60" outlineLevel="1" x14ac:dyDescent="0.2">
      <c r="A62" s="140">
        <v>42</v>
      </c>
      <c r="B62" s="140" t="s">
        <v>227</v>
      </c>
      <c r="C62" s="173" t="s">
        <v>228</v>
      </c>
      <c r="D62" s="147" t="s">
        <v>146</v>
      </c>
      <c r="E62" s="151">
        <v>158.5</v>
      </c>
      <c r="F62" s="153">
        <f>H62+J62</f>
        <v>0</v>
      </c>
      <c r="G62" s="154">
        <f>ROUND(E62*F62,2)</f>
        <v>0</v>
      </c>
      <c r="H62" s="154"/>
      <c r="I62" s="154">
        <f>ROUND(E62*H62,2)</f>
        <v>0</v>
      </c>
      <c r="J62" s="154"/>
      <c r="K62" s="154">
        <f>ROUND(E62*J62,2)</f>
        <v>0</v>
      </c>
      <c r="L62" s="154">
        <v>21</v>
      </c>
      <c r="M62" s="154">
        <f>G62*(1+L62/100)</f>
        <v>0</v>
      </c>
      <c r="N62" s="147">
        <v>4.0000000000000003E-5</v>
      </c>
      <c r="O62" s="147">
        <f>ROUND(E62*N62,5)</f>
        <v>6.3400000000000001E-3</v>
      </c>
      <c r="P62" s="147">
        <v>0</v>
      </c>
      <c r="Q62" s="147">
        <f>ROUND(E62*P62,5)</f>
        <v>0</v>
      </c>
      <c r="R62" s="147"/>
      <c r="S62" s="147"/>
      <c r="T62" s="148">
        <v>0.308</v>
      </c>
      <c r="U62" s="147">
        <f>ROUND(E62*T62,2)</f>
        <v>48.82</v>
      </c>
      <c r="V62" s="139"/>
      <c r="W62" s="139"/>
      <c r="X62" s="139"/>
      <c r="Y62" s="139"/>
      <c r="Z62" s="139"/>
      <c r="AA62" s="139"/>
      <c r="AB62" s="139"/>
      <c r="AC62" s="139"/>
      <c r="AD62" s="139"/>
      <c r="AE62" s="139" t="s">
        <v>136</v>
      </c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</row>
    <row r="63" spans="1:60" x14ac:dyDescent="0.2">
      <c r="A63" s="141" t="s">
        <v>131</v>
      </c>
      <c r="B63" s="141" t="s">
        <v>72</v>
      </c>
      <c r="C63" s="174" t="s">
        <v>73</v>
      </c>
      <c r="D63" s="149"/>
      <c r="E63" s="152"/>
      <c r="F63" s="155"/>
      <c r="G63" s="155">
        <f>SUMIF(AE64:AE99,"&lt;&gt;NOR",G64:G99)</f>
        <v>0</v>
      </c>
      <c r="H63" s="155"/>
      <c r="I63" s="155">
        <f>SUM(I64:I99)</f>
        <v>0</v>
      </c>
      <c r="J63" s="155"/>
      <c r="K63" s="155">
        <f>SUM(K64:K99)</f>
        <v>0</v>
      </c>
      <c r="L63" s="155"/>
      <c r="M63" s="155">
        <f>SUM(M64:M99)</f>
        <v>0</v>
      </c>
      <c r="N63" s="149"/>
      <c r="O63" s="149">
        <f>SUM(O64:O99)</f>
        <v>0.18812000000000004</v>
      </c>
      <c r="P63" s="149"/>
      <c r="Q63" s="149">
        <f>SUM(Q64:Q99)</f>
        <v>43.520159999999997</v>
      </c>
      <c r="R63" s="149"/>
      <c r="S63" s="149"/>
      <c r="T63" s="150"/>
      <c r="U63" s="149">
        <f>SUM(U64:U99)</f>
        <v>293.58999999999997</v>
      </c>
      <c r="AE63" t="s">
        <v>132</v>
      </c>
    </row>
    <row r="64" spans="1:60" outlineLevel="1" x14ac:dyDescent="0.2">
      <c r="A64" s="140">
        <v>43</v>
      </c>
      <c r="B64" s="140" t="s">
        <v>229</v>
      </c>
      <c r="C64" s="173" t="s">
        <v>230</v>
      </c>
      <c r="D64" s="147" t="s">
        <v>146</v>
      </c>
      <c r="E64" s="151">
        <v>42.1</v>
      </c>
      <c r="F64" s="153">
        <f t="shared" ref="F64:F71" si="32">H64+J64</f>
        <v>0</v>
      </c>
      <c r="G64" s="154">
        <f t="shared" ref="G64:G71" si="33">ROUND(E64*F64,2)</f>
        <v>0</v>
      </c>
      <c r="H64" s="154"/>
      <c r="I64" s="154">
        <f t="shared" ref="I64:I71" si="34">ROUND(E64*H64,2)</f>
        <v>0</v>
      </c>
      <c r="J64" s="154"/>
      <c r="K64" s="154">
        <f t="shared" ref="K64:K71" si="35">ROUND(E64*J64,2)</f>
        <v>0</v>
      </c>
      <c r="L64" s="154">
        <v>21</v>
      </c>
      <c r="M64" s="154">
        <f t="shared" ref="M64:M71" si="36">G64*(1+L64/100)</f>
        <v>0</v>
      </c>
      <c r="N64" s="147">
        <v>0</v>
      </c>
      <c r="O64" s="147">
        <f t="shared" ref="O64:O71" si="37">ROUND(E64*N64,5)</f>
        <v>0</v>
      </c>
      <c r="P64" s="147">
        <v>1.098E-2</v>
      </c>
      <c r="Q64" s="147">
        <f t="shared" ref="Q64:Q71" si="38">ROUND(E64*P64,5)</f>
        <v>0.46226</v>
      </c>
      <c r="R64" s="147"/>
      <c r="S64" s="147"/>
      <c r="T64" s="148">
        <v>0</v>
      </c>
      <c r="U64" s="147">
        <f t="shared" ref="U64:U71" si="39">ROUND(E64*T64,2)</f>
        <v>0</v>
      </c>
      <c r="V64" s="139"/>
      <c r="W64" s="139"/>
      <c r="X64" s="139"/>
      <c r="Y64" s="139"/>
      <c r="Z64" s="139"/>
      <c r="AA64" s="139"/>
      <c r="AB64" s="139"/>
      <c r="AC64" s="139"/>
      <c r="AD64" s="139"/>
      <c r="AE64" s="139" t="s">
        <v>136</v>
      </c>
      <c r="AF64" s="139"/>
      <c r="AG64" s="139"/>
      <c r="AH64" s="139"/>
      <c r="AI64" s="139"/>
      <c r="AJ64" s="139"/>
      <c r="AK64" s="139"/>
      <c r="AL64" s="139"/>
      <c r="AM64" s="139"/>
      <c r="AN64" s="139"/>
      <c r="AO64" s="139"/>
      <c r="AP64" s="139"/>
      <c r="AQ64" s="139"/>
      <c r="AR64" s="139"/>
      <c r="AS64" s="139"/>
      <c r="AT64" s="139"/>
      <c r="AU64" s="139"/>
      <c r="AV64" s="139"/>
      <c r="AW64" s="139"/>
      <c r="AX64" s="139"/>
      <c r="AY64" s="139"/>
      <c r="AZ64" s="139"/>
      <c r="BA64" s="139"/>
      <c r="BB64" s="139"/>
      <c r="BC64" s="139"/>
      <c r="BD64" s="139"/>
      <c r="BE64" s="139"/>
      <c r="BF64" s="139"/>
      <c r="BG64" s="139"/>
      <c r="BH64" s="139"/>
    </row>
    <row r="65" spans="1:60" outlineLevel="1" x14ac:dyDescent="0.2">
      <c r="A65" s="140">
        <v>44</v>
      </c>
      <c r="B65" s="140" t="s">
        <v>231</v>
      </c>
      <c r="C65" s="173" t="s">
        <v>232</v>
      </c>
      <c r="D65" s="147" t="s">
        <v>135</v>
      </c>
      <c r="E65" s="151">
        <v>8</v>
      </c>
      <c r="F65" s="153">
        <f t="shared" si="32"/>
        <v>0</v>
      </c>
      <c r="G65" s="154">
        <f t="shared" si="33"/>
        <v>0</v>
      </c>
      <c r="H65" s="154"/>
      <c r="I65" s="154">
        <f t="shared" si="34"/>
        <v>0</v>
      </c>
      <c r="J65" s="154"/>
      <c r="K65" s="154">
        <f t="shared" si="35"/>
        <v>0</v>
      </c>
      <c r="L65" s="154">
        <v>21</v>
      </c>
      <c r="M65" s="154">
        <f t="shared" si="36"/>
        <v>0</v>
      </c>
      <c r="N65" s="147">
        <v>0</v>
      </c>
      <c r="O65" s="147">
        <f t="shared" si="37"/>
        <v>0</v>
      </c>
      <c r="P65" s="147">
        <v>1.8E-3</v>
      </c>
      <c r="Q65" s="147">
        <f t="shared" si="38"/>
        <v>1.44E-2</v>
      </c>
      <c r="R65" s="147"/>
      <c r="S65" s="147"/>
      <c r="T65" s="148">
        <v>0</v>
      </c>
      <c r="U65" s="147">
        <f t="shared" si="39"/>
        <v>0</v>
      </c>
      <c r="V65" s="139"/>
      <c r="W65" s="139"/>
      <c r="X65" s="139"/>
      <c r="Y65" s="139"/>
      <c r="Z65" s="139"/>
      <c r="AA65" s="139"/>
      <c r="AB65" s="139"/>
      <c r="AC65" s="139"/>
      <c r="AD65" s="139"/>
      <c r="AE65" s="139" t="s">
        <v>136</v>
      </c>
      <c r="AF65" s="139"/>
      <c r="AG65" s="139"/>
      <c r="AH65" s="139"/>
      <c r="AI65" s="139"/>
      <c r="AJ65" s="139"/>
      <c r="AK65" s="139"/>
      <c r="AL65" s="139"/>
      <c r="AM65" s="139"/>
      <c r="AN65" s="139"/>
      <c r="AO65" s="139"/>
      <c r="AP65" s="139"/>
      <c r="AQ65" s="139"/>
      <c r="AR65" s="139"/>
      <c r="AS65" s="139"/>
      <c r="AT65" s="139"/>
      <c r="AU65" s="139"/>
      <c r="AV65" s="139"/>
      <c r="AW65" s="139"/>
      <c r="AX65" s="139"/>
      <c r="AY65" s="139"/>
      <c r="AZ65" s="139"/>
      <c r="BA65" s="139"/>
      <c r="BB65" s="139"/>
      <c r="BC65" s="139"/>
      <c r="BD65" s="139"/>
      <c r="BE65" s="139"/>
      <c r="BF65" s="139"/>
      <c r="BG65" s="139"/>
      <c r="BH65" s="139"/>
    </row>
    <row r="66" spans="1:60" ht="22.5" outlineLevel="1" x14ac:dyDescent="0.2">
      <c r="A66" s="140">
        <v>45</v>
      </c>
      <c r="B66" s="140" t="s">
        <v>233</v>
      </c>
      <c r="C66" s="173" t="s">
        <v>234</v>
      </c>
      <c r="D66" s="147" t="s">
        <v>146</v>
      </c>
      <c r="E66" s="151">
        <v>24.6</v>
      </c>
      <c r="F66" s="153">
        <f t="shared" si="32"/>
        <v>0</v>
      </c>
      <c r="G66" s="154">
        <f t="shared" si="33"/>
        <v>0</v>
      </c>
      <c r="H66" s="154"/>
      <c r="I66" s="154">
        <f t="shared" si="34"/>
        <v>0</v>
      </c>
      <c r="J66" s="154"/>
      <c r="K66" s="154">
        <f t="shared" si="35"/>
        <v>0</v>
      </c>
      <c r="L66" s="154">
        <v>21</v>
      </c>
      <c r="M66" s="154">
        <f t="shared" si="36"/>
        <v>0</v>
      </c>
      <c r="N66" s="147">
        <v>0</v>
      </c>
      <c r="O66" s="147">
        <f t="shared" si="37"/>
        <v>0</v>
      </c>
      <c r="P66" s="147">
        <v>2.5000000000000001E-2</v>
      </c>
      <c r="Q66" s="147">
        <f t="shared" si="38"/>
        <v>0.61499999999999999</v>
      </c>
      <c r="R66" s="147"/>
      <c r="S66" s="147"/>
      <c r="T66" s="148">
        <v>0</v>
      </c>
      <c r="U66" s="147">
        <f t="shared" si="39"/>
        <v>0</v>
      </c>
      <c r="V66" s="139"/>
      <c r="W66" s="139"/>
      <c r="X66" s="139"/>
      <c r="Y66" s="139"/>
      <c r="Z66" s="139"/>
      <c r="AA66" s="139"/>
      <c r="AB66" s="139"/>
      <c r="AC66" s="139"/>
      <c r="AD66" s="139"/>
      <c r="AE66" s="139" t="s">
        <v>136</v>
      </c>
      <c r="AF66" s="139"/>
      <c r="AG66" s="139"/>
      <c r="AH66" s="139"/>
      <c r="AI66" s="139"/>
      <c r="AJ66" s="139"/>
      <c r="AK66" s="139"/>
      <c r="AL66" s="139"/>
      <c r="AM66" s="139"/>
      <c r="AN66" s="139"/>
      <c r="AO66" s="139"/>
      <c r="AP66" s="139"/>
      <c r="AQ66" s="139"/>
      <c r="AR66" s="139"/>
      <c r="AS66" s="139"/>
      <c r="AT66" s="139"/>
      <c r="AU66" s="139"/>
      <c r="AV66" s="139"/>
      <c r="AW66" s="139"/>
      <c r="AX66" s="139"/>
      <c r="AY66" s="139"/>
      <c r="AZ66" s="139"/>
      <c r="BA66" s="139"/>
      <c r="BB66" s="139"/>
      <c r="BC66" s="139"/>
      <c r="BD66" s="139"/>
      <c r="BE66" s="139"/>
      <c r="BF66" s="139"/>
      <c r="BG66" s="139"/>
      <c r="BH66" s="139"/>
    </row>
    <row r="67" spans="1:60" outlineLevel="1" x14ac:dyDescent="0.2">
      <c r="A67" s="140">
        <v>46</v>
      </c>
      <c r="B67" s="140" t="s">
        <v>235</v>
      </c>
      <c r="C67" s="173" t="s">
        <v>236</v>
      </c>
      <c r="D67" s="147" t="s">
        <v>146</v>
      </c>
      <c r="E67" s="151">
        <v>6.9</v>
      </c>
      <c r="F67" s="153">
        <f t="shared" si="32"/>
        <v>0</v>
      </c>
      <c r="G67" s="154">
        <f t="shared" si="33"/>
        <v>0</v>
      </c>
      <c r="H67" s="154"/>
      <c r="I67" s="154">
        <f t="shared" si="34"/>
        <v>0</v>
      </c>
      <c r="J67" s="154"/>
      <c r="K67" s="154">
        <f t="shared" si="35"/>
        <v>0</v>
      </c>
      <c r="L67" s="154">
        <v>21</v>
      </c>
      <c r="M67" s="154">
        <f t="shared" si="36"/>
        <v>0</v>
      </c>
      <c r="N67" s="147">
        <v>0</v>
      </c>
      <c r="O67" s="147">
        <f t="shared" si="37"/>
        <v>0</v>
      </c>
      <c r="P67" s="147">
        <v>0.01</v>
      </c>
      <c r="Q67" s="147">
        <f t="shared" si="38"/>
        <v>6.9000000000000006E-2</v>
      </c>
      <c r="R67" s="147"/>
      <c r="S67" s="147"/>
      <c r="T67" s="148">
        <v>0.2</v>
      </c>
      <c r="U67" s="147">
        <f t="shared" si="39"/>
        <v>1.38</v>
      </c>
      <c r="V67" s="139"/>
      <c r="W67" s="139"/>
      <c r="X67" s="139"/>
      <c r="Y67" s="139"/>
      <c r="Z67" s="139"/>
      <c r="AA67" s="139"/>
      <c r="AB67" s="139"/>
      <c r="AC67" s="139"/>
      <c r="AD67" s="139"/>
      <c r="AE67" s="139" t="s">
        <v>136</v>
      </c>
      <c r="AF67" s="139"/>
      <c r="AG67" s="139"/>
      <c r="AH67" s="139"/>
      <c r="AI67" s="139"/>
      <c r="AJ67" s="139"/>
      <c r="AK67" s="139"/>
      <c r="AL67" s="139"/>
      <c r="AM67" s="139"/>
      <c r="AN67" s="139"/>
      <c r="AO67" s="139"/>
      <c r="AP67" s="139"/>
      <c r="AQ67" s="139"/>
      <c r="AR67" s="139"/>
      <c r="AS67" s="139"/>
      <c r="AT67" s="139"/>
      <c r="AU67" s="139"/>
      <c r="AV67" s="139"/>
      <c r="AW67" s="139"/>
      <c r="AX67" s="139"/>
      <c r="AY67" s="139"/>
      <c r="AZ67" s="139"/>
      <c r="BA67" s="139"/>
      <c r="BB67" s="139"/>
      <c r="BC67" s="139"/>
      <c r="BD67" s="139"/>
      <c r="BE67" s="139"/>
      <c r="BF67" s="139"/>
      <c r="BG67" s="139"/>
      <c r="BH67" s="139"/>
    </row>
    <row r="68" spans="1:60" outlineLevel="1" x14ac:dyDescent="0.2">
      <c r="A68" s="140">
        <v>47</v>
      </c>
      <c r="B68" s="140" t="s">
        <v>237</v>
      </c>
      <c r="C68" s="173" t="s">
        <v>238</v>
      </c>
      <c r="D68" s="147" t="s">
        <v>146</v>
      </c>
      <c r="E68" s="151">
        <v>14.4</v>
      </c>
      <c r="F68" s="153">
        <f t="shared" si="32"/>
        <v>0</v>
      </c>
      <c r="G68" s="154">
        <f t="shared" si="33"/>
        <v>0</v>
      </c>
      <c r="H68" s="154"/>
      <c r="I68" s="154">
        <f t="shared" si="34"/>
        <v>0</v>
      </c>
      <c r="J68" s="154"/>
      <c r="K68" s="154">
        <f t="shared" si="35"/>
        <v>0</v>
      </c>
      <c r="L68" s="154">
        <v>21</v>
      </c>
      <c r="M68" s="154">
        <f t="shared" si="36"/>
        <v>0</v>
      </c>
      <c r="N68" s="147">
        <v>6.7000000000000002E-4</v>
      </c>
      <c r="O68" s="147">
        <f t="shared" si="37"/>
        <v>9.6500000000000006E-3</v>
      </c>
      <c r="P68" s="147">
        <v>0.31900000000000001</v>
      </c>
      <c r="Q68" s="147">
        <f t="shared" si="38"/>
        <v>4.5936000000000003</v>
      </c>
      <c r="R68" s="147"/>
      <c r="S68" s="147"/>
      <c r="T68" s="148">
        <v>0.317</v>
      </c>
      <c r="U68" s="147">
        <f t="shared" si="39"/>
        <v>4.5599999999999996</v>
      </c>
      <c r="V68" s="139"/>
      <c r="W68" s="139"/>
      <c r="X68" s="139"/>
      <c r="Y68" s="139"/>
      <c r="Z68" s="139"/>
      <c r="AA68" s="139"/>
      <c r="AB68" s="139"/>
      <c r="AC68" s="139"/>
      <c r="AD68" s="139"/>
      <c r="AE68" s="139" t="s">
        <v>136</v>
      </c>
      <c r="AF68" s="139"/>
      <c r="AG68" s="139"/>
      <c r="AH68" s="139"/>
      <c r="AI68" s="139"/>
      <c r="AJ68" s="139"/>
      <c r="AK68" s="139"/>
      <c r="AL68" s="139"/>
      <c r="AM68" s="139"/>
      <c r="AN68" s="139"/>
      <c r="AO68" s="139"/>
      <c r="AP68" s="139"/>
      <c r="AQ68" s="139"/>
      <c r="AR68" s="139"/>
      <c r="AS68" s="139"/>
      <c r="AT68" s="139"/>
      <c r="AU68" s="139"/>
      <c r="AV68" s="139"/>
      <c r="AW68" s="139"/>
      <c r="AX68" s="139"/>
      <c r="AY68" s="139"/>
      <c r="AZ68" s="139"/>
      <c r="BA68" s="139"/>
      <c r="BB68" s="139"/>
      <c r="BC68" s="139"/>
      <c r="BD68" s="139"/>
      <c r="BE68" s="139"/>
      <c r="BF68" s="139"/>
      <c r="BG68" s="139"/>
      <c r="BH68" s="139"/>
    </row>
    <row r="69" spans="1:60" outlineLevel="1" x14ac:dyDescent="0.2">
      <c r="A69" s="140">
        <v>48</v>
      </c>
      <c r="B69" s="140" t="s">
        <v>239</v>
      </c>
      <c r="C69" s="173" t="s">
        <v>240</v>
      </c>
      <c r="D69" s="147" t="s">
        <v>146</v>
      </c>
      <c r="E69" s="151">
        <v>62.1</v>
      </c>
      <c r="F69" s="153">
        <f t="shared" si="32"/>
        <v>0</v>
      </c>
      <c r="G69" s="154">
        <f t="shared" si="33"/>
        <v>0</v>
      </c>
      <c r="H69" s="154"/>
      <c r="I69" s="154">
        <f t="shared" si="34"/>
        <v>0</v>
      </c>
      <c r="J69" s="154"/>
      <c r="K69" s="154">
        <f t="shared" si="35"/>
        <v>0</v>
      </c>
      <c r="L69" s="154">
        <v>21</v>
      </c>
      <c r="M69" s="154">
        <f t="shared" si="36"/>
        <v>0</v>
      </c>
      <c r="N69" s="147">
        <v>3.3E-4</v>
      </c>
      <c r="O69" s="147">
        <f t="shared" si="37"/>
        <v>2.0490000000000001E-2</v>
      </c>
      <c r="P69" s="147">
        <v>1.183E-2</v>
      </c>
      <c r="Q69" s="147">
        <f t="shared" si="38"/>
        <v>0.73463999999999996</v>
      </c>
      <c r="R69" s="147"/>
      <c r="S69" s="147"/>
      <c r="T69" s="148">
        <v>0</v>
      </c>
      <c r="U69" s="147">
        <f t="shared" si="39"/>
        <v>0</v>
      </c>
      <c r="V69" s="139"/>
      <c r="W69" s="139"/>
      <c r="X69" s="139"/>
      <c r="Y69" s="139"/>
      <c r="Z69" s="139"/>
      <c r="AA69" s="139"/>
      <c r="AB69" s="139"/>
      <c r="AC69" s="139"/>
      <c r="AD69" s="139"/>
      <c r="AE69" s="139" t="s">
        <v>136</v>
      </c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39"/>
      <c r="AW69" s="139"/>
      <c r="AX69" s="139"/>
      <c r="AY69" s="139"/>
      <c r="AZ69" s="139"/>
      <c r="BA69" s="139"/>
      <c r="BB69" s="139"/>
      <c r="BC69" s="139"/>
      <c r="BD69" s="139"/>
      <c r="BE69" s="139"/>
      <c r="BF69" s="139"/>
      <c r="BG69" s="139"/>
      <c r="BH69" s="139"/>
    </row>
    <row r="70" spans="1:60" ht="22.5" outlineLevel="1" x14ac:dyDescent="0.2">
      <c r="A70" s="140">
        <v>49</v>
      </c>
      <c r="B70" s="140" t="s">
        <v>241</v>
      </c>
      <c r="C70" s="173" t="s">
        <v>242</v>
      </c>
      <c r="D70" s="147" t="s">
        <v>141</v>
      </c>
      <c r="E70" s="151">
        <v>5.0999999999999996</v>
      </c>
      <c r="F70" s="153">
        <f t="shared" si="32"/>
        <v>0</v>
      </c>
      <c r="G70" s="154">
        <f t="shared" si="33"/>
        <v>0</v>
      </c>
      <c r="H70" s="154"/>
      <c r="I70" s="154">
        <f t="shared" si="34"/>
        <v>0</v>
      </c>
      <c r="J70" s="154"/>
      <c r="K70" s="154">
        <f t="shared" si="35"/>
        <v>0</v>
      </c>
      <c r="L70" s="154">
        <v>21</v>
      </c>
      <c r="M70" s="154">
        <f t="shared" si="36"/>
        <v>0</v>
      </c>
      <c r="N70" s="147">
        <v>0</v>
      </c>
      <c r="O70" s="147">
        <f t="shared" si="37"/>
        <v>0</v>
      </c>
      <c r="P70" s="147">
        <v>2.2000000000000002</v>
      </c>
      <c r="Q70" s="147">
        <f t="shared" si="38"/>
        <v>11.22</v>
      </c>
      <c r="R70" s="147"/>
      <c r="S70" s="147"/>
      <c r="T70" s="148">
        <v>11.32</v>
      </c>
      <c r="U70" s="147">
        <f t="shared" si="39"/>
        <v>57.73</v>
      </c>
      <c r="V70" s="139"/>
      <c r="W70" s="139"/>
      <c r="X70" s="139"/>
      <c r="Y70" s="139"/>
      <c r="Z70" s="139"/>
      <c r="AA70" s="139"/>
      <c r="AB70" s="139"/>
      <c r="AC70" s="139"/>
      <c r="AD70" s="139"/>
      <c r="AE70" s="139" t="s">
        <v>136</v>
      </c>
      <c r="AF70" s="139"/>
      <c r="AG70" s="139"/>
      <c r="AH70" s="139"/>
      <c r="AI70" s="139"/>
      <c r="AJ70" s="139"/>
      <c r="AK70" s="139"/>
      <c r="AL70" s="139"/>
      <c r="AM70" s="139"/>
      <c r="AN70" s="139"/>
      <c r="AO70" s="139"/>
      <c r="AP70" s="139"/>
      <c r="AQ70" s="139"/>
      <c r="AR70" s="139"/>
      <c r="AS70" s="139"/>
      <c r="AT70" s="139"/>
      <c r="AU70" s="139"/>
      <c r="AV70" s="139"/>
      <c r="AW70" s="139"/>
      <c r="AX70" s="139"/>
      <c r="AY70" s="139"/>
      <c r="AZ70" s="139"/>
      <c r="BA70" s="139"/>
      <c r="BB70" s="139"/>
      <c r="BC70" s="139"/>
      <c r="BD70" s="139"/>
      <c r="BE70" s="139"/>
      <c r="BF70" s="139"/>
      <c r="BG70" s="139"/>
      <c r="BH70" s="139"/>
    </row>
    <row r="71" spans="1:60" ht="22.5" outlineLevel="1" x14ac:dyDescent="0.2">
      <c r="A71" s="140">
        <v>50</v>
      </c>
      <c r="B71" s="140" t="s">
        <v>243</v>
      </c>
      <c r="C71" s="173" t="s">
        <v>244</v>
      </c>
      <c r="D71" s="147" t="s">
        <v>146</v>
      </c>
      <c r="E71" s="151">
        <v>24.6</v>
      </c>
      <c r="F71" s="153">
        <f t="shared" si="32"/>
        <v>0</v>
      </c>
      <c r="G71" s="154">
        <f t="shared" si="33"/>
        <v>0</v>
      </c>
      <c r="H71" s="154"/>
      <c r="I71" s="154">
        <f t="shared" si="34"/>
        <v>0</v>
      </c>
      <c r="J71" s="154"/>
      <c r="K71" s="154">
        <f t="shared" si="35"/>
        <v>0</v>
      </c>
      <c r="L71" s="154">
        <v>21</v>
      </c>
      <c r="M71" s="154">
        <f t="shared" si="36"/>
        <v>0</v>
      </c>
      <c r="N71" s="147">
        <v>0</v>
      </c>
      <c r="O71" s="147">
        <f t="shared" si="37"/>
        <v>0</v>
      </c>
      <c r="P71" s="147">
        <v>1.26E-2</v>
      </c>
      <c r="Q71" s="147">
        <f t="shared" si="38"/>
        <v>0.30996000000000001</v>
      </c>
      <c r="R71" s="147"/>
      <c r="S71" s="147"/>
      <c r="T71" s="148">
        <v>0.33</v>
      </c>
      <c r="U71" s="147">
        <f t="shared" si="39"/>
        <v>8.1199999999999992</v>
      </c>
      <c r="V71" s="139"/>
      <c r="W71" s="139"/>
      <c r="X71" s="139"/>
      <c r="Y71" s="139"/>
      <c r="Z71" s="139"/>
      <c r="AA71" s="139"/>
      <c r="AB71" s="139"/>
      <c r="AC71" s="139"/>
      <c r="AD71" s="139"/>
      <c r="AE71" s="139" t="s">
        <v>136</v>
      </c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39"/>
      <c r="AW71" s="139"/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</row>
    <row r="72" spans="1:60" outlineLevel="1" x14ac:dyDescent="0.2">
      <c r="A72" s="140"/>
      <c r="B72" s="140"/>
      <c r="C72" s="232" t="s">
        <v>245</v>
      </c>
      <c r="D72" s="233"/>
      <c r="E72" s="234"/>
      <c r="F72" s="235"/>
      <c r="G72" s="236"/>
      <c r="H72" s="154"/>
      <c r="I72" s="154"/>
      <c r="J72" s="154"/>
      <c r="K72" s="154"/>
      <c r="L72" s="154"/>
      <c r="M72" s="154"/>
      <c r="N72" s="147"/>
      <c r="O72" s="147"/>
      <c r="P72" s="147"/>
      <c r="Q72" s="147"/>
      <c r="R72" s="147"/>
      <c r="S72" s="147"/>
      <c r="T72" s="148"/>
      <c r="U72" s="147"/>
      <c r="V72" s="139"/>
      <c r="W72" s="139"/>
      <c r="X72" s="139"/>
      <c r="Y72" s="139"/>
      <c r="Z72" s="139"/>
      <c r="AA72" s="139"/>
      <c r="AB72" s="139"/>
      <c r="AC72" s="139"/>
      <c r="AD72" s="139"/>
      <c r="AE72" s="139" t="s">
        <v>155</v>
      </c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42" t="str">
        <f>C72</f>
        <v>zbytky lepidla a nesoudržné vrstvy po DMTŽ lepených parket</v>
      </c>
      <c r="BB72" s="139"/>
      <c r="BC72" s="139"/>
      <c r="BD72" s="139"/>
      <c r="BE72" s="139"/>
      <c r="BF72" s="139"/>
      <c r="BG72" s="139"/>
      <c r="BH72" s="139"/>
    </row>
    <row r="73" spans="1:60" ht="22.5" outlineLevel="1" x14ac:dyDescent="0.2">
      <c r="A73" s="140">
        <v>51</v>
      </c>
      <c r="B73" s="140" t="s">
        <v>246</v>
      </c>
      <c r="C73" s="173" t="s">
        <v>247</v>
      </c>
      <c r="D73" s="147" t="s">
        <v>146</v>
      </c>
      <c r="E73" s="151">
        <v>39.1</v>
      </c>
      <c r="F73" s="153">
        <f>H73+J73</f>
        <v>0</v>
      </c>
      <c r="G73" s="154">
        <f>ROUND(E73*F73,2)</f>
        <v>0</v>
      </c>
      <c r="H73" s="154"/>
      <c r="I73" s="154">
        <f>ROUND(E73*H73,2)</f>
        <v>0</v>
      </c>
      <c r="J73" s="154"/>
      <c r="K73" s="154">
        <f>ROUND(E73*J73,2)</f>
        <v>0</v>
      </c>
      <c r="L73" s="154">
        <v>21</v>
      </c>
      <c r="M73" s="154">
        <f>G73*(1+L73/100)</f>
        <v>0</v>
      </c>
      <c r="N73" s="147">
        <v>0</v>
      </c>
      <c r="O73" s="147">
        <f>ROUND(E73*N73,5)</f>
        <v>0</v>
      </c>
      <c r="P73" s="147">
        <v>0.02</v>
      </c>
      <c r="Q73" s="147">
        <f>ROUND(E73*P73,5)</f>
        <v>0.78200000000000003</v>
      </c>
      <c r="R73" s="147"/>
      <c r="S73" s="147"/>
      <c r="T73" s="148">
        <v>0.23</v>
      </c>
      <c r="U73" s="147">
        <f>ROUND(E73*T73,2)</f>
        <v>8.99</v>
      </c>
      <c r="V73" s="139"/>
      <c r="W73" s="139"/>
      <c r="X73" s="139"/>
      <c r="Y73" s="139"/>
      <c r="Z73" s="139"/>
      <c r="AA73" s="139"/>
      <c r="AB73" s="139"/>
      <c r="AC73" s="139"/>
      <c r="AD73" s="139"/>
      <c r="AE73" s="139" t="s">
        <v>136</v>
      </c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</row>
    <row r="74" spans="1:60" outlineLevel="1" x14ac:dyDescent="0.2">
      <c r="A74" s="140">
        <v>52</v>
      </c>
      <c r="B74" s="140" t="s">
        <v>248</v>
      </c>
      <c r="C74" s="173" t="s">
        <v>249</v>
      </c>
      <c r="D74" s="147" t="s">
        <v>146</v>
      </c>
      <c r="E74" s="151">
        <v>83.4</v>
      </c>
      <c r="F74" s="153">
        <f>H74+J74</f>
        <v>0</v>
      </c>
      <c r="G74" s="154">
        <f>ROUND(E74*F74,2)</f>
        <v>0</v>
      </c>
      <c r="H74" s="154"/>
      <c r="I74" s="154">
        <f>ROUND(E74*H74,2)</f>
        <v>0</v>
      </c>
      <c r="J74" s="154"/>
      <c r="K74" s="154">
        <f>ROUND(E74*J74,2)</f>
        <v>0</v>
      </c>
      <c r="L74" s="154">
        <v>21</v>
      </c>
      <c r="M74" s="154">
        <f>G74*(1+L74/100)</f>
        <v>0</v>
      </c>
      <c r="N74" s="147">
        <v>0</v>
      </c>
      <c r="O74" s="147">
        <f>ROUND(E74*N74,5)</f>
        <v>0</v>
      </c>
      <c r="P74" s="147">
        <v>5.8999999999999997E-2</v>
      </c>
      <c r="Q74" s="147">
        <f>ROUND(E74*P74,5)</f>
        <v>4.9206000000000003</v>
      </c>
      <c r="R74" s="147"/>
      <c r="S74" s="147"/>
      <c r="T74" s="148">
        <v>0.59</v>
      </c>
      <c r="U74" s="147">
        <f>ROUND(E74*T74,2)</f>
        <v>49.21</v>
      </c>
      <c r="V74" s="139"/>
      <c r="W74" s="139"/>
      <c r="X74" s="139"/>
      <c r="Y74" s="139"/>
      <c r="Z74" s="139"/>
      <c r="AA74" s="139"/>
      <c r="AB74" s="139"/>
      <c r="AC74" s="139"/>
      <c r="AD74" s="139"/>
      <c r="AE74" s="139" t="s">
        <v>136</v>
      </c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</row>
    <row r="75" spans="1:60" outlineLevel="1" x14ac:dyDescent="0.2">
      <c r="A75" s="140"/>
      <c r="B75" s="140"/>
      <c r="C75" s="232" t="s">
        <v>450</v>
      </c>
      <c r="D75" s="233"/>
      <c r="E75" s="234"/>
      <c r="F75" s="235"/>
      <c r="G75" s="236"/>
      <c r="H75" s="154"/>
      <c r="I75" s="154"/>
      <c r="J75" s="154"/>
      <c r="K75" s="154"/>
      <c r="L75" s="154"/>
      <c r="M75" s="154"/>
      <c r="N75" s="147"/>
      <c r="O75" s="147"/>
      <c r="P75" s="147"/>
      <c r="Q75" s="147"/>
      <c r="R75" s="147"/>
      <c r="S75" s="147"/>
      <c r="T75" s="148"/>
      <c r="U75" s="147"/>
      <c r="V75" s="139"/>
      <c r="W75" s="139"/>
      <c r="X75" s="139"/>
      <c r="Y75" s="139"/>
      <c r="Z75" s="139"/>
      <c r="AA75" s="139"/>
      <c r="AB75" s="139"/>
      <c r="AC75" s="139"/>
      <c r="AD75" s="139"/>
      <c r="AE75" s="139" t="s">
        <v>155</v>
      </c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42" t="str">
        <f>C75</f>
        <v>srovnání ostění po vybourání výplní</v>
      </c>
      <c r="BB75" s="139"/>
      <c r="BC75" s="139"/>
      <c r="BD75" s="139"/>
      <c r="BE75" s="139"/>
      <c r="BF75" s="139"/>
      <c r="BG75" s="139"/>
      <c r="BH75" s="139"/>
    </row>
    <row r="76" spans="1:60" outlineLevel="1" x14ac:dyDescent="0.2">
      <c r="A76" s="140">
        <v>53</v>
      </c>
      <c r="B76" s="140" t="s">
        <v>250</v>
      </c>
      <c r="C76" s="173" t="s">
        <v>251</v>
      </c>
      <c r="D76" s="147" t="s">
        <v>146</v>
      </c>
      <c r="E76" s="151">
        <v>1.9</v>
      </c>
      <c r="F76" s="153">
        <f t="shared" ref="F76:F98" si="40">H76+J76</f>
        <v>0</v>
      </c>
      <c r="G76" s="154">
        <f t="shared" ref="G76:G98" si="41">ROUND(E76*F76,2)</f>
        <v>0</v>
      </c>
      <c r="H76" s="154"/>
      <c r="I76" s="154">
        <f t="shared" ref="I76:I98" si="42">ROUND(E76*H76,2)</f>
        <v>0</v>
      </c>
      <c r="J76" s="154"/>
      <c r="K76" s="154">
        <f t="shared" ref="K76:K98" si="43">ROUND(E76*J76,2)</f>
        <v>0</v>
      </c>
      <c r="L76" s="154">
        <v>21</v>
      </c>
      <c r="M76" s="154">
        <f t="shared" ref="M76:M98" si="44">G76*(1+L76/100)</f>
        <v>0</v>
      </c>
      <c r="N76" s="147">
        <v>3.4000000000000002E-4</v>
      </c>
      <c r="O76" s="147">
        <f t="shared" ref="O76:O98" si="45">ROUND(E76*N76,5)</f>
        <v>6.4999999999999997E-4</v>
      </c>
      <c r="P76" s="147">
        <v>0.56999999999999995</v>
      </c>
      <c r="Q76" s="147">
        <f t="shared" ref="Q76:Q98" si="46">ROUND(E76*P76,5)</f>
        <v>1.083</v>
      </c>
      <c r="R76" s="147"/>
      <c r="S76" s="147"/>
      <c r="T76" s="148">
        <v>2.1989999999999998</v>
      </c>
      <c r="U76" s="147">
        <f t="shared" ref="U76:U98" si="47">ROUND(E76*T76,2)</f>
        <v>4.18</v>
      </c>
      <c r="V76" s="139"/>
      <c r="W76" s="139"/>
      <c r="X76" s="139"/>
      <c r="Y76" s="139"/>
      <c r="Z76" s="139"/>
      <c r="AA76" s="139"/>
      <c r="AB76" s="139"/>
      <c r="AC76" s="139"/>
      <c r="AD76" s="139"/>
      <c r="AE76" s="139" t="s">
        <v>136</v>
      </c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39"/>
      <c r="AX76" s="139"/>
      <c r="AY76" s="139"/>
      <c r="AZ76" s="139"/>
      <c r="BA76" s="139"/>
      <c r="BB76" s="139"/>
      <c r="BC76" s="139"/>
      <c r="BD76" s="139"/>
      <c r="BE76" s="139"/>
      <c r="BF76" s="139"/>
      <c r="BG76" s="139"/>
      <c r="BH76" s="139"/>
    </row>
    <row r="77" spans="1:60" outlineLevel="1" x14ac:dyDescent="0.2">
      <c r="A77" s="140">
        <v>54</v>
      </c>
      <c r="B77" s="140" t="s">
        <v>252</v>
      </c>
      <c r="C77" s="173" t="s">
        <v>253</v>
      </c>
      <c r="D77" s="147" t="s">
        <v>135</v>
      </c>
      <c r="E77" s="151">
        <v>7</v>
      </c>
      <c r="F77" s="153">
        <f t="shared" si="40"/>
        <v>0</v>
      </c>
      <c r="G77" s="154">
        <f t="shared" si="41"/>
        <v>0</v>
      </c>
      <c r="H77" s="154"/>
      <c r="I77" s="154">
        <f t="shared" si="42"/>
        <v>0</v>
      </c>
      <c r="J77" s="154"/>
      <c r="K77" s="154">
        <f t="shared" si="43"/>
        <v>0</v>
      </c>
      <c r="L77" s="154">
        <v>21</v>
      </c>
      <c r="M77" s="154">
        <f t="shared" si="44"/>
        <v>0</v>
      </c>
      <c r="N77" s="147">
        <v>0</v>
      </c>
      <c r="O77" s="147">
        <f t="shared" si="45"/>
        <v>0</v>
      </c>
      <c r="P77" s="147">
        <v>0</v>
      </c>
      <c r="Q77" s="147">
        <f t="shared" si="46"/>
        <v>0</v>
      </c>
      <c r="R77" s="147"/>
      <c r="S77" s="147"/>
      <c r="T77" s="148">
        <v>0.03</v>
      </c>
      <c r="U77" s="147">
        <f t="shared" si="47"/>
        <v>0.21</v>
      </c>
      <c r="V77" s="139"/>
      <c r="W77" s="139"/>
      <c r="X77" s="139"/>
      <c r="Y77" s="139"/>
      <c r="Z77" s="139"/>
      <c r="AA77" s="139"/>
      <c r="AB77" s="139"/>
      <c r="AC77" s="139"/>
      <c r="AD77" s="139"/>
      <c r="AE77" s="139" t="s">
        <v>136</v>
      </c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39"/>
      <c r="AZ77" s="139"/>
      <c r="BA77" s="139"/>
      <c r="BB77" s="139"/>
      <c r="BC77" s="139"/>
      <c r="BD77" s="139"/>
      <c r="BE77" s="139"/>
      <c r="BF77" s="139"/>
      <c r="BG77" s="139"/>
      <c r="BH77" s="139"/>
    </row>
    <row r="78" spans="1:60" outlineLevel="1" x14ac:dyDescent="0.2">
      <c r="A78" s="140">
        <v>55</v>
      </c>
      <c r="B78" s="140" t="s">
        <v>254</v>
      </c>
      <c r="C78" s="173" t="s">
        <v>255</v>
      </c>
      <c r="D78" s="147" t="s">
        <v>135</v>
      </c>
      <c r="E78" s="151">
        <v>8</v>
      </c>
      <c r="F78" s="153">
        <f t="shared" si="40"/>
        <v>0</v>
      </c>
      <c r="G78" s="154">
        <f t="shared" si="41"/>
        <v>0</v>
      </c>
      <c r="H78" s="154"/>
      <c r="I78" s="154">
        <f t="shared" si="42"/>
        <v>0</v>
      </c>
      <c r="J78" s="154"/>
      <c r="K78" s="154">
        <f t="shared" si="43"/>
        <v>0</v>
      </c>
      <c r="L78" s="154">
        <v>21</v>
      </c>
      <c r="M78" s="154">
        <f t="shared" si="44"/>
        <v>0</v>
      </c>
      <c r="N78" s="147">
        <v>0</v>
      </c>
      <c r="O78" s="147">
        <f t="shared" si="45"/>
        <v>0</v>
      </c>
      <c r="P78" s="147">
        <v>0</v>
      </c>
      <c r="Q78" s="147">
        <f t="shared" si="46"/>
        <v>0</v>
      </c>
      <c r="R78" s="147"/>
      <c r="S78" s="147"/>
      <c r="T78" s="148">
        <v>0</v>
      </c>
      <c r="U78" s="147">
        <f t="shared" si="47"/>
        <v>0</v>
      </c>
      <c r="V78" s="139"/>
      <c r="W78" s="139"/>
      <c r="X78" s="139"/>
      <c r="Y78" s="139"/>
      <c r="Z78" s="139"/>
      <c r="AA78" s="139"/>
      <c r="AB78" s="139"/>
      <c r="AC78" s="139"/>
      <c r="AD78" s="139"/>
      <c r="AE78" s="139" t="s">
        <v>136</v>
      </c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39"/>
      <c r="AW78" s="139"/>
      <c r="AX78" s="139"/>
      <c r="AY78" s="139"/>
      <c r="AZ78" s="139"/>
      <c r="BA78" s="139"/>
      <c r="BB78" s="139"/>
      <c r="BC78" s="139"/>
      <c r="BD78" s="139"/>
      <c r="BE78" s="139"/>
      <c r="BF78" s="139"/>
      <c r="BG78" s="139"/>
      <c r="BH78" s="139"/>
    </row>
    <row r="79" spans="1:60" outlineLevel="1" x14ac:dyDescent="0.2">
      <c r="A79" s="140">
        <v>56</v>
      </c>
      <c r="B79" s="140" t="s">
        <v>256</v>
      </c>
      <c r="C79" s="173" t="s">
        <v>257</v>
      </c>
      <c r="D79" s="147" t="s">
        <v>146</v>
      </c>
      <c r="E79" s="151">
        <v>6.9</v>
      </c>
      <c r="F79" s="153">
        <f t="shared" si="40"/>
        <v>0</v>
      </c>
      <c r="G79" s="154">
        <f t="shared" si="41"/>
        <v>0</v>
      </c>
      <c r="H79" s="154"/>
      <c r="I79" s="154">
        <f t="shared" si="42"/>
        <v>0</v>
      </c>
      <c r="J79" s="154"/>
      <c r="K79" s="154">
        <f t="shared" si="43"/>
        <v>0</v>
      </c>
      <c r="L79" s="154">
        <v>21</v>
      </c>
      <c r="M79" s="154">
        <f t="shared" si="44"/>
        <v>0</v>
      </c>
      <c r="N79" s="147">
        <v>2.1900000000000001E-3</v>
      </c>
      <c r="O79" s="147">
        <f t="shared" si="45"/>
        <v>1.511E-2</v>
      </c>
      <c r="P79" s="147">
        <v>7.4999999999999997E-2</v>
      </c>
      <c r="Q79" s="147">
        <f t="shared" si="46"/>
        <v>0.51749999999999996</v>
      </c>
      <c r="R79" s="147"/>
      <c r="S79" s="147"/>
      <c r="T79" s="148">
        <v>0.95499999999999996</v>
      </c>
      <c r="U79" s="147">
        <f t="shared" si="47"/>
        <v>6.59</v>
      </c>
      <c r="V79" s="139"/>
      <c r="W79" s="139"/>
      <c r="X79" s="139"/>
      <c r="Y79" s="139"/>
      <c r="Z79" s="139"/>
      <c r="AA79" s="139"/>
      <c r="AB79" s="139"/>
      <c r="AC79" s="139"/>
      <c r="AD79" s="139"/>
      <c r="AE79" s="139" t="s">
        <v>136</v>
      </c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39"/>
      <c r="BF79" s="139"/>
      <c r="BG79" s="139"/>
      <c r="BH79" s="139"/>
    </row>
    <row r="80" spans="1:60" outlineLevel="1" x14ac:dyDescent="0.2">
      <c r="A80" s="140">
        <v>57</v>
      </c>
      <c r="B80" s="140" t="s">
        <v>258</v>
      </c>
      <c r="C80" s="173" t="s">
        <v>259</v>
      </c>
      <c r="D80" s="147" t="s">
        <v>146</v>
      </c>
      <c r="E80" s="151">
        <v>12.8</v>
      </c>
      <c r="F80" s="153">
        <f t="shared" si="40"/>
        <v>0</v>
      </c>
      <c r="G80" s="154">
        <f t="shared" si="41"/>
        <v>0</v>
      </c>
      <c r="H80" s="154"/>
      <c r="I80" s="154">
        <f t="shared" si="42"/>
        <v>0</v>
      </c>
      <c r="J80" s="154"/>
      <c r="K80" s="154">
        <f t="shared" si="43"/>
        <v>0</v>
      </c>
      <c r="L80" s="154">
        <v>21</v>
      </c>
      <c r="M80" s="154">
        <f t="shared" si="44"/>
        <v>0</v>
      </c>
      <c r="N80" s="147">
        <v>1.17E-3</v>
      </c>
      <c r="O80" s="147">
        <f t="shared" si="45"/>
        <v>1.498E-2</v>
      </c>
      <c r="P80" s="147">
        <v>7.5999999999999998E-2</v>
      </c>
      <c r="Q80" s="147">
        <f t="shared" si="46"/>
        <v>0.9728</v>
      </c>
      <c r="R80" s="147"/>
      <c r="S80" s="147"/>
      <c r="T80" s="148">
        <v>0</v>
      </c>
      <c r="U80" s="147">
        <f t="shared" si="47"/>
        <v>0</v>
      </c>
      <c r="V80" s="139"/>
      <c r="W80" s="139"/>
      <c r="X80" s="139"/>
      <c r="Y80" s="139"/>
      <c r="Z80" s="139"/>
      <c r="AA80" s="139"/>
      <c r="AB80" s="139"/>
      <c r="AC80" s="139"/>
      <c r="AD80" s="139"/>
      <c r="AE80" s="139" t="s">
        <v>136</v>
      </c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39"/>
      <c r="AZ80" s="139"/>
      <c r="BA80" s="139"/>
      <c r="BB80" s="139"/>
      <c r="BC80" s="139"/>
      <c r="BD80" s="139"/>
      <c r="BE80" s="139"/>
      <c r="BF80" s="139"/>
      <c r="BG80" s="139"/>
      <c r="BH80" s="139"/>
    </row>
    <row r="81" spans="1:60" outlineLevel="1" x14ac:dyDescent="0.2">
      <c r="A81" s="140">
        <v>58</v>
      </c>
      <c r="B81" s="140" t="s">
        <v>260</v>
      </c>
      <c r="C81" s="173" t="s">
        <v>261</v>
      </c>
      <c r="D81" s="147" t="s">
        <v>149</v>
      </c>
      <c r="E81" s="151">
        <v>5.8</v>
      </c>
      <c r="F81" s="153">
        <f t="shared" si="40"/>
        <v>0</v>
      </c>
      <c r="G81" s="154">
        <f t="shared" si="41"/>
        <v>0</v>
      </c>
      <c r="H81" s="154"/>
      <c r="I81" s="154">
        <f t="shared" si="42"/>
        <v>0</v>
      </c>
      <c r="J81" s="154"/>
      <c r="K81" s="154">
        <f t="shared" si="43"/>
        <v>0</v>
      </c>
      <c r="L81" s="154">
        <v>21</v>
      </c>
      <c r="M81" s="154">
        <f t="shared" si="44"/>
        <v>0</v>
      </c>
      <c r="N81" s="147">
        <v>0</v>
      </c>
      <c r="O81" s="147">
        <f t="shared" si="45"/>
        <v>0</v>
      </c>
      <c r="P81" s="147">
        <v>1.188E-2</v>
      </c>
      <c r="Q81" s="147">
        <f t="shared" si="46"/>
        <v>6.8900000000000003E-2</v>
      </c>
      <c r="R81" s="147"/>
      <c r="S81" s="147"/>
      <c r="T81" s="148">
        <v>9.2999999999999999E-2</v>
      </c>
      <c r="U81" s="147">
        <f t="shared" si="47"/>
        <v>0.54</v>
      </c>
      <c r="V81" s="139"/>
      <c r="W81" s="139"/>
      <c r="X81" s="139"/>
      <c r="Y81" s="139"/>
      <c r="Z81" s="139"/>
      <c r="AA81" s="139"/>
      <c r="AB81" s="139"/>
      <c r="AC81" s="139"/>
      <c r="AD81" s="139"/>
      <c r="AE81" s="139" t="s">
        <v>136</v>
      </c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</row>
    <row r="82" spans="1:60" outlineLevel="1" x14ac:dyDescent="0.2">
      <c r="A82" s="140">
        <v>59</v>
      </c>
      <c r="B82" s="140" t="s">
        <v>262</v>
      </c>
      <c r="C82" s="173" t="s">
        <v>263</v>
      </c>
      <c r="D82" s="147" t="s">
        <v>135</v>
      </c>
      <c r="E82" s="151">
        <v>6</v>
      </c>
      <c r="F82" s="153">
        <f t="shared" si="40"/>
        <v>0</v>
      </c>
      <c r="G82" s="154">
        <f t="shared" si="41"/>
        <v>0</v>
      </c>
      <c r="H82" s="154"/>
      <c r="I82" s="154">
        <f t="shared" si="42"/>
        <v>0</v>
      </c>
      <c r="J82" s="154"/>
      <c r="K82" s="154">
        <f t="shared" si="43"/>
        <v>0</v>
      </c>
      <c r="L82" s="154">
        <v>21</v>
      </c>
      <c r="M82" s="154">
        <f t="shared" si="44"/>
        <v>0</v>
      </c>
      <c r="N82" s="147">
        <v>3.4000000000000002E-4</v>
      </c>
      <c r="O82" s="147">
        <f t="shared" si="45"/>
        <v>2.0400000000000001E-3</v>
      </c>
      <c r="P82" s="147">
        <v>6.9000000000000006E-2</v>
      </c>
      <c r="Q82" s="147">
        <f t="shared" si="46"/>
        <v>0.41399999999999998</v>
      </c>
      <c r="R82" s="147"/>
      <c r="S82" s="147"/>
      <c r="T82" s="148">
        <v>0</v>
      </c>
      <c r="U82" s="147">
        <f t="shared" si="47"/>
        <v>0</v>
      </c>
      <c r="V82" s="139"/>
      <c r="W82" s="139"/>
      <c r="X82" s="139"/>
      <c r="Y82" s="139"/>
      <c r="Z82" s="139"/>
      <c r="AA82" s="139"/>
      <c r="AB82" s="139"/>
      <c r="AC82" s="139"/>
      <c r="AD82" s="139"/>
      <c r="AE82" s="139" t="s">
        <v>136</v>
      </c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</row>
    <row r="83" spans="1:60" outlineLevel="1" x14ac:dyDescent="0.2">
      <c r="A83" s="140">
        <v>60</v>
      </c>
      <c r="B83" s="140" t="s">
        <v>264</v>
      </c>
      <c r="C83" s="173" t="s">
        <v>265</v>
      </c>
      <c r="D83" s="147" t="s">
        <v>146</v>
      </c>
      <c r="E83" s="151">
        <v>6.8</v>
      </c>
      <c r="F83" s="153">
        <f t="shared" si="40"/>
        <v>0</v>
      </c>
      <c r="G83" s="154">
        <f t="shared" si="41"/>
        <v>0</v>
      </c>
      <c r="H83" s="154"/>
      <c r="I83" s="154">
        <f t="shared" si="42"/>
        <v>0</v>
      </c>
      <c r="J83" s="154"/>
      <c r="K83" s="154">
        <f t="shared" si="43"/>
        <v>0</v>
      </c>
      <c r="L83" s="154">
        <v>21</v>
      </c>
      <c r="M83" s="154">
        <f t="shared" si="44"/>
        <v>0</v>
      </c>
      <c r="N83" s="147">
        <v>1.65E-3</v>
      </c>
      <c r="O83" s="147">
        <f t="shared" si="45"/>
        <v>1.1220000000000001E-2</v>
      </c>
      <c r="P83" s="147">
        <v>0.29299999999999998</v>
      </c>
      <c r="Q83" s="147">
        <f t="shared" si="46"/>
        <v>1.9923999999999999</v>
      </c>
      <c r="R83" s="147"/>
      <c r="S83" s="147"/>
      <c r="T83" s="148">
        <v>0.94199999999999995</v>
      </c>
      <c r="U83" s="147">
        <f t="shared" si="47"/>
        <v>6.41</v>
      </c>
      <c r="V83" s="139"/>
      <c r="W83" s="139"/>
      <c r="X83" s="139"/>
      <c r="Y83" s="139"/>
      <c r="Z83" s="139"/>
      <c r="AA83" s="139"/>
      <c r="AB83" s="139"/>
      <c r="AC83" s="139"/>
      <c r="AD83" s="139"/>
      <c r="AE83" s="139" t="s">
        <v>136</v>
      </c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39"/>
      <c r="BF83" s="139"/>
      <c r="BG83" s="139"/>
      <c r="BH83" s="139"/>
    </row>
    <row r="84" spans="1:60" outlineLevel="1" x14ac:dyDescent="0.2">
      <c r="A84" s="140">
        <v>61</v>
      </c>
      <c r="B84" s="140" t="s">
        <v>266</v>
      </c>
      <c r="C84" s="173" t="s">
        <v>267</v>
      </c>
      <c r="D84" s="147" t="s">
        <v>146</v>
      </c>
      <c r="E84" s="151">
        <v>2.4</v>
      </c>
      <c r="F84" s="153">
        <f t="shared" si="40"/>
        <v>0</v>
      </c>
      <c r="G84" s="154">
        <f t="shared" si="41"/>
        <v>0</v>
      </c>
      <c r="H84" s="154"/>
      <c r="I84" s="154">
        <f t="shared" si="42"/>
        <v>0</v>
      </c>
      <c r="J84" s="154"/>
      <c r="K84" s="154">
        <f t="shared" si="43"/>
        <v>0</v>
      </c>
      <c r="L84" s="154">
        <v>21</v>
      </c>
      <c r="M84" s="154">
        <f t="shared" si="44"/>
        <v>0</v>
      </c>
      <c r="N84" s="147">
        <v>5.5000000000000003E-4</v>
      </c>
      <c r="O84" s="147">
        <f t="shared" si="45"/>
        <v>1.32E-3</v>
      </c>
      <c r="P84" s="147">
        <v>0.113</v>
      </c>
      <c r="Q84" s="147">
        <f t="shared" si="46"/>
        <v>0.2712</v>
      </c>
      <c r="R84" s="147"/>
      <c r="S84" s="147"/>
      <c r="T84" s="148">
        <v>0</v>
      </c>
      <c r="U84" s="147">
        <f t="shared" si="47"/>
        <v>0</v>
      </c>
      <c r="V84" s="139"/>
      <c r="W84" s="139"/>
      <c r="X84" s="139"/>
      <c r="Y84" s="139"/>
      <c r="Z84" s="139"/>
      <c r="AA84" s="139"/>
      <c r="AB84" s="139"/>
      <c r="AC84" s="139"/>
      <c r="AD84" s="139"/>
      <c r="AE84" s="139" t="s">
        <v>136</v>
      </c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39"/>
      <c r="AZ84" s="139"/>
      <c r="BA84" s="139"/>
      <c r="BB84" s="139"/>
      <c r="BC84" s="139"/>
      <c r="BD84" s="139"/>
      <c r="BE84" s="139"/>
      <c r="BF84" s="139"/>
      <c r="BG84" s="139"/>
      <c r="BH84" s="139"/>
    </row>
    <row r="85" spans="1:60" outlineLevel="1" x14ac:dyDescent="0.2">
      <c r="A85" s="140">
        <v>62</v>
      </c>
      <c r="B85" s="140" t="s">
        <v>268</v>
      </c>
      <c r="C85" s="173" t="s">
        <v>269</v>
      </c>
      <c r="D85" s="147" t="s">
        <v>135</v>
      </c>
      <c r="E85" s="151">
        <v>5</v>
      </c>
      <c r="F85" s="153">
        <f t="shared" si="40"/>
        <v>0</v>
      </c>
      <c r="G85" s="154">
        <f t="shared" si="41"/>
        <v>0</v>
      </c>
      <c r="H85" s="154"/>
      <c r="I85" s="154">
        <f t="shared" si="42"/>
        <v>0</v>
      </c>
      <c r="J85" s="154"/>
      <c r="K85" s="154">
        <f t="shared" si="43"/>
        <v>0</v>
      </c>
      <c r="L85" s="154">
        <v>21</v>
      </c>
      <c r="M85" s="154">
        <f t="shared" si="44"/>
        <v>0</v>
      </c>
      <c r="N85" s="147">
        <v>4.8999999999999998E-4</v>
      </c>
      <c r="O85" s="147">
        <f t="shared" si="45"/>
        <v>2.4499999999999999E-3</v>
      </c>
      <c r="P85" s="147">
        <v>3.1E-2</v>
      </c>
      <c r="Q85" s="147">
        <f t="shared" si="46"/>
        <v>0.155</v>
      </c>
      <c r="R85" s="147"/>
      <c r="S85" s="147"/>
      <c r="T85" s="148">
        <v>0.66600000000000004</v>
      </c>
      <c r="U85" s="147">
        <f t="shared" si="47"/>
        <v>3.33</v>
      </c>
      <c r="V85" s="139"/>
      <c r="W85" s="139"/>
      <c r="X85" s="139"/>
      <c r="Y85" s="139"/>
      <c r="Z85" s="139"/>
      <c r="AA85" s="139"/>
      <c r="AB85" s="139"/>
      <c r="AC85" s="139"/>
      <c r="AD85" s="139"/>
      <c r="AE85" s="139" t="s">
        <v>136</v>
      </c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39"/>
      <c r="AZ85" s="139"/>
      <c r="BA85" s="139"/>
      <c r="BB85" s="139"/>
      <c r="BC85" s="139"/>
      <c r="BD85" s="139"/>
      <c r="BE85" s="139"/>
      <c r="BF85" s="139"/>
      <c r="BG85" s="139"/>
      <c r="BH85" s="139"/>
    </row>
    <row r="86" spans="1:60" outlineLevel="1" x14ac:dyDescent="0.2">
      <c r="A86" s="140">
        <v>63</v>
      </c>
      <c r="B86" s="140" t="s">
        <v>270</v>
      </c>
      <c r="C86" s="173" t="s">
        <v>271</v>
      </c>
      <c r="D86" s="147" t="s">
        <v>149</v>
      </c>
      <c r="E86" s="151">
        <v>134.19999999999999</v>
      </c>
      <c r="F86" s="153">
        <f t="shared" si="40"/>
        <v>0</v>
      </c>
      <c r="G86" s="154">
        <f t="shared" si="41"/>
        <v>0</v>
      </c>
      <c r="H86" s="154"/>
      <c r="I86" s="154">
        <f t="shared" si="42"/>
        <v>0</v>
      </c>
      <c r="J86" s="154"/>
      <c r="K86" s="154">
        <f t="shared" si="43"/>
        <v>0</v>
      </c>
      <c r="L86" s="154">
        <v>21</v>
      </c>
      <c r="M86" s="154">
        <f t="shared" si="44"/>
        <v>0</v>
      </c>
      <c r="N86" s="147">
        <v>4.8999999999999998E-4</v>
      </c>
      <c r="O86" s="147">
        <f t="shared" si="45"/>
        <v>6.5759999999999999E-2</v>
      </c>
      <c r="P86" s="147">
        <v>6.0000000000000001E-3</v>
      </c>
      <c r="Q86" s="147">
        <f t="shared" si="46"/>
        <v>0.80520000000000003</v>
      </c>
      <c r="R86" s="147"/>
      <c r="S86" s="147"/>
      <c r="T86" s="148">
        <v>0.27400000000000002</v>
      </c>
      <c r="U86" s="147">
        <f t="shared" si="47"/>
        <v>36.770000000000003</v>
      </c>
      <c r="V86" s="139"/>
      <c r="W86" s="139"/>
      <c r="X86" s="139"/>
      <c r="Y86" s="139"/>
      <c r="Z86" s="139"/>
      <c r="AA86" s="139"/>
      <c r="AB86" s="139"/>
      <c r="AC86" s="139"/>
      <c r="AD86" s="139"/>
      <c r="AE86" s="139" t="s">
        <v>136</v>
      </c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39"/>
      <c r="AZ86" s="139"/>
      <c r="BA86" s="139"/>
      <c r="BB86" s="139"/>
      <c r="BC86" s="139"/>
      <c r="BD86" s="139"/>
      <c r="BE86" s="139"/>
      <c r="BF86" s="139"/>
      <c r="BG86" s="139"/>
      <c r="BH86" s="139"/>
    </row>
    <row r="87" spans="1:60" outlineLevel="1" x14ac:dyDescent="0.2">
      <c r="A87" s="140">
        <v>64</v>
      </c>
      <c r="B87" s="140" t="s">
        <v>272</v>
      </c>
      <c r="C87" s="173" t="s">
        <v>273</v>
      </c>
      <c r="D87" s="147" t="s">
        <v>149</v>
      </c>
      <c r="E87" s="151">
        <v>72.3</v>
      </c>
      <c r="F87" s="153">
        <f t="shared" si="40"/>
        <v>0</v>
      </c>
      <c r="G87" s="154">
        <f t="shared" si="41"/>
        <v>0</v>
      </c>
      <c r="H87" s="154"/>
      <c r="I87" s="154">
        <f t="shared" si="42"/>
        <v>0</v>
      </c>
      <c r="J87" s="154"/>
      <c r="K87" s="154">
        <f t="shared" si="43"/>
        <v>0</v>
      </c>
      <c r="L87" s="154">
        <v>21</v>
      </c>
      <c r="M87" s="154">
        <f t="shared" si="44"/>
        <v>0</v>
      </c>
      <c r="N87" s="147">
        <v>4.8999999999999998E-4</v>
      </c>
      <c r="O87" s="147">
        <f t="shared" si="45"/>
        <v>3.5430000000000003E-2</v>
      </c>
      <c r="P87" s="147">
        <v>1.2999999999999999E-2</v>
      </c>
      <c r="Q87" s="147">
        <f t="shared" si="46"/>
        <v>0.93989999999999996</v>
      </c>
      <c r="R87" s="147"/>
      <c r="S87" s="147"/>
      <c r="T87" s="148">
        <v>0.30099999999999999</v>
      </c>
      <c r="U87" s="147">
        <f t="shared" si="47"/>
        <v>21.76</v>
      </c>
      <c r="V87" s="139"/>
      <c r="W87" s="139"/>
      <c r="X87" s="139"/>
      <c r="Y87" s="139"/>
      <c r="Z87" s="139"/>
      <c r="AA87" s="139"/>
      <c r="AB87" s="139"/>
      <c r="AC87" s="139"/>
      <c r="AD87" s="139"/>
      <c r="AE87" s="139" t="s">
        <v>136</v>
      </c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39"/>
      <c r="AZ87" s="139"/>
      <c r="BA87" s="139"/>
      <c r="BB87" s="139"/>
      <c r="BC87" s="139"/>
      <c r="BD87" s="139"/>
      <c r="BE87" s="139"/>
      <c r="BF87" s="139"/>
      <c r="BG87" s="139"/>
      <c r="BH87" s="139"/>
    </row>
    <row r="88" spans="1:60" outlineLevel="1" x14ac:dyDescent="0.2">
      <c r="A88" s="140">
        <v>65</v>
      </c>
      <c r="B88" s="140" t="s">
        <v>274</v>
      </c>
      <c r="C88" s="173" t="s">
        <v>275</v>
      </c>
      <c r="D88" s="147" t="s">
        <v>149</v>
      </c>
      <c r="E88" s="151">
        <v>18.399999999999999</v>
      </c>
      <c r="F88" s="153">
        <f t="shared" si="40"/>
        <v>0</v>
      </c>
      <c r="G88" s="154">
        <f t="shared" si="41"/>
        <v>0</v>
      </c>
      <c r="H88" s="154"/>
      <c r="I88" s="154">
        <f t="shared" si="42"/>
        <v>0</v>
      </c>
      <c r="J88" s="154"/>
      <c r="K88" s="154">
        <f t="shared" si="43"/>
        <v>0</v>
      </c>
      <c r="L88" s="154">
        <v>21</v>
      </c>
      <c r="M88" s="154">
        <f t="shared" si="44"/>
        <v>0</v>
      </c>
      <c r="N88" s="147">
        <v>4.8999999999999998E-4</v>
      </c>
      <c r="O88" s="147">
        <f t="shared" si="45"/>
        <v>9.0200000000000002E-3</v>
      </c>
      <c r="P88" s="147">
        <v>1.7999999999999999E-2</v>
      </c>
      <c r="Q88" s="147">
        <f t="shared" si="46"/>
        <v>0.33119999999999999</v>
      </c>
      <c r="R88" s="147"/>
      <c r="S88" s="147"/>
      <c r="T88" s="148">
        <v>0.34200000000000003</v>
      </c>
      <c r="U88" s="147">
        <f t="shared" si="47"/>
        <v>6.29</v>
      </c>
      <c r="V88" s="139"/>
      <c r="W88" s="139"/>
      <c r="X88" s="139"/>
      <c r="Y88" s="139"/>
      <c r="Z88" s="139"/>
      <c r="AA88" s="139"/>
      <c r="AB88" s="139"/>
      <c r="AC88" s="139"/>
      <c r="AD88" s="139"/>
      <c r="AE88" s="139" t="s">
        <v>136</v>
      </c>
      <c r="AF88" s="139"/>
      <c r="AG88" s="139"/>
      <c r="AH88" s="139"/>
      <c r="AI88" s="139"/>
      <c r="AJ88" s="139"/>
      <c r="AK88" s="139"/>
      <c r="AL88" s="139"/>
      <c r="AM88" s="139"/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39"/>
      <c r="BH88" s="139"/>
    </row>
    <row r="89" spans="1:60" outlineLevel="1" x14ac:dyDescent="0.2">
      <c r="A89" s="140">
        <v>66</v>
      </c>
      <c r="B89" s="140" t="s">
        <v>276</v>
      </c>
      <c r="C89" s="173" t="s">
        <v>277</v>
      </c>
      <c r="D89" s="147" t="s">
        <v>146</v>
      </c>
      <c r="E89" s="151">
        <v>124.8</v>
      </c>
      <c r="F89" s="153">
        <f t="shared" si="40"/>
        <v>0</v>
      </c>
      <c r="G89" s="154">
        <f t="shared" si="41"/>
        <v>0</v>
      </c>
      <c r="H89" s="154"/>
      <c r="I89" s="154">
        <f t="shared" si="42"/>
        <v>0</v>
      </c>
      <c r="J89" s="154"/>
      <c r="K89" s="154">
        <f t="shared" si="43"/>
        <v>0</v>
      </c>
      <c r="L89" s="154">
        <v>21</v>
      </c>
      <c r="M89" s="154">
        <f t="shared" si="44"/>
        <v>0</v>
      </c>
      <c r="N89" s="147">
        <v>0</v>
      </c>
      <c r="O89" s="147">
        <f t="shared" si="45"/>
        <v>0</v>
      </c>
      <c r="P89" s="147">
        <v>4.5999999999999999E-2</v>
      </c>
      <c r="Q89" s="147">
        <f t="shared" si="46"/>
        <v>5.7408000000000001</v>
      </c>
      <c r="R89" s="147"/>
      <c r="S89" s="147"/>
      <c r="T89" s="148">
        <v>0.26</v>
      </c>
      <c r="U89" s="147">
        <f t="shared" si="47"/>
        <v>32.450000000000003</v>
      </c>
      <c r="V89" s="139"/>
      <c r="W89" s="139"/>
      <c r="X89" s="139"/>
      <c r="Y89" s="139"/>
      <c r="Z89" s="139"/>
      <c r="AA89" s="139"/>
      <c r="AB89" s="139"/>
      <c r="AC89" s="139"/>
      <c r="AD89" s="139"/>
      <c r="AE89" s="139" t="s">
        <v>136</v>
      </c>
      <c r="AF89" s="139"/>
      <c r="AG89" s="139"/>
      <c r="AH89" s="139"/>
      <c r="AI89" s="139"/>
      <c r="AJ89" s="139"/>
      <c r="AK89" s="139"/>
      <c r="AL89" s="139"/>
      <c r="AM89" s="139"/>
      <c r="AN89" s="139"/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39"/>
      <c r="BH89" s="139"/>
    </row>
    <row r="90" spans="1:60" ht="22.5" outlineLevel="1" x14ac:dyDescent="0.2">
      <c r="A90" s="140">
        <v>67</v>
      </c>
      <c r="B90" s="140" t="s">
        <v>278</v>
      </c>
      <c r="C90" s="173" t="s">
        <v>279</v>
      </c>
      <c r="D90" s="147" t="s">
        <v>146</v>
      </c>
      <c r="E90" s="151">
        <v>103.4</v>
      </c>
      <c r="F90" s="153">
        <f t="shared" si="40"/>
        <v>0</v>
      </c>
      <c r="G90" s="154">
        <f t="shared" si="41"/>
        <v>0</v>
      </c>
      <c r="H90" s="154"/>
      <c r="I90" s="154">
        <f t="shared" si="42"/>
        <v>0</v>
      </c>
      <c r="J90" s="154"/>
      <c r="K90" s="154">
        <f t="shared" si="43"/>
        <v>0</v>
      </c>
      <c r="L90" s="154">
        <v>21</v>
      </c>
      <c r="M90" s="154">
        <f t="shared" si="44"/>
        <v>0</v>
      </c>
      <c r="N90" s="147">
        <v>0</v>
      </c>
      <c r="O90" s="147">
        <f t="shared" si="45"/>
        <v>0</v>
      </c>
      <c r="P90" s="147">
        <v>1.4E-2</v>
      </c>
      <c r="Q90" s="147">
        <f t="shared" si="46"/>
        <v>1.4476</v>
      </c>
      <c r="R90" s="147"/>
      <c r="S90" s="147"/>
      <c r="T90" s="148">
        <v>0.22</v>
      </c>
      <c r="U90" s="147">
        <f t="shared" si="47"/>
        <v>22.75</v>
      </c>
      <c r="V90" s="139"/>
      <c r="W90" s="139"/>
      <c r="X90" s="139"/>
      <c r="Y90" s="139"/>
      <c r="Z90" s="139"/>
      <c r="AA90" s="139"/>
      <c r="AB90" s="139"/>
      <c r="AC90" s="139"/>
      <c r="AD90" s="139"/>
      <c r="AE90" s="139" t="s">
        <v>136</v>
      </c>
      <c r="AF90" s="139"/>
      <c r="AG90" s="139"/>
      <c r="AH90" s="139"/>
      <c r="AI90" s="139"/>
      <c r="AJ90" s="139"/>
      <c r="AK90" s="139"/>
      <c r="AL90" s="139"/>
      <c r="AM90" s="139"/>
      <c r="AN90" s="139"/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39"/>
      <c r="BH90" s="139"/>
    </row>
    <row r="91" spans="1:60" outlineLevel="1" x14ac:dyDescent="0.2">
      <c r="A91" s="140">
        <v>68</v>
      </c>
      <c r="B91" s="140" t="s">
        <v>280</v>
      </c>
      <c r="C91" s="173" t="s">
        <v>281</v>
      </c>
      <c r="D91" s="147" t="s">
        <v>146</v>
      </c>
      <c r="E91" s="151">
        <v>74.400000000000006</v>
      </c>
      <c r="F91" s="153">
        <f t="shared" si="40"/>
        <v>0</v>
      </c>
      <c r="G91" s="154">
        <f t="shared" si="41"/>
        <v>0</v>
      </c>
      <c r="H91" s="154"/>
      <c r="I91" s="154">
        <f t="shared" si="42"/>
        <v>0</v>
      </c>
      <c r="J91" s="154"/>
      <c r="K91" s="154">
        <f t="shared" si="43"/>
        <v>0</v>
      </c>
      <c r="L91" s="154">
        <v>21</v>
      </c>
      <c r="M91" s="154">
        <f t="shared" si="44"/>
        <v>0</v>
      </c>
      <c r="N91" s="147">
        <v>0</v>
      </c>
      <c r="O91" s="147">
        <f t="shared" si="45"/>
        <v>0</v>
      </c>
      <c r="P91" s="147">
        <v>6.8000000000000005E-2</v>
      </c>
      <c r="Q91" s="147">
        <f t="shared" si="46"/>
        <v>5.0591999999999997</v>
      </c>
      <c r="R91" s="147"/>
      <c r="S91" s="147"/>
      <c r="T91" s="148">
        <v>0.3</v>
      </c>
      <c r="U91" s="147">
        <f t="shared" si="47"/>
        <v>22.32</v>
      </c>
      <c r="V91" s="139"/>
      <c r="W91" s="139"/>
      <c r="X91" s="139"/>
      <c r="Y91" s="139"/>
      <c r="Z91" s="139"/>
      <c r="AA91" s="139"/>
      <c r="AB91" s="139"/>
      <c r="AC91" s="139"/>
      <c r="AD91" s="139"/>
      <c r="AE91" s="139" t="s">
        <v>136</v>
      </c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</row>
    <row r="92" spans="1:60" outlineLevel="1" x14ac:dyDescent="0.2">
      <c r="A92" s="140">
        <v>69</v>
      </c>
      <c r="B92" s="140" t="s">
        <v>282</v>
      </c>
      <c r="C92" s="173" t="s">
        <v>283</v>
      </c>
      <c r="D92" s="147" t="s">
        <v>284</v>
      </c>
      <c r="E92" s="151">
        <v>10</v>
      </c>
      <c r="F92" s="153">
        <f t="shared" si="40"/>
        <v>0</v>
      </c>
      <c r="G92" s="154">
        <f t="shared" si="41"/>
        <v>0</v>
      </c>
      <c r="H92" s="154"/>
      <c r="I92" s="154">
        <f t="shared" si="42"/>
        <v>0</v>
      </c>
      <c r="J92" s="154"/>
      <c r="K92" s="154">
        <f t="shared" si="43"/>
        <v>0</v>
      </c>
      <c r="L92" s="154">
        <v>21</v>
      </c>
      <c r="M92" s="154">
        <f t="shared" si="44"/>
        <v>0</v>
      </c>
      <c r="N92" s="147">
        <v>0</v>
      </c>
      <c r="O92" s="147">
        <f t="shared" si="45"/>
        <v>0</v>
      </c>
      <c r="P92" s="147">
        <v>0</v>
      </c>
      <c r="Q92" s="147">
        <f t="shared" si="46"/>
        <v>0</v>
      </c>
      <c r="R92" s="147"/>
      <c r="S92" s="147"/>
      <c r="T92" s="148">
        <v>0</v>
      </c>
      <c r="U92" s="147">
        <f t="shared" si="47"/>
        <v>0</v>
      </c>
      <c r="V92" s="139"/>
      <c r="W92" s="139"/>
      <c r="X92" s="139"/>
      <c r="Y92" s="139"/>
      <c r="Z92" s="139"/>
      <c r="AA92" s="139"/>
      <c r="AB92" s="139"/>
      <c r="AC92" s="139"/>
      <c r="AD92" s="139"/>
      <c r="AE92" s="139" t="s">
        <v>136</v>
      </c>
      <c r="AF92" s="139"/>
      <c r="AG92" s="139"/>
      <c r="AH92" s="139"/>
      <c r="AI92" s="139"/>
      <c r="AJ92" s="139"/>
      <c r="AK92" s="139"/>
      <c r="AL92" s="139"/>
      <c r="AM92" s="139"/>
      <c r="AN92" s="139"/>
      <c r="AO92" s="139"/>
      <c r="AP92" s="139"/>
      <c r="AQ92" s="139"/>
      <c r="AR92" s="139"/>
      <c r="AS92" s="139"/>
      <c r="AT92" s="139"/>
      <c r="AU92" s="139"/>
      <c r="AV92" s="139"/>
      <c r="AW92" s="139"/>
      <c r="AX92" s="139"/>
      <c r="AY92" s="139"/>
      <c r="AZ92" s="139"/>
      <c r="BA92" s="139"/>
      <c r="BB92" s="139"/>
      <c r="BC92" s="139"/>
      <c r="BD92" s="139"/>
      <c r="BE92" s="139"/>
      <c r="BF92" s="139"/>
      <c r="BG92" s="139"/>
      <c r="BH92" s="139"/>
    </row>
    <row r="93" spans="1:60" outlineLevel="1" x14ac:dyDescent="0.2">
      <c r="A93" s="140">
        <v>70</v>
      </c>
      <c r="B93" s="140" t="s">
        <v>285</v>
      </c>
      <c r="C93" s="173" t="s">
        <v>286</v>
      </c>
      <c r="D93" s="147" t="s">
        <v>287</v>
      </c>
      <c r="E93" s="151">
        <v>30</v>
      </c>
      <c r="F93" s="153">
        <f t="shared" si="40"/>
        <v>0</v>
      </c>
      <c r="G93" s="154">
        <f t="shared" si="41"/>
        <v>0</v>
      </c>
      <c r="H93" s="154"/>
      <c r="I93" s="154">
        <f t="shared" si="42"/>
        <v>0</v>
      </c>
      <c r="J93" s="154"/>
      <c r="K93" s="154">
        <f t="shared" si="43"/>
        <v>0</v>
      </c>
      <c r="L93" s="154">
        <v>21</v>
      </c>
      <c r="M93" s="154">
        <f t="shared" si="44"/>
        <v>0</v>
      </c>
      <c r="N93" s="147">
        <v>0</v>
      </c>
      <c r="O93" s="147">
        <f t="shared" si="45"/>
        <v>0</v>
      </c>
      <c r="P93" s="147">
        <v>0</v>
      </c>
      <c r="Q93" s="147">
        <f t="shared" si="46"/>
        <v>0</v>
      </c>
      <c r="R93" s="147"/>
      <c r="S93" s="147"/>
      <c r="T93" s="148">
        <v>0</v>
      </c>
      <c r="U93" s="147">
        <f t="shared" si="47"/>
        <v>0</v>
      </c>
      <c r="V93" s="139"/>
      <c r="W93" s="139"/>
      <c r="X93" s="139"/>
      <c r="Y93" s="139"/>
      <c r="Z93" s="139"/>
      <c r="AA93" s="139"/>
      <c r="AB93" s="139"/>
      <c r="AC93" s="139"/>
      <c r="AD93" s="139"/>
      <c r="AE93" s="139" t="s">
        <v>136</v>
      </c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</row>
    <row r="94" spans="1:60" outlineLevel="1" x14ac:dyDescent="0.2">
      <c r="A94" s="140">
        <v>71</v>
      </c>
      <c r="B94" s="140" t="s">
        <v>288</v>
      </c>
      <c r="C94" s="173" t="s">
        <v>289</v>
      </c>
      <c r="D94" s="147" t="s">
        <v>290</v>
      </c>
      <c r="E94" s="151">
        <v>43.6</v>
      </c>
      <c r="F94" s="153">
        <f t="shared" si="40"/>
        <v>0</v>
      </c>
      <c r="G94" s="154">
        <f t="shared" si="41"/>
        <v>0</v>
      </c>
      <c r="H94" s="154"/>
      <c r="I94" s="154">
        <f t="shared" si="42"/>
        <v>0</v>
      </c>
      <c r="J94" s="154"/>
      <c r="K94" s="154">
        <f t="shared" si="43"/>
        <v>0</v>
      </c>
      <c r="L94" s="154">
        <v>21</v>
      </c>
      <c r="M94" s="154">
        <f t="shared" si="44"/>
        <v>0</v>
      </c>
      <c r="N94" s="147">
        <v>0</v>
      </c>
      <c r="O94" s="147">
        <f t="shared" si="45"/>
        <v>0</v>
      </c>
      <c r="P94" s="147">
        <v>0</v>
      </c>
      <c r="Q94" s="147">
        <f t="shared" si="46"/>
        <v>0</v>
      </c>
      <c r="R94" s="147"/>
      <c r="S94" s="147"/>
      <c r="T94" s="148">
        <v>0</v>
      </c>
      <c r="U94" s="147">
        <f t="shared" si="47"/>
        <v>0</v>
      </c>
      <c r="V94" s="139"/>
      <c r="W94" s="139"/>
      <c r="X94" s="139"/>
      <c r="Y94" s="139"/>
      <c r="Z94" s="139"/>
      <c r="AA94" s="139"/>
      <c r="AB94" s="139"/>
      <c r="AC94" s="139"/>
      <c r="AD94" s="139"/>
      <c r="AE94" s="139" t="s">
        <v>136</v>
      </c>
      <c r="AF94" s="139"/>
      <c r="AG94" s="139"/>
      <c r="AH94" s="139"/>
      <c r="AI94" s="139"/>
      <c r="AJ94" s="139"/>
      <c r="AK94" s="139"/>
      <c r="AL94" s="139"/>
      <c r="AM94" s="139"/>
      <c r="AN94" s="139"/>
      <c r="AO94" s="139"/>
      <c r="AP94" s="139"/>
      <c r="AQ94" s="139"/>
      <c r="AR94" s="139"/>
      <c r="AS94" s="139"/>
      <c r="AT94" s="139"/>
      <c r="AU94" s="139"/>
      <c r="AV94" s="139"/>
      <c r="AW94" s="139"/>
      <c r="AX94" s="139"/>
      <c r="AY94" s="139"/>
      <c r="AZ94" s="139"/>
      <c r="BA94" s="139"/>
      <c r="BB94" s="139"/>
      <c r="BC94" s="139"/>
      <c r="BD94" s="139"/>
      <c r="BE94" s="139"/>
      <c r="BF94" s="139"/>
      <c r="BG94" s="139"/>
      <c r="BH94" s="139"/>
    </row>
    <row r="95" spans="1:60" ht="22.5" outlineLevel="1" x14ac:dyDescent="0.2">
      <c r="A95" s="140">
        <v>72</v>
      </c>
      <c r="B95" s="140" t="s">
        <v>291</v>
      </c>
      <c r="C95" s="173" t="s">
        <v>292</v>
      </c>
      <c r="D95" s="147" t="s">
        <v>290</v>
      </c>
      <c r="E95" s="151">
        <v>654</v>
      </c>
      <c r="F95" s="153">
        <f t="shared" si="40"/>
        <v>0</v>
      </c>
      <c r="G95" s="154">
        <f t="shared" si="41"/>
        <v>0</v>
      </c>
      <c r="H95" s="154"/>
      <c r="I95" s="154">
        <f t="shared" si="42"/>
        <v>0</v>
      </c>
      <c r="J95" s="154"/>
      <c r="K95" s="154">
        <f t="shared" si="43"/>
        <v>0</v>
      </c>
      <c r="L95" s="154">
        <v>21</v>
      </c>
      <c r="M95" s="154">
        <f t="shared" si="44"/>
        <v>0</v>
      </c>
      <c r="N95" s="147">
        <v>0</v>
      </c>
      <c r="O95" s="147">
        <f t="shared" si="45"/>
        <v>0</v>
      </c>
      <c r="P95" s="147">
        <v>0</v>
      </c>
      <c r="Q95" s="147">
        <f t="shared" si="46"/>
        <v>0</v>
      </c>
      <c r="R95" s="147"/>
      <c r="S95" s="147"/>
      <c r="T95" s="148">
        <v>0</v>
      </c>
      <c r="U95" s="147">
        <f t="shared" si="47"/>
        <v>0</v>
      </c>
      <c r="V95" s="139"/>
      <c r="W95" s="139"/>
      <c r="X95" s="139"/>
      <c r="Y95" s="139"/>
      <c r="Z95" s="139"/>
      <c r="AA95" s="139"/>
      <c r="AB95" s="139"/>
      <c r="AC95" s="139"/>
      <c r="AD95" s="139"/>
      <c r="AE95" s="139" t="s">
        <v>136</v>
      </c>
      <c r="AF95" s="139"/>
      <c r="AG95" s="139"/>
      <c r="AH95" s="139"/>
      <c r="AI95" s="139"/>
      <c r="AJ95" s="139"/>
      <c r="AK95" s="139"/>
      <c r="AL95" s="139"/>
      <c r="AM95" s="139"/>
      <c r="AN95" s="139"/>
      <c r="AO95" s="139"/>
      <c r="AP95" s="139"/>
      <c r="AQ95" s="139"/>
      <c r="AR95" s="139"/>
      <c r="AS95" s="139"/>
      <c r="AT95" s="139"/>
      <c r="AU95" s="139"/>
      <c r="AV95" s="139"/>
      <c r="AW95" s="139"/>
      <c r="AX95" s="139"/>
      <c r="AY95" s="139"/>
      <c r="AZ95" s="139"/>
      <c r="BA95" s="139"/>
      <c r="BB95" s="139"/>
      <c r="BC95" s="139"/>
      <c r="BD95" s="139"/>
      <c r="BE95" s="139"/>
      <c r="BF95" s="139"/>
      <c r="BG95" s="139"/>
      <c r="BH95" s="139"/>
    </row>
    <row r="96" spans="1:60" outlineLevel="1" x14ac:dyDescent="0.2">
      <c r="A96" s="140">
        <v>73</v>
      </c>
      <c r="B96" s="140" t="s">
        <v>293</v>
      </c>
      <c r="C96" s="173" t="s">
        <v>294</v>
      </c>
      <c r="D96" s="147" t="s">
        <v>290</v>
      </c>
      <c r="E96" s="151">
        <v>43.6</v>
      </c>
      <c r="F96" s="153">
        <f t="shared" si="40"/>
        <v>0</v>
      </c>
      <c r="G96" s="154">
        <f t="shared" si="41"/>
        <v>0</v>
      </c>
      <c r="H96" s="154"/>
      <c r="I96" s="154">
        <f t="shared" si="42"/>
        <v>0</v>
      </c>
      <c r="J96" s="154"/>
      <c r="K96" s="154">
        <f t="shared" si="43"/>
        <v>0</v>
      </c>
      <c r="L96" s="154">
        <v>21</v>
      </c>
      <c r="M96" s="154">
        <f t="shared" si="44"/>
        <v>0</v>
      </c>
      <c r="N96" s="147">
        <v>0</v>
      </c>
      <c r="O96" s="147">
        <f t="shared" si="45"/>
        <v>0</v>
      </c>
      <c r="P96" s="147">
        <v>0</v>
      </c>
      <c r="Q96" s="147">
        <f t="shared" si="46"/>
        <v>0</v>
      </c>
      <c r="R96" s="147"/>
      <c r="S96" s="147"/>
      <c r="T96" s="148">
        <v>0</v>
      </c>
      <c r="U96" s="147">
        <f t="shared" si="47"/>
        <v>0</v>
      </c>
      <c r="V96" s="139"/>
      <c r="W96" s="139"/>
      <c r="X96" s="139"/>
      <c r="Y96" s="139"/>
      <c r="Z96" s="139"/>
      <c r="AA96" s="139"/>
      <c r="AB96" s="139"/>
      <c r="AC96" s="139"/>
      <c r="AD96" s="139"/>
      <c r="AE96" s="139" t="s">
        <v>136</v>
      </c>
      <c r="AF96" s="139"/>
      <c r="AG96" s="139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</row>
    <row r="97" spans="1:60" ht="22.5" outlineLevel="1" x14ac:dyDescent="0.2">
      <c r="A97" s="140">
        <v>74</v>
      </c>
      <c r="B97" s="140" t="s">
        <v>295</v>
      </c>
      <c r="C97" s="173" t="s">
        <v>296</v>
      </c>
      <c r="D97" s="147" t="s">
        <v>290</v>
      </c>
      <c r="E97" s="151">
        <v>261.60000000000002</v>
      </c>
      <c r="F97" s="153">
        <f t="shared" si="40"/>
        <v>0</v>
      </c>
      <c r="G97" s="154">
        <f t="shared" si="41"/>
        <v>0</v>
      </c>
      <c r="H97" s="154"/>
      <c r="I97" s="154">
        <f t="shared" si="42"/>
        <v>0</v>
      </c>
      <c r="J97" s="154"/>
      <c r="K97" s="154">
        <f t="shared" si="43"/>
        <v>0</v>
      </c>
      <c r="L97" s="154">
        <v>21</v>
      </c>
      <c r="M97" s="154">
        <f t="shared" si="44"/>
        <v>0</v>
      </c>
      <c r="N97" s="147">
        <v>0</v>
      </c>
      <c r="O97" s="147">
        <f t="shared" si="45"/>
        <v>0</v>
      </c>
      <c r="P97" s="147">
        <v>0</v>
      </c>
      <c r="Q97" s="147">
        <f t="shared" si="46"/>
        <v>0</v>
      </c>
      <c r="R97" s="147"/>
      <c r="S97" s="147"/>
      <c r="T97" s="148">
        <v>0</v>
      </c>
      <c r="U97" s="147">
        <f t="shared" si="47"/>
        <v>0</v>
      </c>
      <c r="V97" s="139"/>
      <c r="W97" s="139"/>
      <c r="X97" s="139"/>
      <c r="Y97" s="139"/>
      <c r="Z97" s="139"/>
      <c r="AA97" s="139"/>
      <c r="AB97" s="139"/>
      <c r="AC97" s="139"/>
      <c r="AD97" s="139"/>
      <c r="AE97" s="139" t="s">
        <v>136</v>
      </c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</row>
    <row r="98" spans="1:60" outlineLevel="1" x14ac:dyDescent="0.2">
      <c r="A98" s="140">
        <v>75</v>
      </c>
      <c r="B98" s="140" t="s">
        <v>297</v>
      </c>
      <c r="C98" s="173" t="s">
        <v>298</v>
      </c>
      <c r="D98" s="147" t="s">
        <v>290</v>
      </c>
      <c r="E98" s="151">
        <v>43.6</v>
      </c>
      <c r="F98" s="153">
        <f t="shared" si="40"/>
        <v>0</v>
      </c>
      <c r="G98" s="154">
        <f t="shared" si="41"/>
        <v>0</v>
      </c>
      <c r="H98" s="154"/>
      <c r="I98" s="154">
        <f t="shared" si="42"/>
        <v>0</v>
      </c>
      <c r="J98" s="154"/>
      <c r="K98" s="154">
        <f t="shared" si="43"/>
        <v>0</v>
      </c>
      <c r="L98" s="154">
        <v>21</v>
      </c>
      <c r="M98" s="154">
        <f t="shared" si="44"/>
        <v>0</v>
      </c>
      <c r="N98" s="147">
        <v>0</v>
      </c>
      <c r="O98" s="147">
        <f t="shared" si="45"/>
        <v>0</v>
      </c>
      <c r="P98" s="147">
        <v>0</v>
      </c>
      <c r="Q98" s="147">
        <f t="shared" si="46"/>
        <v>0</v>
      </c>
      <c r="R98" s="147"/>
      <c r="S98" s="147"/>
      <c r="T98" s="148">
        <v>0</v>
      </c>
      <c r="U98" s="147">
        <f t="shared" si="47"/>
        <v>0</v>
      </c>
      <c r="V98" s="139"/>
      <c r="W98" s="139"/>
      <c r="X98" s="139"/>
      <c r="Y98" s="139"/>
      <c r="Z98" s="139"/>
      <c r="AA98" s="139"/>
      <c r="AB98" s="139"/>
      <c r="AC98" s="139"/>
      <c r="AD98" s="139"/>
      <c r="AE98" s="139" t="s">
        <v>136</v>
      </c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</row>
    <row r="99" spans="1:60" outlineLevel="1" x14ac:dyDescent="0.2">
      <c r="A99" s="140"/>
      <c r="B99" s="140"/>
      <c r="C99" s="232" t="s">
        <v>299</v>
      </c>
      <c r="D99" s="233"/>
      <c r="E99" s="234"/>
      <c r="F99" s="235"/>
      <c r="G99" s="236"/>
      <c r="H99" s="154"/>
      <c r="I99" s="154"/>
      <c r="J99" s="154"/>
      <c r="K99" s="154"/>
      <c r="L99" s="154"/>
      <c r="M99" s="154"/>
      <c r="N99" s="147"/>
      <c r="O99" s="147"/>
      <c r="P99" s="147"/>
      <c r="Q99" s="147"/>
      <c r="R99" s="147"/>
      <c r="S99" s="147"/>
      <c r="T99" s="148"/>
      <c r="U99" s="147"/>
      <c r="V99" s="139"/>
      <c r="W99" s="139"/>
      <c r="X99" s="139"/>
      <c r="Y99" s="139"/>
      <c r="Z99" s="139"/>
      <c r="AA99" s="139"/>
      <c r="AB99" s="139"/>
      <c r="AC99" s="139"/>
      <c r="AD99" s="139"/>
      <c r="AE99" s="139" t="s">
        <v>155</v>
      </c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39"/>
      <c r="AW99" s="139"/>
      <c r="AX99" s="139"/>
      <c r="AY99" s="139"/>
      <c r="AZ99" s="139"/>
      <c r="BA99" s="142" t="str">
        <f>C99</f>
        <v>předběžně množství upravit dle skutečnosti</v>
      </c>
      <c r="BB99" s="139"/>
      <c r="BC99" s="139"/>
      <c r="BD99" s="139"/>
      <c r="BE99" s="139"/>
      <c r="BF99" s="139"/>
      <c r="BG99" s="139"/>
      <c r="BH99" s="139"/>
    </row>
    <row r="100" spans="1:60" x14ac:dyDescent="0.2">
      <c r="A100" s="141" t="s">
        <v>131</v>
      </c>
      <c r="B100" s="141" t="s">
        <v>74</v>
      </c>
      <c r="C100" s="174" t="s">
        <v>75</v>
      </c>
      <c r="D100" s="149"/>
      <c r="E100" s="152"/>
      <c r="F100" s="155"/>
      <c r="G100" s="155">
        <f>SUMIF(AE101:AE101,"&lt;&gt;NOR",G101:G101)</f>
        <v>0</v>
      </c>
      <c r="H100" s="155"/>
      <c r="I100" s="155">
        <f>SUM(I101:I101)</f>
        <v>0</v>
      </c>
      <c r="J100" s="155"/>
      <c r="K100" s="155">
        <f>SUM(K101:K101)</f>
        <v>0</v>
      </c>
      <c r="L100" s="155"/>
      <c r="M100" s="155">
        <f>SUM(M101:M101)</f>
        <v>0</v>
      </c>
      <c r="N100" s="149"/>
      <c r="O100" s="149">
        <f>SUM(O101:O101)</f>
        <v>0</v>
      </c>
      <c r="P100" s="149"/>
      <c r="Q100" s="149">
        <f>SUM(Q101:Q101)</f>
        <v>0</v>
      </c>
      <c r="R100" s="149"/>
      <c r="S100" s="149"/>
      <c r="T100" s="150"/>
      <c r="U100" s="149">
        <f>SUM(U101:U101)</f>
        <v>78.599999999999994</v>
      </c>
      <c r="AE100" t="s">
        <v>132</v>
      </c>
    </row>
    <row r="101" spans="1:60" outlineLevel="1" x14ac:dyDescent="0.2">
      <c r="A101" s="140">
        <v>76</v>
      </c>
      <c r="B101" s="140" t="s">
        <v>300</v>
      </c>
      <c r="C101" s="173" t="s">
        <v>301</v>
      </c>
      <c r="D101" s="147" t="s">
        <v>290</v>
      </c>
      <c r="E101" s="151">
        <v>30.5</v>
      </c>
      <c r="F101" s="153">
        <f>H101+J101</f>
        <v>0</v>
      </c>
      <c r="G101" s="154">
        <f>ROUND(E101*F101,2)</f>
        <v>0</v>
      </c>
      <c r="H101" s="154"/>
      <c r="I101" s="154">
        <f>ROUND(E101*H101,2)</f>
        <v>0</v>
      </c>
      <c r="J101" s="154"/>
      <c r="K101" s="154">
        <f>ROUND(E101*J101,2)</f>
        <v>0</v>
      </c>
      <c r="L101" s="154">
        <v>21</v>
      </c>
      <c r="M101" s="154">
        <f>G101*(1+L101/100)</f>
        <v>0</v>
      </c>
      <c r="N101" s="147">
        <v>0</v>
      </c>
      <c r="O101" s="147">
        <f>ROUND(E101*N101,5)</f>
        <v>0</v>
      </c>
      <c r="P101" s="147">
        <v>0</v>
      </c>
      <c r="Q101" s="147">
        <f>ROUND(E101*P101,5)</f>
        <v>0</v>
      </c>
      <c r="R101" s="147"/>
      <c r="S101" s="147"/>
      <c r="T101" s="148">
        <v>2.577</v>
      </c>
      <c r="U101" s="147">
        <f>ROUND(E101*T101,2)</f>
        <v>78.599999999999994</v>
      </c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 t="s">
        <v>136</v>
      </c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</row>
    <row r="102" spans="1:60" x14ac:dyDescent="0.2">
      <c r="A102" s="141" t="s">
        <v>131</v>
      </c>
      <c r="B102" s="141" t="s">
        <v>76</v>
      </c>
      <c r="C102" s="174" t="s">
        <v>77</v>
      </c>
      <c r="D102" s="149"/>
      <c r="E102" s="152"/>
      <c r="F102" s="155"/>
      <c r="G102" s="155">
        <f>SUMIF(AE103:AE106,"&lt;&gt;NOR",G103:G106)</f>
        <v>0</v>
      </c>
      <c r="H102" s="155"/>
      <c r="I102" s="155">
        <f>SUM(I103:I106)</f>
        <v>0</v>
      </c>
      <c r="J102" s="155"/>
      <c r="K102" s="155">
        <f>SUM(K103:K106)</f>
        <v>0</v>
      </c>
      <c r="L102" s="155"/>
      <c r="M102" s="155">
        <f>SUM(M103:M106)</f>
        <v>0</v>
      </c>
      <c r="N102" s="149"/>
      <c r="O102" s="149">
        <f>SUM(O103:O106)</f>
        <v>0.13880999999999999</v>
      </c>
      <c r="P102" s="149"/>
      <c r="Q102" s="149">
        <f>SUM(Q103:Q106)</f>
        <v>0</v>
      </c>
      <c r="R102" s="149"/>
      <c r="S102" s="149"/>
      <c r="T102" s="150"/>
      <c r="U102" s="149">
        <f>SUM(U103:U106)</f>
        <v>0</v>
      </c>
      <c r="AE102" t="s">
        <v>132</v>
      </c>
    </row>
    <row r="103" spans="1:60" ht="22.5" outlineLevel="1" x14ac:dyDescent="0.2">
      <c r="A103" s="140">
        <v>77</v>
      </c>
      <c r="B103" s="140" t="s">
        <v>302</v>
      </c>
      <c r="C103" s="173" t="s">
        <v>303</v>
      </c>
      <c r="D103" s="147" t="s">
        <v>146</v>
      </c>
      <c r="E103" s="151">
        <v>36.9</v>
      </c>
      <c r="F103" s="153">
        <f>H103+J103</f>
        <v>0</v>
      </c>
      <c r="G103" s="154">
        <f>ROUND(E103*F103,2)</f>
        <v>0</v>
      </c>
      <c r="H103" s="154"/>
      <c r="I103" s="154">
        <f>ROUND(E103*H103,2)</f>
        <v>0</v>
      </c>
      <c r="J103" s="154"/>
      <c r="K103" s="154">
        <f>ROUND(E103*J103,2)</f>
        <v>0</v>
      </c>
      <c r="L103" s="154">
        <v>21</v>
      </c>
      <c r="M103" s="154">
        <f>G103*(1+L103/100)</f>
        <v>0</v>
      </c>
      <c r="N103" s="147">
        <v>3.3999999999999998E-3</v>
      </c>
      <c r="O103" s="147">
        <f>ROUND(E103*N103,5)</f>
        <v>0.12545999999999999</v>
      </c>
      <c r="P103" s="147">
        <v>0</v>
      </c>
      <c r="Q103" s="147">
        <f>ROUND(E103*P103,5)</f>
        <v>0</v>
      </c>
      <c r="R103" s="147"/>
      <c r="S103" s="147"/>
      <c r="T103" s="148">
        <v>0</v>
      </c>
      <c r="U103" s="147">
        <f>ROUND(E103*T103,2)</f>
        <v>0</v>
      </c>
      <c r="V103" s="139"/>
      <c r="W103" s="139"/>
      <c r="X103" s="139"/>
      <c r="Y103" s="139"/>
      <c r="Z103" s="139"/>
      <c r="AA103" s="139"/>
      <c r="AB103" s="139"/>
      <c r="AC103" s="139"/>
      <c r="AD103" s="139"/>
      <c r="AE103" s="139" t="s">
        <v>136</v>
      </c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39"/>
      <c r="AW103" s="139"/>
      <c r="AX103" s="139"/>
      <c r="AY103" s="139"/>
      <c r="AZ103" s="139"/>
      <c r="BA103" s="139"/>
      <c r="BB103" s="139"/>
      <c r="BC103" s="139"/>
      <c r="BD103" s="139"/>
      <c r="BE103" s="139"/>
      <c r="BF103" s="139"/>
      <c r="BG103" s="139"/>
      <c r="BH103" s="139"/>
    </row>
    <row r="104" spans="1:60" outlineLevel="1" x14ac:dyDescent="0.2">
      <c r="A104" s="140">
        <v>78</v>
      </c>
      <c r="B104" s="140" t="s">
        <v>304</v>
      </c>
      <c r="C104" s="173" t="s">
        <v>305</v>
      </c>
      <c r="D104" s="147" t="s">
        <v>149</v>
      </c>
      <c r="E104" s="151">
        <v>39.200000000000003</v>
      </c>
      <c r="F104" s="153">
        <f>H104+J104</f>
        <v>0</v>
      </c>
      <c r="G104" s="154">
        <f>ROUND(E104*F104,2)</f>
        <v>0</v>
      </c>
      <c r="H104" s="154"/>
      <c r="I104" s="154">
        <f>ROUND(E104*H104,2)</f>
        <v>0</v>
      </c>
      <c r="J104" s="154"/>
      <c r="K104" s="154">
        <f>ROUND(E104*J104,2)</f>
        <v>0</v>
      </c>
      <c r="L104" s="154">
        <v>21</v>
      </c>
      <c r="M104" s="154">
        <f>G104*(1+L104/100)</f>
        <v>0</v>
      </c>
      <c r="N104" s="147">
        <v>2.9E-4</v>
      </c>
      <c r="O104" s="147">
        <f>ROUND(E104*N104,5)</f>
        <v>1.137E-2</v>
      </c>
      <c r="P104" s="147">
        <v>0</v>
      </c>
      <c r="Q104" s="147">
        <f>ROUND(E104*P104,5)</f>
        <v>0</v>
      </c>
      <c r="R104" s="147"/>
      <c r="S104" s="147"/>
      <c r="T104" s="148">
        <v>0</v>
      </c>
      <c r="U104" s="147">
        <f>ROUND(E104*T104,2)</f>
        <v>0</v>
      </c>
      <c r="V104" s="139"/>
      <c r="W104" s="139"/>
      <c r="X104" s="139"/>
      <c r="Y104" s="139"/>
      <c r="Z104" s="139"/>
      <c r="AA104" s="139"/>
      <c r="AB104" s="139"/>
      <c r="AC104" s="139"/>
      <c r="AD104" s="139"/>
      <c r="AE104" s="139" t="s">
        <v>136</v>
      </c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39"/>
      <c r="AW104" s="139"/>
      <c r="AX104" s="139"/>
      <c r="AY104" s="139"/>
      <c r="AZ104" s="139"/>
      <c r="BA104" s="139"/>
      <c r="BB104" s="139"/>
      <c r="BC104" s="139"/>
      <c r="BD104" s="139"/>
      <c r="BE104" s="139"/>
      <c r="BF104" s="139"/>
      <c r="BG104" s="139"/>
      <c r="BH104" s="139"/>
    </row>
    <row r="105" spans="1:60" ht="22.5" outlineLevel="1" x14ac:dyDescent="0.2">
      <c r="A105" s="140">
        <v>79</v>
      </c>
      <c r="B105" s="140" t="s">
        <v>306</v>
      </c>
      <c r="C105" s="173" t="s">
        <v>307</v>
      </c>
      <c r="D105" s="147" t="s">
        <v>135</v>
      </c>
      <c r="E105" s="151">
        <v>18</v>
      </c>
      <c r="F105" s="153">
        <f>H105+J105</f>
        <v>0</v>
      </c>
      <c r="G105" s="154">
        <f>ROUND(E105*F105,2)</f>
        <v>0</v>
      </c>
      <c r="H105" s="154"/>
      <c r="I105" s="154">
        <f>ROUND(E105*H105,2)</f>
        <v>0</v>
      </c>
      <c r="J105" s="154"/>
      <c r="K105" s="154">
        <f>ROUND(E105*J105,2)</f>
        <v>0</v>
      </c>
      <c r="L105" s="154">
        <v>21</v>
      </c>
      <c r="M105" s="154">
        <f>G105*(1+L105/100)</f>
        <v>0</v>
      </c>
      <c r="N105" s="147">
        <v>1.1E-4</v>
      </c>
      <c r="O105" s="147">
        <f>ROUND(E105*N105,5)</f>
        <v>1.98E-3</v>
      </c>
      <c r="P105" s="147">
        <v>0</v>
      </c>
      <c r="Q105" s="147">
        <f>ROUND(E105*P105,5)</f>
        <v>0</v>
      </c>
      <c r="R105" s="147"/>
      <c r="S105" s="147"/>
      <c r="T105" s="148">
        <v>0</v>
      </c>
      <c r="U105" s="147">
        <f>ROUND(E105*T105,2)</f>
        <v>0</v>
      </c>
      <c r="V105" s="139"/>
      <c r="W105" s="139"/>
      <c r="X105" s="139"/>
      <c r="Y105" s="139"/>
      <c r="Z105" s="139"/>
      <c r="AA105" s="139"/>
      <c r="AB105" s="139"/>
      <c r="AC105" s="139"/>
      <c r="AD105" s="139"/>
      <c r="AE105" s="139" t="s">
        <v>136</v>
      </c>
      <c r="AF105" s="139"/>
      <c r="AG105" s="139"/>
      <c r="AH105" s="139"/>
      <c r="AI105" s="139"/>
      <c r="AJ105" s="139"/>
      <c r="AK105" s="139"/>
      <c r="AL105" s="139"/>
      <c r="AM105" s="139"/>
      <c r="AN105" s="139"/>
      <c r="AO105" s="139"/>
      <c r="AP105" s="139"/>
      <c r="AQ105" s="139"/>
      <c r="AR105" s="139"/>
      <c r="AS105" s="139"/>
      <c r="AT105" s="139"/>
      <c r="AU105" s="139"/>
      <c r="AV105" s="139"/>
      <c r="AW105" s="139"/>
      <c r="AX105" s="139"/>
      <c r="AY105" s="139"/>
      <c r="AZ105" s="139"/>
      <c r="BA105" s="139"/>
      <c r="BB105" s="139"/>
      <c r="BC105" s="139"/>
      <c r="BD105" s="139"/>
      <c r="BE105" s="139"/>
      <c r="BF105" s="139"/>
      <c r="BG105" s="139"/>
      <c r="BH105" s="139"/>
    </row>
    <row r="106" spans="1:60" outlineLevel="1" x14ac:dyDescent="0.2">
      <c r="A106" s="140">
        <v>80</v>
      </c>
      <c r="B106" s="140" t="s">
        <v>308</v>
      </c>
      <c r="C106" s="173" t="s">
        <v>309</v>
      </c>
      <c r="D106" s="147" t="s">
        <v>0</v>
      </c>
      <c r="E106" s="151">
        <v>425.8</v>
      </c>
      <c r="F106" s="153">
        <f>H106+J106</f>
        <v>0</v>
      </c>
      <c r="G106" s="154">
        <f>ROUND(E106*F106,2)</f>
        <v>0</v>
      </c>
      <c r="H106" s="154"/>
      <c r="I106" s="154">
        <f>ROUND(E106*H106,2)</f>
        <v>0</v>
      </c>
      <c r="J106" s="154"/>
      <c r="K106" s="154">
        <f>ROUND(E106*J106,2)</f>
        <v>0</v>
      </c>
      <c r="L106" s="154">
        <v>21</v>
      </c>
      <c r="M106" s="154">
        <f>G106*(1+L106/100)</f>
        <v>0</v>
      </c>
      <c r="N106" s="147">
        <v>0</v>
      </c>
      <c r="O106" s="147">
        <f>ROUND(E106*N106,5)</f>
        <v>0</v>
      </c>
      <c r="P106" s="147">
        <v>0</v>
      </c>
      <c r="Q106" s="147">
        <f>ROUND(E106*P106,5)</f>
        <v>0</v>
      </c>
      <c r="R106" s="147"/>
      <c r="S106" s="147"/>
      <c r="T106" s="148">
        <v>0</v>
      </c>
      <c r="U106" s="147">
        <f>ROUND(E106*T106,2)</f>
        <v>0</v>
      </c>
      <c r="V106" s="139"/>
      <c r="W106" s="139"/>
      <c r="X106" s="139"/>
      <c r="Y106" s="139"/>
      <c r="Z106" s="139"/>
      <c r="AA106" s="139"/>
      <c r="AB106" s="139"/>
      <c r="AC106" s="139"/>
      <c r="AD106" s="139"/>
      <c r="AE106" s="139" t="s">
        <v>136</v>
      </c>
      <c r="AF106" s="139"/>
      <c r="AG106" s="139"/>
      <c r="AH106" s="139"/>
      <c r="AI106" s="139"/>
      <c r="AJ106" s="139"/>
      <c r="AK106" s="139"/>
      <c r="AL106" s="139"/>
      <c r="AM106" s="139"/>
      <c r="AN106" s="139"/>
      <c r="AO106" s="139"/>
      <c r="AP106" s="139"/>
      <c r="AQ106" s="139"/>
      <c r="AR106" s="139"/>
      <c r="AS106" s="139"/>
      <c r="AT106" s="139"/>
      <c r="AU106" s="139"/>
      <c r="AV106" s="139"/>
      <c r="AW106" s="139"/>
      <c r="AX106" s="139"/>
      <c r="AY106" s="139"/>
      <c r="AZ106" s="139"/>
      <c r="BA106" s="139"/>
      <c r="BB106" s="139"/>
      <c r="BC106" s="139"/>
      <c r="BD106" s="139"/>
      <c r="BE106" s="139"/>
      <c r="BF106" s="139"/>
      <c r="BG106" s="139"/>
      <c r="BH106" s="139"/>
    </row>
    <row r="107" spans="1:60" x14ac:dyDescent="0.2">
      <c r="A107" s="141" t="s">
        <v>131</v>
      </c>
      <c r="B107" s="141" t="s">
        <v>78</v>
      </c>
      <c r="C107" s="174" t="s">
        <v>79</v>
      </c>
      <c r="D107" s="149"/>
      <c r="E107" s="152"/>
      <c r="F107" s="155"/>
      <c r="G107" s="155">
        <f>SUMIF(AE108:AE110,"&lt;&gt;NOR",G108:G110)</f>
        <v>0</v>
      </c>
      <c r="H107" s="155"/>
      <c r="I107" s="155">
        <f>SUM(I108:I110)</f>
        <v>0</v>
      </c>
      <c r="J107" s="155"/>
      <c r="K107" s="155">
        <f>SUM(K108:K110)</f>
        <v>0</v>
      </c>
      <c r="L107" s="155"/>
      <c r="M107" s="155">
        <f>SUM(M108:M110)</f>
        <v>0</v>
      </c>
      <c r="N107" s="149"/>
      <c r="O107" s="149">
        <f>SUM(O108:O110)</f>
        <v>0.28748000000000001</v>
      </c>
      <c r="P107" s="149"/>
      <c r="Q107" s="149">
        <f>SUM(Q108:Q110)</f>
        <v>0</v>
      </c>
      <c r="R107" s="149"/>
      <c r="S107" s="149"/>
      <c r="T107" s="150"/>
      <c r="U107" s="149">
        <f>SUM(U108:U110)</f>
        <v>0</v>
      </c>
      <c r="AE107" t="s">
        <v>132</v>
      </c>
    </row>
    <row r="108" spans="1:60" ht="22.5" outlineLevel="1" x14ac:dyDescent="0.2">
      <c r="A108" s="140">
        <v>81</v>
      </c>
      <c r="B108" s="140" t="s">
        <v>310</v>
      </c>
      <c r="C108" s="173" t="s">
        <v>311</v>
      </c>
      <c r="D108" s="147" t="s">
        <v>146</v>
      </c>
      <c r="E108" s="151">
        <v>62.1</v>
      </c>
      <c r="F108" s="153">
        <f>H108+J108</f>
        <v>0</v>
      </c>
      <c r="G108" s="154">
        <f>ROUND(E108*F108,2)</f>
        <v>0</v>
      </c>
      <c r="H108" s="154"/>
      <c r="I108" s="154">
        <f>ROUND(E108*H108,2)</f>
        <v>0</v>
      </c>
      <c r="J108" s="154"/>
      <c r="K108" s="154">
        <f>ROUND(E108*J108,2)</f>
        <v>0</v>
      </c>
      <c r="L108" s="154">
        <v>21</v>
      </c>
      <c r="M108" s="154">
        <f>G108*(1+L108/100)</f>
        <v>0</v>
      </c>
      <c r="N108" s="147">
        <v>2.3000000000000001E-4</v>
      </c>
      <c r="O108" s="147">
        <f>ROUND(E108*N108,5)</f>
        <v>1.4279999999999999E-2</v>
      </c>
      <c r="P108" s="147">
        <v>0</v>
      </c>
      <c r="Q108" s="147">
        <f>ROUND(E108*P108,5)</f>
        <v>0</v>
      </c>
      <c r="R108" s="147"/>
      <c r="S108" s="147"/>
      <c r="T108" s="148">
        <v>0</v>
      </c>
      <c r="U108" s="147">
        <f>ROUND(E108*T108,2)</f>
        <v>0</v>
      </c>
      <c r="V108" s="139"/>
      <c r="W108" s="139"/>
      <c r="X108" s="139"/>
      <c r="Y108" s="139"/>
      <c r="Z108" s="139"/>
      <c r="AA108" s="139"/>
      <c r="AB108" s="139"/>
      <c r="AC108" s="139"/>
      <c r="AD108" s="139"/>
      <c r="AE108" s="139" t="s">
        <v>136</v>
      </c>
      <c r="AF108" s="139"/>
      <c r="AG108" s="139"/>
      <c r="AH108" s="139"/>
      <c r="AI108" s="139"/>
      <c r="AJ108" s="139"/>
      <c r="AK108" s="139"/>
      <c r="AL108" s="139"/>
      <c r="AM108" s="139"/>
      <c r="AN108" s="139"/>
      <c r="AO108" s="139"/>
      <c r="AP108" s="139"/>
      <c r="AQ108" s="139"/>
      <c r="AR108" s="139"/>
      <c r="AS108" s="139"/>
      <c r="AT108" s="139"/>
      <c r="AU108" s="139"/>
      <c r="AV108" s="139"/>
      <c r="AW108" s="139"/>
      <c r="AX108" s="139"/>
      <c r="AY108" s="139"/>
      <c r="AZ108" s="139"/>
      <c r="BA108" s="139"/>
      <c r="BB108" s="139"/>
      <c r="BC108" s="139"/>
      <c r="BD108" s="139"/>
      <c r="BE108" s="139"/>
      <c r="BF108" s="139"/>
      <c r="BG108" s="139"/>
      <c r="BH108" s="139"/>
    </row>
    <row r="109" spans="1:60" outlineLevel="1" x14ac:dyDescent="0.2">
      <c r="A109" s="140">
        <v>82</v>
      </c>
      <c r="B109" s="140" t="s">
        <v>312</v>
      </c>
      <c r="C109" s="173" t="s">
        <v>313</v>
      </c>
      <c r="D109" s="147" t="s">
        <v>146</v>
      </c>
      <c r="E109" s="151">
        <v>68.3</v>
      </c>
      <c r="F109" s="153">
        <f>H109+J109</f>
        <v>0</v>
      </c>
      <c r="G109" s="154">
        <f>ROUND(E109*F109,2)</f>
        <v>0</v>
      </c>
      <c r="H109" s="154"/>
      <c r="I109" s="154">
        <f>ROUND(E109*H109,2)</f>
        <v>0</v>
      </c>
      <c r="J109" s="154"/>
      <c r="K109" s="154">
        <f>ROUND(E109*J109,2)</f>
        <v>0</v>
      </c>
      <c r="L109" s="154">
        <v>21</v>
      </c>
      <c r="M109" s="154">
        <f>G109*(1+L109/100)</f>
        <v>0</v>
      </c>
      <c r="N109" s="147">
        <v>4.0000000000000001E-3</v>
      </c>
      <c r="O109" s="147">
        <f>ROUND(E109*N109,5)</f>
        <v>0.2732</v>
      </c>
      <c r="P109" s="147">
        <v>0</v>
      </c>
      <c r="Q109" s="147">
        <f>ROUND(E109*P109,5)</f>
        <v>0</v>
      </c>
      <c r="R109" s="147"/>
      <c r="S109" s="147"/>
      <c r="T109" s="148">
        <v>0</v>
      </c>
      <c r="U109" s="147">
        <f>ROUND(E109*T109,2)</f>
        <v>0</v>
      </c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 t="s">
        <v>220</v>
      </c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</row>
    <row r="110" spans="1:60" outlineLevel="1" x14ac:dyDescent="0.2">
      <c r="A110" s="140">
        <v>83</v>
      </c>
      <c r="B110" s="140" t="s">
        <v>314</v>
      </c>
      <c r="C110" s="173" t="s">
        <v>315</v>
      </c>
      <c r="D110" s="147" t="s">
        <v>0</v>
      </c>
      <c r="E110" s="151">
        <v>273.2</v>
      </c>
      <c r="F110" s="153">
        <f>H110+J110</f>
        <v>0</v>
      </c>
      <c r="G110" s="154">
        <f>ROUND(E110*F110,2)</f>
        <v>0</v>
      </c>
      <c r="H110" s="154"/>
      <c r="I110" s="154">
        <f>ROUND(E110*H110,2)</f>
        <v>0</v>
      </c>
      <c r="J110" s="154"/>
      <c r="K110" s="154">
        <f>ROUND(E110*J110,2)</f>
        <v>0</v>
      </c>
      <c r="L110" s="154">
        <v>21</v>
      </c>
      <c r="M110" s="154">
        <f>G110*(1+L110/100)</f>
        <v>0</v>
      </c>
      <c r="N110" s="147">
        <v>0</v>
      </c>
      <c r="O110" s="147">
        <f>ROUND(E110*N110,5)</f>
        <v>0</v>
      </c>
      <c r="P110" s="147">
        <v>0</v>
      </c>
      <c r="Q110" s="147">
        <f>ROUND(E110*P110,5)</f>
        <v>0</v>
      </c>
      <c r="R110" s="147"/>
      <c r="S110" s="147"/>
      <c r="T110" s="148">
        <v>0</v>
      </c>
      <c r="U110" s="147">
        <f>ROUND(E110*T110,2)</f>
        <v>0</v>
      </c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 t="s">
        <v>136</v>
      </c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</row>
    <row r="111" spans="1:60" x14ac:dyDescent="0.2">
      <c r="A111" s="141" t="s">
        <v>131</v>
      </c>
      <c r="B111" s="141" t="s">
        <v>80</v>
      </c>
      <c r="C111" s="174" t="s">
        <v>81</v>
      </c>
      <c r="D111" s="149"/>
      <c r="E111" s="152"/>
      <c r="F111" s="155"/>
      <c r="G111" s="155">
        <f>SUMIF(AE112:AE113,"&lt;&gt;NOR",G112:G113)</f>
        <v>0</v>
      </c>
      <c r="H111" s="155"/>
      <c r="I111" s="155">
        <f>SUM(I112:I113)</f>
        <v>0</v>
      </c>
      <c r="J111" s="155"/>
      <c r="K111" s="155">
        <f>SUM(K112:K113)</f>
        <v>0</v>
      </c>
      <c r="L111" s="155"/>
      <c r="M111" s="155">
        <f>SUM(M112:M113)</f>
        <v>0</v>
      </c>
      <c r="N111" s="149"/>
      <c r="O111" s="149">
        <f>SUM(O112:O113)</f>
        <v>0</v>
      </c>
      <c r="P111" s="149"/>
      <c r="Q111" s="149">
        <f>SUM(Q112:Q113)</f>
        <v>0</v>
      </c>
      <c r="R111" s="149"/>
      <c r="S111" s="149"/>
      <c r="T111" s="150"/>
      <c r="U111" s="149">
        <f>SUM(U112:U113)</f>
        <v>0</v>
      </c>
      <c r="AE111" t="s">
        <v>132</v>
      </c>
    </row>
    <row r="112" spans="1:60" outlineLevel="1" x14ac:dyDescent="0.2">
      <c r="A112" s="140">
        <v>84</v>
      </c>
      <c r="B112" s="140" t="s">
        <v>316</v>
      </c>
      <c r="C112" s="173" t="s">
        <v>317</v>
      </c>
      <c r="D112" s="147" t="s">
        <v>284</v>
      </c>
      <c r="E112" s="151">
        <v>1</v>
      </c>
      <c r="F112" s="153">
        <f>H112+J112</f>
        <v>0</v>
      </c>
      <c r="G112" s="154">
        <f>ROUND(E112*F112,2)</f>
        <v>0</v>
      </c>
      <c r="H112" s="154"/>
      <c r="I112" s="154">
        <f>ROUND(E112*H112,2)</f>
        <v>0</v>
      </c>
      <c r="J112" s="154"/>
      <c r="K112" s="154">
        <f>ROUND(E112*J112,2)</f>
        <v>0</v>
      </c>
      <c r="L112" s="154">
        <v>21</v>
      </c>
      <c r="M112" s="154">
        <f>G112*(1+L112/100)</f>
        <v>0</v>
      </c>
      <c r="N112" s="147">
        <v>0</v>
      </c>
      <c r="O112" s="147">
        <f>ROUND(E112*N112,5)</f>
        <v>0</v>
      </c>
      <c r="P112" s="147">
        <v>0</v>
      </c>
      <c r="Q112" s="147">
        <f>ROUND(E112*P112,5)</f>
        <v>0</v>
      </c>
      <c r="R112" s="147"/>
      <c r="S112" s="147"/>
      <c r="T112" s="148">
        <v>0</v>
      </c>
      <c r="U112" s="147">
        <f>ROUND(E112*T112,2)</f>
        <v>0</v>
      </c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 t="s">
        <v>136</v>
      </c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</row>
    <row r="113" spans="1:60" outlineLevel="1" x14ac:dyDescent="0.2">
      <c r="A113" s="140"/>
      <c r="B113" s="140"/>
      <c r="C113" s="232" t="s">
        <v>318</v>
      </c>
      <c r="D113" s="233"/>
      <c r="E113" s="234"/>
      <c r="F113" s="235"/>
      <c r="G113" s="236"/>
      <c r="H113" s="154"/>
      <c r="I113" s="154"/>
      <c r="J113" s="154"/>
      <c r="K113" s="154"/>
      <c r="L113" s="154"/>
      <c r="M113" s="154"/>
      <c r="N113" s="147"/>
      <c r="O113" s="147"/>
      <c r="P113" s="147"/>
      <c r="Q113" s="147"/>
      <c r="R113" s="147"/>
      <c r="S113" s="147"/>
      <c r="T113" s="148"/>
      <c r="U113" s="147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 t="s">
        <v>155</v>
      </c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42" t="str">
        <f>C113</f>
        <v>včetně dodávky spiropotrubí,spojek a izolace potrubí ze skelného vlákna obaleného hliníkovou fólií</v>
      </c>
      <c r="BB113" s="139"/>
      <c r="BC113" s="139"/>
      <c r="BD113" s="139"/>
      <c r="BE113" s="139"/>
      <c r="BF113" s="139"/>
      <c r="BG113" s="139"/>
      <c r="BH113" s="139"/>
    </row>
    <row r="114" spans="1:60" x14ac:dyDescent="0.2">
      <c r="A114" s="141" t="s">
        <v>131</v>
      </c>
      <c r="B114" s="141" t="s">
        <v>82</v>
      </c>
      <c r="C114" s="174" t="s">
        <v>83</v>
      </c>
      <c r="D114" s="149"/>
      <c r="E114" s="152"/>
      <c r="F114" s="155"/>
      <c r="G114" s="155">
        <f>SUMIF(AE115:AE115,"&lt;&gt;NOR",G115:G115)</f>
        <v>0</v>
      </c>
      <c r="H114" s="155"/>
      <c r="I114" s="155">
        <f>SUM(I115:I115)</f>
        <v>0</v>
      </c>
      <c r="J114" s="155"/>
      <c r="K114" s="155">
        <f>SUM(K115:K115)</f>
        <v>0</v>
      </c>
      <c r="L114" s="155"/>
      <c r="M114" s="155">
        <f>SUM(M115:M115)</f>
        <v>0</v>
      </c>
      <c r="N114" s="149"/>
      <c r="O114" s="149">
        <f>SUM(O115:O115)</f>
        <v>0</v>
      </c>
      <c r="P114" s="149"/>
      <c r="Q114" s="149">
        <f>SUM(Q115:Q115)</f>
        <v>0</v>
      </c>
      <c r="R114" s="149"/>
      <c r="S114" s="149"/>
      <c r="T114" s="150"/>
      <c r="U114" s="149">
        <f>SUM(U115:U115)</f>
        <v>0</v>
      </c>
      <c r="AE114" t="s">
        <v>132</v>
      </c>
    </row>
    <row r="115" spans="1:60" outlineLevel="1" x14ac:dyDescent="0.2">
      <c r="A115" s="140">
        <v>85</v>
      </c>
      <c r="B115" s="140" t="s">
        <v>319</v>
      </c>
      <c r="C115" s="173" t="s">
        <v>320</v>
      </c>
      <c r="D115" s="147" t="s">
        <v>284</v>
      </c>
      <c r="E115" s="151">
        <v>1</v>
      </c>
      <c r="F115" s="153">
        <f>H115+J115</f>
        <v>0</v>
      </c>
      <c r="G115" s="154">
        <f>ROUND(E115*F115,2)</f>
        <v>0</v>
      </c>
      <c r="H115" s="154"/>
      <c r="I115" s="154">
        <f>ROUND(E115*H115,2)</f>
        <v>0</v>
      </c>
      <c r="J115" s="154"/>
      <c r="K115" s="154">
        <f>ROUND(E115*J115,2)</f>
        <v>0</v>
      </c>
      <c r="L115" s="154">
        <v>21</v>
      </c>
      <c r="M115" s="154">
        <f>G115*(1+L115/100)</f>
        <v>0</v>
      </c>
      <c r="N115" s="147">
        <v>0</v>
      </c>
      <c r="O115" s="147">
        <f>ROUND(E115*N115,5)</f>
        <v>0</v>
      </c>
      <c r="P115" s="147">
        <v>0</v>
      </c>
      <c r="Q115" s="147">
        <f>ROUND(E115*P115,5)</f>
        <v>0</v>
      </c>
      <c r="R115" s="147"/>
      <c r="S115" s="147"/>
      <c r="T115" s="148">
        <v>0</v>
      </c>
      <c r="U115" s="147">
        <f>ROUND(E115*T115,2)</f>
        <v>0</v>
      </c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 t="s">
        <v>136</v>
      </c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</row>
    <row r="116" spans="1:60" x14ac:dyDescent="0.2">
      <c r="A116" s="141" t="s">
        <v>131</v>
      </c>
      <c r="B116" s="141" t="s">
        <v>84</v>
      </c>
      <c r="C116" s="174" t="s">
        <v>85</v>
      </c>
      <c r="D116" s="149"/>
      <c r="E116" s="152"/>
      <c r="F116" s="155"/>
      <c r="G116" s="155">
        <f>SUMIF(AE117:AE119,"&lt;&gt;NOR",G117:G119)</f>
        <v>0</v>
      </c>
      <c r="H116" s="155"/>
      <c r="I116" s="155">
        <f>SUM(I117:I119)</f>
        <v>0</v>
      </c>
      <c r="J116" s="155"/>
      <c r="K116" s="155">
        <f>SUM(K117:K119)</f>
        <v>0</v>
      </c>
      <c r="L116" s="155"/>
      <c r="M116" s="155">
        <f>SUM(M117:M119)</f>
        <v>0</v>
      </c>
      <c r="N116" s="149"/>
      <c r="O116" s="149">
        <f>SUM(O117:O119)</f>
        <v>8.3599999999999994E-3</v>
      </c>
      <c r="P116" s="149"/>
      <c r="Q116" s="149">
        <f>SUM(Q117:Q119)</f>
        <v>7.8300000000000002E-3</v>
      </c>
      <c r="R116" s="149"/>
      <c r="S116" s="149"/>
      <c r="T116" s="150"/>
      <c r="U116" s="149">
        <f>SUM(U117:U119)</f>
        <v>2.0700000000000003</v>
      </c>
      <c r="AE116" t="s">
        <v>132</v>
      </c>
    </row>
    <row r="117" spans="1:60" ht="22.5" outlineLevel="1" x14ac:dyDescent="0.2">
      <c r="A117" s="140">
        <v>86</v>
      </c>
      <c r="B117" s="140" t="s">
        <v>321</v>
      </c>
      <c r="C117" s="173" t="s">
        <v>322</v>
      </c>
      <c r="D117" s="147" t="s">
        <v>149</v>
      </c>
      <c r="E117" s="151">
        <v>5.8</v>
      </c>
      <c r="F117" s="153">
        <f>H117+J117</f>
        <v>0</v>
      </c>
      <c r="G117" s="154">
        <f>ROUND(E117*F117,2)</f>
        <v>0</v>
      </c>
      <c r="H117" s="154"/>
      <c r="I117" s="154">
        <f>ROUND(E117*H117,2)</f>
        <v>0</v>
      </c>
      <c r="J117" s="154"/>
      <c r="K117" s="154">
        <f>ROUND(E117*J117,2)</f>
        <v>0</v>
      </c>
      <c r="L117" s="154">
        <v>21</v>
      </c>
      <c r="M117" s="154">
        <f>G117*(1+L117/100)</f>
        <v>0</v>
      </c>
      <c r="N117" s="147">
        <v>0</v>
      </c>
      <c r="O117" s="147">
        <f>ROUND(E117*N117,5)</f>
        <v>0</v>
      </c>
      <c r="P117" s="147">
        <v>1.3500000000000001E-3</v>
      </c>
      <c r="Q117" s="147">
        <f>ROUND(E117*P117,5)</f>
        <v>7.8300000000000002E-3</v>
      </c>
      <c r="R117" s="147"/>
      <c r="S117" s="147"/>
      <c r="T117" s="148">
        <v>9.1999999999999998E-2</v>
      </c>
      <c r="U117" s="147">
        <f>ROUND(E117*T117,2)</f>
        <v>0.53</v>
      </c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 t="s">
        <v>136</v>
      </c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</row>
    <row r="118" spans="1:60" outlineLevel="1" x14ac:dyDescent="0.2">
      <c r="A118" s="140">
        <v>87</v>
      </c>
      <c r="B118" s="140" t="s">
        <v>323</v>
      </c>
      <c r="C118" s="173" t="s">
        <v>324</v>
      </c>
      <c r="D118" s="147" t="s">
        <v>149</v>
      </c>
      <c r="E118" s="151">
        <v>4</v>
      </c>
      <c r="F118" s="153">
        <f>H118+J118</f>
        <v>0</v>
      </c>
      <c r="G118" s="154">
        <f>ROUND(E118*F118,2)</f>
        <v>0</v>
      </c>
      <c r="H118" s="154"/>
      <c r="I118" s="154">
        <f>ROUND(E118*H118,2)</f>
        <v>0</v>
      </c>
      <c r="J118" s="154"/>
      <c r="K118" s="154">
        <f>ROUND(E118*J118,2)</f>
        <v>0</v>
      </c>
      <c r="L118" s="154">
        <v>21</v>
      </c>
      <c r="M118" s="154">
        <f>G118*(1+L118/100)</f>
        <v>0</v>
      </c>
      <c r="N118" s="147">
        <v>2.0899999999999998E-3</v>
      </c>
      <c r="O118" s="147">
        <f>ROUND(E118*N118,5)</f>
        <v>8.3599999999999994E-3</v>
      </c>
      <c r="P118" s="147">
        <v>0</v>
      </c>
      <c r="Q118" s="147">
        <f>ROUND(E118*P118,5)</f>
        <v>0</v>
      </c>
      <c r="R118" s="147"/>
      <c r="S118" s="147"/>
      <c r="T118" s="148">
        <v>0.38524999999999998</v>
      </c>
      <c r="U118" s="147">
        <f>ROUND(E118*T118,2)</f>
        <v>1.54</v>
      </c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 t="s">
        <v>136</v>
      </c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</row>
    <row r="119" spans="1:60" outlineLevel="1" x14ac:dyDescent="0.2">
      <c r="A119" s="140">
        <v>88</v>
      </c>
      <c r="B119" s="140" t="s">
        <v>325</v>
      </c>
      <c r="C119" s="173" t="s">
        <v>326</v>
      </c>
      <c r="D119" s="147" t="s">
        <v>0</v>
      </c>
      <c r="E119" s="151">
        <v>30.159759999999999</v>
      </c>
      <c r="F119" s="153">
        <f>H119+J119</f>
        <v>0</v>
      </c>
      <c r="G119" s="154">
        <f>ROUND(E119*F119,2)</f>
        <v>0</v>
      </c>
      <c r="H119" s="154"/>
      <c r="I119" s="154">
        <f>ROUND(E119*H119,2)</f>
        <v>0</v>
      </c>
      <c r="J119" s="154"/>
      <c r="K119" s="154">
        <f>ROUND(E119*J119,2)</f>
        <v>0</v>
      </c>
      <c r="L119" s="154">
        <v>21</v>
      </c>
      <c r="M119" s="154">
        <f>G119*(1+L119/100)</f>
        <v>0</v>
      </c>
      <c r="N119" s="147">
        <v>0</v>
      </c>
      <c r="O119" s="147">
        <f>ROUND(E119*N119,5)</f>
        <v>0</v>
      </c>
      <c r="P119" s="147">
        <v>0</v>
      </c>
      <c r="Q119" s="147">
        <f>ROUND(E119*P119,5)</f>
        <v>0</v>
      </c>
      <c r="R119" s="147"/>
      <c r="S119" s="147"/>
      <c r="T119" s="148">
        <v>0</v>
      </c>
      <c r="U119" s="147">
        <f>ROUND(E119*T119,2)</f>
        <v>0</v>
      </c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 t="s">
        <v>136</v>
      </c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</row>
    <row r="120" spans="1:60" x14ac:dyDescent="0.2">
      <c r="A120" s="141" t="s">
        <v>131</v>
      </c>
      <c r="B120" s="141" t="s">
        <v>86</v>
      </c>
      <c r="C120" s="174" t="s">
        <v>87</v>
      </c>
      <c r="D120" s="149"/>
      <c r="E120" s="152"/>
      <c r="F120" s="155"/>
      <c r="G120" s="155">
        <f>SUMIF(AE121:AE130,"&lt;&gt;NOR",G121:G130)</f>
        <v>0</v>
      </c>
      <c r="H120" s="155"/>
      <c r="I120" s="155">
        <f>SUM(I121:I130)</f>
        <v>0</v>
      </c>
      <c r="J120" s="155"/>
      <c r="K120" s="155">
        <f>SUM(K121:K130)</f>
        <v>0</v>
      </c>
      <c r="L120" s="155"/>
      <c r="M120" s="155">
        <f>SUM(M121:M130)</f>
        <v>0</v>
      </c>
      <c r="N120" s="149"/>
      <c r="O120" s="149">
        <f>SUM(O121:O130)</f>
        <v>1.5179999999999999E-2</v>
      </c>
      <c r="P120" s="149"/>
      <c r="Q120" s="149">
        <f>SUM(Q121:Q130)</f>
        <v>0</v>
      </c>
      <c r="R120" s="149"/>
      <c r="S120" s="149"/>
      <c r="T120" s="150"/>
      <c r="U120" s="149">
        <f>SUM(U121:U130)</f>
        <v>11.17</v>
      </c>
      <c r="AE120" t="s">
        <v>132</v>
      </c>
    </row>
    <row r="121" spans="1:60" ht="22.5" outlineLevel="1" x14ac:dyDescent="0.2">
      <c r="A121" s="140">
        <v>89</v>
      </c>
      <c r="B121" s="140" t="s">
        <v>327</v>
      </c>
      <c r="C121" s="173" t="s">
        <v>328</v>
      </c>
      <c r="D121" s="147" t="s">
        <v>149</v>
      </c>
      <c r="E121" s="151">
        <v>13.8</v>
      </c>
      <c r="F121" s="153">
        <f t="shared" ref="F121:F130" si="48">H121+J121</f>
        <v>0</v>
      </c>
      <c r="G121" s="154">
        <f t="shared" ref="G121:G130" si="49">ROUND(E121*F121,2)</f>
        <v>0</v>
      </c>
      <c r="H121" s="154"/>
      <c r="I121" s="154">
        <f t="shared" ref="I121:I130" si="50">ROUND(E121*H121,2)</f>
        <v>0</v>
      </c>
      <c r="J121" s="154"/>
      <c r="K121" s="154">
        <f t="shared" ref="K121:K130" si="51">ROUND(E121*J121,2)</f>
        <v>0</v>
      </c>
      <c r="L121" s="154">
        <v>21</v>
      </c>
      <c r="M121" s="154">
        <f t="shared" ref="M121:M130" si="52">G121*(1+L121/100)</f>
        <v>0</v>
      </c>
      <c r="N121" s="147">
        <v>0</v>
      </c>
      <c r="O121" s="147">
        <f t="shared" ref="O121:O130" si="53">ROUND(E121*N121,5)</f>
        <v>0</v>
      </c>
      <c r="P121" s="147">
        <v>0</v>
      </c>
      <c r="Q121" s="147">
        <f t="shared" ref="Q121:Q130" si="54">ROUND(E121*P121,5)</f>
        <v>0</v>
      </c>
      <c r="R121" s="147"/>
      <c r="S121" s="147"/>
      <c r="T121" s="148">
        <v>0.26</v>
      </c>
      <c r="U121" s="147">
        <f t="shared" ref="U121:U130" si="55">ROUND(E121*T121,2)</f>
        <v>3.59</v>
      </c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 t="s">
        <v>136</v>
      </c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</row>
    <row r="122" spans="1:60" ht="22.5" outlineLevel="1" x14ac:dyDescent="0.2">
      <c r="A122" s="140">
        <v>90</v>
      </c>
      <c r="B122" s="140" t="s">
        <v>329</v>
      </c>
      <c r="C122" s="173" t="s">
        <v>330</v>
      </c>
      <c r="D122" s="147" t="s">
        <v>135</v>
      </c>
      <c r="E122" s="151">
        <v>2</v>
      </c>
      <c r="F122" s="153">
        <f t="shared" si="48"/>
        <v>0</v>
      </c>
      <c r="G122" s="154">
        <f t="shared" si="49"/>
        <v>0</v>
      </c>
      <c r="H122" s="154"/>
      <c r="I122" s="154">
        <f t="shared" si="50"/>
        <v>0</v>
      </c>
      <c r="J122" s="154"/>
      <c r="K122" s="154">
        <f t="shared" si="51"/>
        <v>0</v>
      </c>
      <c r="L122" s="154">
        <v>21</v>
      </c>
      <c r="M122" s="154">
        <f t="shared" si="52"/>
        <v>0</v>
      </c>
      <c r="N122" s="147">
        <v>1.65E-3</v>
      </c>
      <c r="O122" s="147">
        <f t="shared" si="53"/>
        <v>3.3E-3</v>
      </c>
      <c r="P122" s="147">
        <v>0</v>
      </c>
      <c r="Q122" s="147">
        <f t="shared" si="54"/>
        <v>0</v>
      </c>
      <c r="R122" s="147"/>
      <c r="S122" s="147"/>
      <c r="T122" s="148">
        <v>3.05</v>
      </c>
      <c r="U122" s="147">
        <f t="shared" si="55"/>
        <v>6.1</v>
      </c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 t="s">
        <v>136</v>
      </c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</row>
    <row r="123" spans="1:60" outlineLevel="1" x14ac:dyDescent="0.2">
      <c r="A123" s="140">
        <v>91</v>
      </c>
      <c r="B123" s="140" t="s">
        <v>331</v>
      </c>
      <c r="C123" s="173" t="s">
        <v>332</v>
      </c>
      <c r="D123" s="147" t="s">
        <v>135</v>
      </c>
      <c r="E123" s="151">
        <v>2</v>
      </c>
      <c r="F123" s="153">
        <f t="shared" si="48"/>
        <v>0</v>
      </c>
      <c r="G123" s="154">
        <f t="shared" si="49"/>
        <v>0</v>
      </c>
      <c r="H123" s="154"/>
      <c r="I123" s="154">
        <f t="shared" si="50"/>
        <v>0</v>
      </c>
      <c r="J123" s="154"/>
      <c r="K123" s="154">
        <f t="shared" si="51"/>
        <v>0</v>
      </c>
      <c r="L123" s="154">
        <v>21</v>
      </c>
      <c r="M123" s="154">
        <f t="shared" si="52"/>
        <v>0</v>
      </c>
      <c r="N123" s="147">
        <v>2.0000000000000002E-5</v>
      </c>
      <c r="O123" s="147">
        <f t="shared" si="53"/>
        <v>4.0000000000000003E-5</v>
      </c>
      <c r="P123" s="147">
        <v>0</v>
      </c>
      <c r="Q123" s="147">
        <f t="shared" si="54"/>
        <v>0</v>
      </c>
      <c r="R123" s="147"/>
      <c r="S123" s="147"/>
      <c r="T123" s="148">
        <v>0.74034</v>
      </c>
      <c r="U123" s="147">
        <f t="shared" si="55"/>
        <v>1.48</v>
      </c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 t="s">
        <v>136</v>
      </c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</row>
    <row r="124" spans="1:60" outlineLevel="1" x14ac:dyDescent="0.2">
      <c r="A124" s="140">
        <v>92</v>
      </c>
      <c r="B124" s="140" t="s">
        <v>333</v>
      </c>
      <c r="C124" s="173" t="s">
        <v>334</v>
      </c>
      <c r="D124" s="147" t="s">
        <v>135</v>
      </c>
      <c r="E124" s="151">
        <v>1</v>
      </c>
      <c r="F124" s="153">
        <f t="shared" si="48"/>
        <v>0</v>
      </c>
      <c r="G124" s="154">
        <f t="shared" si="49"/>
        <v>0</v>
      </c>
      <c r="H124" s="154"/>
      <c r="I124" s="154">
        <f t="shared" si="50"/>
        <v>0</v>
      </c>
      <c r="J124" s="154"/>
      <c r="K124" s="154">
        <f t="shared" si="51"/>
        <v>0</v>
      </c>
      <c r="L124" s="154">
        <v>21</v>
      </c>
      <c r="M124" s="154">
        <f t="shared" si="52"/>
        <v>0</v>
      </c>
      <c r="N124" s="147">
        <v>0</v>
      </c>
      <c r="O124" s="147">
        <f t="shared" si="53"/>
        <v>0</v>
      </c>
      <c r="P124" s="147">
        <v>0</v>
      </c>
      <c r="Q124" s="147">
        <f t="shared" si="54"/>
        <v>0</v>
      </c>
      <c r="R124" s="147"/>
      <c r="S124" s="147"/>
      <c r="T124" s="148">
        <v>0</v>
      </c>
      <c r="U124" s="147">
        <f t="shared" si="55"/>
        <v>0</v>
      </c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 t="s">
        <v>220</v>
      </c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</row>
    <row r="125" spans="1:60" ht="22.5" outlineLevel="1" x14ac:dyDescent="0.2">
      <c r="A125" s="140">
        <v>93</v>
      </c>
      <c r="B125" s="140" t="s">
        <v>335</v>
      </c>
      <c r="C125" s="173" t="s">
        <v>336</v>
      </c>
      <c r="D125" s="147" t="s">
        <v>135</v>
      </c>
      <c r="E125" s="151">
        <v>1</v>
      </c>
      <c r="F125" s="153">
        <f t="shared" si="48"/>
        <v>0</v>
      </c>
      <c r="G125" s="154">
        <f t="shared" si="49"/>
        <v>0</v>
      </c>
      <c r="H125" s="154"/>
      <c r="I125" s="154">
        <f t="shared" si="50"/>
        <v>0</v>
      </c>
      <c r="J125" s="154"/>
      <c r="K125" s="154">
        <f t="shared" si="51"/>
        <v>0</v>
      </c>
      <c r="L125" s="154">
        <v>21</v>
      </c>
      <c r="M125" s="154">
        <f t="shared" si="52"/>
        <v>0</v>
      </c>
      <c r="N125" s="147">
        <v>4.0000000000000003E-5</v>
      </c>
      <c r="O125" s="147">
        <f t="shared" si="53"/>
        <v>4.0000000000000003E-5</v>
      </c>
      <c r="P125" s="147">
        <v>0</v>
      </c>
      <c r="Q125" s="147">
        <f t="shared" si="54"/>
        <v>0</v>
      </c>
      <c r="R125" s="147"/>
      <c r="S125" s="147"/>
      <c r="T125" s="148">
        <v>0</v>
      </c>
      <c r="U125" s="147">
        <f t="shared" si="55"/>
        <v>0</v>
      </c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 t="s">
        <v>220</v>
      </c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</row>
    <row r="126" spans="1:60" outlineLevel="1" x14ac:dyDescent="0.2">
      <c r="A126" s="140">
        <v>94</v>
      </c>
      <c r="B126" s="140" t="s">
        <v>337</v>
      </c>
      <c r="C126" s="173" t="s">
        <v>338</v>
      </c>
      <c r="D126" s="147" t="s">
        <v>135</v>
      </c>
      <c r="E126" s="151">
        <v>2</v>
      </c>
      <c r="F126" s="153">
        <f t="shared" si="48"/>
        <v>0</v>
      </c>
      <c r="G126" s="154">
        <f t="shared" si="49"/>
        <v>0</v>
      </c>
      <c r="H126" s="154"/>
      <c r="I126" s="154">
        <f t="shared" si="50"/>
        <v>0</v>
      </c>
      <c r="J126" s="154"/>
      <c r="K126" s="154">
        <f t="shared" si="51"/>
        <v>0</v>
      </c>
      <c r="L126" s="154">
        <v>21</v>
      </c>
      <c r="M126" s="154">
        <f t="shared" si="52"/>
        <v>0</v>
      </c>
      <c r="N126" s="147">
        <v>1E-3</v>
      </c>
      <c r="O126" s="147">
        <f t="shared" si="53"/>
        <v>2E-3</v>
      </c>
      <c r="P126" s="147">
        <v>0</v>
      </c>
      <c r="Q126" s="147">
        <f t="shared" si="54"/>
        <v>0</v>
      </c>
      <c r="R126" s="147"/>
      <c r="S126" s="147"/>
      <c r="T126" s="148">
        <v>0</v>
      </c>
      <c r="U126" s="147">
        <f t="shared" si="55"/>
        <v>0</v>
      </c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 t="s">
        <v>220</v>
      </c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</row>
    <row r="127" spans="1:60" outlineLevel="1" x14ac:dyDescent="0.2">
      <c r="A127" s="140">
        <v>95</v>
      </c>
      <c r="B127" s="140" t="s">
        <v>339</v>
      </c>
      <c r="C127" s="173" t="s">
        <v>340</v>
      </c>
      <c r="D127" s="147" t="s">
        <v>149</v>
      </c>
      <c r="E127" s="151">
        <v>4</v>
      </c>
      <c r="F127" s="153">
        <f t="shared" si="48"/>
        <v>0</v>
      </c>
      <c r="G127" s="154">
        <f t="shared" si="49"/>
        <v>0</v>
      </c>
      <c r="H127" s="154"/>
      <c r="I127" s="154">
        <f t="shared" si="50"/>
        <v>0</v>
      </c>
      <c r="J127" s="154"/>
      <c r="K127" s="154">
        <f t="shared" si="51"/>
        <v>0</v>
      </c>
      <c r="L127" s="154">
        <v>21</v>
      </c>
      <c r="M127" s="154">
        <f t="shared" si="52"/>
        <v>0</v>
      </c>
      <c r="N127" s="147">
        <v>2.4299999999999999E-3</v>
      </c>
      <c r="O127" s="147">
        <f t="shared" si="53"/>
        <v>9.7199999999999995E-3</v>
      </c>
      <c r="P127" s="147">
        <v>0</v>
      </c>
      <c r="Q127" s="147">
        <f t="shared" si="54"/>
        <v>0</v>
      </c>
      <c r="R127" s="147"/>
      <c r="S127" s="147"/>
      <c r="T127" s="148">
        <v>0</v>
      </c>
      <c r="U127" s="147">
        <f t="shared" si="55"/>
        <v>0</v>
      </c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 t="s">
        <v>220</v>
      </c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</row>
    <row r="128" spans="1:60" ht="22.5" outlineLevel="1" x14ac:dyDescent="0.2">
      <c r="A128" s="140">
        <v>96</v>
      </c>
      <c r="B128" s="140" t="s">
        <v>341</v>
      </c>
      <c r="C128" s="173" t="s">
        <v>342</v>
      </c>
      <c r="D128" s="147" t="s">
        <v>135</v>
      </c>
      <c r="E128" s="151">
        <v>4</v>
      </c>
      <c r="F128" s="153">
        <f t="shared" si="48"/>
        <v>0</v>
      </c>
      <c r="G128" s="154">
        <f t="shared" si="49"/>
        <v>0</v>
      </c>
      <c r="H128" s="154"/>
      <c r="I128" s="154">
        <f t="shared" si="50"/>
        <v>0</v>
      </c>
      <c r="J128" s="154"/>
      <c r="K128" s="154">
        <f t="shared" si="51"/>
        <v>0</v>
      </c>
      <c r="L128" s="154">
        <v>21</v>
      </c>
      <c r="M128" s="154">
        <f t="shared" si="52"/>
        <v>0</v>
      </c>
      <c r="N128" s="147">
        <v>2.0000000000000002E-5</v>
      </c>
      <c r="O128" s="147">
        <f t="shared" si="53"/>
        <v>8.0000000000000007E-5</v>
      </c>
      <c r="P128" s="147">
        <v>0</v>
      </c>
      <c r="Q128" s="147">
        <f t="shared" si="54"/>
        <v>0</v>
      </c>
      <c r="R128" s="147"/>
      <c r="S128" s="147"/>
      <c r="T128" s="148">
        <v>0</v>
      </c>
      <c r="U128" s="147">
        <f t="shared" si="55"/>
        <v>0</v>
      </c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 t="s">
        <v>220</v>
      </c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</row>
    <row r="129" spans="1:60" outlineLevel="1" x14ac:dyDescent="0.2">
      <c r="A129" s="140">
        <v>97</v>
      </c>
      <c r="B129" s="140" t="s">
        <v>343</v>
      </c>
      <c r="C129" s="173" t="s">
        <v>344</v>
      </c>
      <c r="D129" s="147" t="s">
        <v>146</v>
      </c>
      <c r="E129" s="151">
        <v>5.8</v>
      </c>
      <c r="F129" s="153">
        <f t="shared" si="48"/>
        <v>0</v>
      </c>
      <c r="G129" s="154">
        <f t="shared" si="49"/>
        <v>0</v>
      </c>
      <c r="H129" s="154"/>
      <c r="I129" s="154">
        <f t="shared" si="50"/>
        <v>0</v>
      </c>
      <c r="J129" s="154"/>
      <c r="K129" s="154">
        <f t="shared" si="51"/>
        <v>0</v>
      </c>
      <c r="L129" s="154">
        <v>21</v>
      </c>
      <c r="M129" s="154">
        <f t="shared" si="52"/>
        <v>0</v>
      </c>
      <c r="N129" s="147">
        <v>0</v>
      </c>
      <c r="O129" s="147">
        <f t="shared" si="53"/>
        <v>0</v>
      </c>
      <c r="P129" s="147">
        <v>0</v>
      </c>
      <c r="Q129" s="147">
        <f t="shared" si="54"/>
        <v>0</v>
      </c>
      <c r="R129" s="147"/>
      <c r="S129" s="147"/>
      <c r="T129" s="148">
        <v>0</v>
      </c>
      <c r="U129" s="147">
        <f t="shared" si="55"/>
        <v>0</v>
      </c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 t="s">
        <v>220</v>
      </c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</row>
    <row r="130" spans="1:60" ht="22.5" outlineLevel="1" x14ac:dyDescent="0.2">
      <c r="A130" s="140">
        <v>98</v>
      </c>
      <c r="B130" s="140" t="s">
        <v>345</v>
      </c>
      <c r="C130" s="173" t="s">
        <v>346</v>
      </c>
      <c r="D130" s="147" t="s">
        <v>0</v>
      </c>
      <c r="E130" s="151">
        <v>441.6</v>
      </c>
      <c r="F130" s="153">
        <f t="shared" si="48"/>
        <v>0</v>
      </c>
      <c r="G130" s="154">
        <f t="shared" si="49"/>
        <v>0</v>
      </c>
      <c r="H130" s="154"/>
      <c r="I130" s="154">
        <f t="shared" si="50"/>
        <v>0</v>
      </c>
      <c r="J130" s="154"/>
      <c r="K130" s="154">
        <f t="shared" si="51"/>
        <v>0</v>
      </c>
      <c r="L130" s="154">
        <v>21</v>
      </c>
      <c r="M130" s="154">
        <f t="shared" si="52"/>
        <v>0</v>
      </c>
      <c r="N130" s="147">
        <v>0</v>
      </c>
      <c r="O130" s="147">
        <f t="shared" si="53"/>
        <v>0</v>
      </c>
      <c r="P130" s="147">
        <v>0</v>
      </c>
      <c r="Q130" s="147">
        <f t="shared" si="54"/>
        <v>0</v>
      </c>
      <c r="R130" s="147"/>
      <c r="S130" s="147"/>
      <c r="T130" s="148">
        <v>0</v>
      </c>
      <c r="U130" s="147">
        <f t="shared" si="55"/>
        <v>0</v>
      </c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 t="s">
        <v>136</v>
      </c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</row>
    <row r="131" spans="1:60" x14ac:dyDescent="0.2">
      <c r="A131" s="141" t="s">
        <v>131</v>
      </c>
      <c r="B131" s="141" t="s">
        <v>88</v>
      </c>
      <c r="C131" s="174" t="s">
        <v>89</v>
      </c>
      <c r="D131" s="149"/>
      <c r="E131" s="152"/>
      <c r="F131" s="155"/>
      <c r="G131" s="155">
        <f>SUMIF(AE132:AE144,"&lt;&gt;NOR",G132:G144)</f>
        <v>0</v>
      </c>
      <c r="H131" s="155"/>
      <c r="I131" s="155">
        <f>SUM(I132:I144)</f>
        <v>0</v>
      </c>
      <c r="J131" s="155"/>
      <c r="K131" s="155">
        <f>SUM(K132:K144)</f>
        <v>0</v>
      </c>
      <c r="L131" s="155"/>
      <c r="M131" s="155">
        <f>SUM(M132:M144)</f>
        <v>0</v>
      </c>
      <c r="N131" s="149"/>
      <c r="O131" s="149">
        <f>SUM(O132:O144)</f>
        <v>0.49689</v>
      </c>
      <c r="P131" s="149"/>
      <c r="Q131" s="149">
        <f>SUM(Q132:Q144)</f>
        <v>0</v>
      </c>
      <c r="R131" s="149"/>
      <c r="S131" s="149"/>
      <c r="T131" s="150"/>
      <c r="U131" s="149">
        <f>SUM(U132:U144)</f>
        <v>0.76</v>
      </c>
      <c r="AE131" t="s">
        <v>132</v>
      </c>
    </row>
    <row r="132" spans="1:60" outlineLevel="1" x14ac:dyDescent="0.2">
      <c r="A132" s="140">
        <v>99</v>
      </c>
      <c r="B132" s="140" t="s">
        <v>347</v>
      </c>
      <c r="C132" s="173" t="s">
        <v>348</v>
      </c>
      <c r="D132" s="147" t="s">
        <v>146</v>
      </c>
      <c r="E132" s="151">
        <v>17.7</v>
      </c>
      <c r="F132" s="153">
        <f t="shared" ref="F132:F144" si="56">H132+J132</f>
        <v>0</v>
      </c>
      <c r="G132" s="154">
        <f t="shared" ref="G132:G144" si="57">ROUND(E132*F132,2)</f>
        <v>0</v>
      </c>
      <c r="H132" s="154"/>
      <c r="I132" s="154">
        <f t="shared" ref="I132:I144" si="58">ROUND(E132*H132,2)</f>
        <v>0</v>
      </c>
      <c r="J132" s="154"/>
      <c r="K132" s="154">
        <f t="shared" ref="K132:K144" si="59">ROUND(E132*J132,2)</f>
        <v>0</v>
      </c>
      <c r="L132" s="154">
        <v>21</v>
      </c>
      <c r="M132" s="154">
        <f t="shared" ref="M132:M144" si="60">G132*(1+L132/100)</f>
        <v>0</v>
      </c>
      <c r="N132" s="147">
        <v>2.1000000000000001E-4</v>
      </c>
      <c r="O132" s="147">
        <f t="shared" ref="O132:O144" si="61">ROUND(E132*N132,5)</f>
        <v>3.7200000000000002E-3</v>
      </c>
      <c r="P132" s="147">
        <v>0</v>
      </c>
      <c r="Q132" s="147">
        <f t="shared" ref="Q132:Q144" si="62">ROUND(E132*P132,5)</f>
        <v>0</v>
      </c>
      <c r="R132" s="147"/>
      <c r="S132" s="147"/>
      <c r="T132" s="148">
        <v>0</v>
      </c>
      <c r="U132" s="147">
        <f t="shared" ref="U132:U144" si="63">ROUND(E132*T132,2)</f>
        <v>0</v>
      </c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 t="s">
        <v>136</v>
      </c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</row>
    <row r="133" spans="1:60" outlineLevel="1" x14ac:dyDescent="0.2">
      <c r="A133" s="140">
        <v>100</v>
      </c>
      <c r="B133" s="140" t="s">
        <v>349</v>
      </c>
      <c r="C133" s="173" t="s">
        <v>350</v>
      </c>
      <c r="D133" s="147" t="s">
        <v>149</v>
      </c>
      <c r="E133" s="151">
        <v>2.1</v>
      </c>
      <c r="F133" s="153">
        <f t="shared" si="56"/>
        <v>0</v>
      </c>
      <c r="G133" s="154">
        <f t="shared" si="57"/>
        <v>0</v>
      </c>
      <c r="H133" s="154"/>
      <c r="I133" s="154">
        <f t="shared" si="58"/>
        <v>0</v>
      </c>
      <c r="J133" s="154"/>
      <c r="K133" s="154">
        <f t="shared" si="59"/>
        <v>0</v>
      </c>
      <c r="L133" s="154">
        <v>21</v>
      </c>
      <c r="M133" s="154">
        <f t="shared" si="60"/>
        <v>0</v>
      </c>
      <c r="N133" s="147">
        <v>0</v>
      </c>
      <c r="O133" s="147">
        <f t="shared" si="61"/>
        <v>0</v>
      </c>
      <c r="P133" s="147">
        <v>0</v>
      </c>
      <c r="Q133" s="147">
        <f t="shared" si="62"/>
        <v>0</v>
      </c>
      <c r="R133" s="147"/>
      <c r="S133" s="147"/>
      <c r="T133" s="148">
        <v>0</v>
      </c>
      <c r="U133" s="147">
        <f t="shared" si="63"/>
        <v>0</v>
      </c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 t="s">
        <v>136</v>
      </c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</row>
    <row r="134" spans="1:60" ht="22.5" outlineLevel="1" x14ac:dyDescent="0.2">
      <c r="A134" s="140">
        <v>101</v>
      </c>
      <c r="B134" s="140" t="s">
        <v>351</v>
      </c>
      <c r="C134" s="173" t="s">
        <v>352</v>
      </c>
      <c r="D134" s="147" t="s">
        <v>149</v>
      </c>
      <c r="E134" s="151">
        <v>2.19</v>
      </c>
      <c r="F134" s="153">
        <f t="shared" si="56"/>
        <v>0</v>
      </c>
      <c r="G134" s="154">
        <f t="shared" si="57"/>
        <v>0</v>
      </c>
      <c r="H134" s="154"/>
      <c r="I134" s="154">
        <f t="shared" si="58"/>
        <v>0</v>
      </c>
      <c r="J134" s="154"/>
      <c r="K134" s="154">
        <f t="shared" si="59"/>
        <v>0</v>
      </c>
      <c r="L134" s="154">
        <v>21</v>
      </c>
      <c r="M134" s="154">
        <f t="shared" si="60"/>
        <v>0</v>
      </c>
      <c r="N134" s="147">
        <v>2.0200000000000001E-3</v>
      </c>
      <c r="O134" s="147">
        <f t="shared" si="61"/>
        <v>4.4200000000000003E-3</v>
      </c>
      <c r="P134" s="147">
        <v>0</v>
      </c>
      <c r="Q134" s="147">
        <f t="shared" si="62"/>
        <v>0</v>
      </c>
      <c r="R134" s="147"/>
      <c r="S134" s="147"/>
      <c r="T134" s="148">
        <v>0.23</v>
      </c>
      <c r="U134" s="147">
        <f t="shared" si="63"/>
        <v>0.5</v>
      </c>
      <c r="V134" s="139"/>
      <c r="W134" s="139"/>
      <c r="X134" s="139"/>
      <c r="Y134" s="139"/>
      <c r="Z134" s="139"/>
      <c r="AA134" s="139"/>
      <c r="AB134" s="139"/>
      <c r="AC134" s="139"/>
      <c r="AD134" s="139"/>
      <c r="AE134" s="139" t="s">
        <v>136</v>
      </c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139"/>
      <c r="AP134" s="139"/>
      <c r="AQ134" s="139"/>
      <c r="AR134" s="139"/>
      <c r="AS134" s="139"/>
      <c r="AT134" s="139"/>
      <c r="AU134" s="139"/>
      <c r="AV134" s="139"/>
      <c r="AW134" s="139"/>
      <c r="AX134" s="139"/>
      <c r="AY134" s="139"/>
      <c r="AZ134" s="139"/>
      <c r="BA134" s="139"/>
      <c r="BB134" s="139"/>
      <c r="BC134" s="139"/>
      <c r="BD134" s="139"/>
      <c r="BE134" s="139"/>
      <c r="BF134" s="139"/>
      <c r="BG134" s="139"/>
      <c r="BH134" s="139"/>
    </row>
    <row r="135" spans="1:60" ht="22.5" outlineLevel="1" x14ac:dyDescent="0.2">
      <c r="A135" s="140">
        <v>102</v>
      </c>
      <c r="B135" s="140" t="s">
        <v>353</v>
      </c>
      <c r="C135" s="173" t="s">
        <v>354</v>
      </c>
      <c r="D135" s="147" t="s">
        <v>149</v>
      </c>
      <c r="E135" s="151">
        <v>13.6</v>
      </c>
      <c r="F135" s="153">
        <f t="shared" si="56"/>
        <v>0</v>
      </c>
      <c r="G135" s="154">
        <f t="shared" si="57"/>
        <v>0</v>
      </c>
      <c r="H135" s="154"/>
      <c r="I135" s="154">
        <f t="shared" si="58"/>
        <v>0</v>
      </c>
      <c r="J135" s="154"/>
      <c r="K135" s="154">
        <f t="shared" si="59"/>
        <v>0</v>
      </c>
      <c r="L135" s="154">
        <v>21</v>
      </c>
      <c r="M135" s="154">
        <f t="shared" si="60"/>
        <v>0</v>
      </c>
      <c r="N135" s="147">
        <v>0</v>
      </c>
      <c r="O135" s="147">
        <f t="shared" si="61"/>
        <v>0</v>
      </c>
      <c r="P135" s="147">
        <v>0</v>
      </c>
      <c r="Q135" s="147">
        <f t="shared" si="62"/>
        <v>0</v>
      </c>
      <c r="R135" s="147"/>
      <c r="S135" s="147"/>
      <c r="T135" s="148">
        <v>0</v>
      </c>
      <c r="U135" s="147">
        <f t="shared" si="63"/>
        <v>0</v>
      </c>
      <c r="V135" s="139"/>
      <c r="W135" s="139"/>
      <c r="X135" s="139"/>
      <c r="Y135" s="139"/>
      <c r="Z135" s="139"/>
      <c r="AA135" s="139"/>
      <c r="AB135" s="139"/>
      <c r="AC135" s="139"/>
      <c r="AD135" s="139"/>
      <c r="AE135" s="139" t="s">
        <v>136</v>
      </c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139"/>
      <c r="AP135" s="139"/>
      <c r="AQ135" s="139"/>
      <c r="AR135" s="139"/>
      <c r="AS135" s="139"/>
      <c r="AT135" s="139"/>
      <c r="AU135" s="139"/>
      <c r="AV135" s="139"/>
      <c r="AW135" s="139"/>
      <c r="AX135" s="139"/>
      <c r="AY135" s="139"/>
      <c r="AZ135" s="139"/>
      <c r="BA135" s="139"/>
      <c r="BB135" s="139"/>
      <c r="BC135" s="139"/>
      <c r="BD135" s="139"/>
      <c r="BE135" s="139"/>
      <c r="BF135" s="139"/>
      <c r="BG135" s="139"/>
      <c r="BH135" s="139"/>
    </row>
    <row r="136" spans="1:60" outlineLevel="1" x14ac:dyDescent="0.2">
      <c r="A136" s="140">
        <v>103</v>
      </c>
      <c r="B136" s="140" t="s">
        <v>355</v>
      </c>
      <c r="C136" s="173" t="s">
        <v>356</v>
      </c>
      <c r="D136" s="147" t="s">
        <v>146</v>
      </c>
      <c r="E136" s="151">
        <v>17.7</v>
      </c>
      <c r="F136" s="153">
        <f t="shared" si="56"/>
        <v>0</v>
      </c>
      <c r="G136" s="154">
        <f t="shared" si="57"/>
        <v>0</v>
      </c>
      <c r="H136" s="154"/>
      <c r="I136" s="154">
        <f t="shared" si="58"/>
        <v>0</v>
      </c>
      <c r="J136" s="154"/>
      <c r="K136" s="154">
        <f t="shared" si="59"/>
        <v>0</v>
      </c>
      <c r="L136" s="154">
        <v>21</v>
      </c>
      <c r="M136" s="154">
        <f t="shared" si="60"/>
        <v>0</v>
      </c>
      <c r="N136" s="147">
        <v>5.0400000000000002E-3</v>
      </c>
      <c r="O136" s="147">
        <f t="shared" si="61"/>
        <v>8.9209999999999998E-2</v>
      </c>
      <c r="P136" s="147">
        <v>0</v>
      </c>
      <c r="Q136" s="147">
        <f t="shared" si="62"/>
        <v>0</v>
      </c>
      <c r="R136" s="147"/>
      <c r="S136" s="147"/>
      <c r="T136" s="148">
        <v>0</v>
      </c>
      <c r="U136" s="147">
        <f t="shared" si="63"/>
        <v>0</v>
      </c>
      <c r="V136" s="139"/>
      <c r="W136" s="139"/>
      <c r="X136" s="139"/>
      <c r="Y136" s="139"/>
      <c r="Z136" s="139"/>
      <c r="AA136" s="139"/>
      <c r="AB136" s="139"/>
      <c r="AC136" s="139"/>
      <c r="AD136" s="139"/>
      <c r="AE136" s="139" t="s">
        <v>136</v>
      </c>
      <c r="AF136" s="139"/>
      <c r="AG136" s="139"/>
      <c r="AH136" s="139"/>
      <c r="AI136" s="139"/>
      <c r="AJ136" s="139"/>
      <c r="AK136" s="139"/>
      <c r="AL136" s="139"/>
      <c r="AM136" s="139"/>
      <c r="AN136" s="139"/>
      <c r="AO136" s="139"/>
      <c r="AP136" s="139"/>
      <c r="AQ136" s="139"/>
      <c r="AR136" s="139"/>
      <c r="AS136" s="139"/>
      <c r="AT136" s="139"/>
      <c r="AU136" s="139"/>
      <c r="AV136" s="139"/>
      <c r="AW136" s="139"/>
      <c r="AX136" s="139"/>
      <c r="AY136" s="139"/>
      <c r="AZ136" s="139"/>
      <c r="BA136" s="139"/>
      <c r="BB136" s="139"/>
      <c r="BC136" s="139"/>
      <c r="BD136" s="139"/>
      <c r="BE136" s="139"/>
      <c r="BF136" s="139"/>
      <c r="BG136" s="139"/>
      <c r="BH136" s="139"/>
    </row>
    <row r="137" spans="1:60" outlineLevel="1" x14ac:dyDescent="0.2">
      <c r="A137" s="140">
        <v>104</v>
      </c>
      <c r="B137" s="140" t="s">
        <v>357</v>
      </c>
      <c r="C137" s="173" t="s">
        <v>358</v>
      </c>
      <c r="D137" s="147" t="s">
        <v>149</v>
      </c>
      <c r="E137" s="151">
        <v>37.200000000000003</v>
      </c>
      <c r="F137" s="153">
        <f t="shared" si="56"/>
        <v>0</v>
      </c>
      <c r="G137" s="154">
        <f t="shared" si="57"/>
        <v>0</v>
      </c>
      <c r="H137" s="154"/>
      <c r="I137" s="154">
        <f t="shared" si="58"/>
        <v>0</v>
      </c>
      <c r="J137" s="154"/>
      <c r="K137" s="154">
        <f t="shared" si="59"/>
        <v>0</v>
      </c>
      <c r="L137" s="154">
        <v>21</v>
      </c>
      <c r="M137" s="154">
        <f t="shared" si="60"/>
        <v>0</v>
      </c>
      <c r="N137" s="147">
        <v>4.0000000000000003E-5</v>
      </c>
      <c r="O137" s="147">
        <f t="shared" si="61"/>
        <v>1.49E-3</v>
      </c>
      <c r="P137" s="147">
        <v>0</v>
      </c>
      <c r="Q137" s="147">
        <f t="shared" si="62"/>
        <v>0</v>
      </c>
      <c r="R137" s="147"/>
      <c r="S137" s="147"/>
      <c r="T137" s="148">
        <v>0</v>
      </c>
      <c r="U137" s="147">
        <f t="shared" si="63"/>
        <v>0</v>
      </c>
      <c r="V137" s="139"/>
      <c r="W137" s="139"/>
      <c r="X137" s="139"/>
      <c r="Y137" s="139"/>
      <c r="Z137" s="139"/>
      <c r="AA137" s="139"/>
      <c r="AB137" s="139"/>
      <c r="AC137" s="139"/>
      <c r="AD137" s="139"/>
      <c r="AE137" s="139" t="s">
        <v>136</v>
      </c>
      <c r="AF137" s="139"/>
      <c r="AG137" s="139"/>
      <c r="AH137" s="139"/>
      <c r="AI137" s="139"/>
      <c r="AJ137" s="139"/>
      <c r="AK137" s="139"/>
      <c r="AL137" s="139"/>
      <c r="AM137" s="139"/>
      <c r="AN137" s="139"/>
      <c r="AO137" s="139"/>
      <c r="AP137" s="139"/>
      <c r="AQ137" s="139"/>
      <c r="AR137" s="139"/>
      <c r="AS137" s="139"/>
      <c r="AT137" s="139"/>
      <c r="AU137" s="139"/>
      <c r="AV137" s="139"/>
      <c r="AW137" s="139"/>
      <c r="AX137" s="139"/>
      <c r="AY137" s="139"/>
      <c r="AZ137" s="139"/>
      <c r="BA137" s="139"/>
      <c r="BB137" s="139"/>
      <c r="BC137" s="139"/>
      <c r="BD137" s="139"/>
      <c r="BE137" s="139"/>
      <c r="BF137" s="139"/>
      <c r="BG137" s="139"/>
      <c r="BH137" s="139"/>
    </row>
    <row r="138" spans="1:60" outlineLevel="1" x14ac:dyDescent="0.2">
      <c r="A138" s="140">
        <v>105</v>
      </c>
      <c r="B138" s="140" t="s">
        <v>359</v>
      </c>
      <c r="C138" s="173" t="s">
        <v>360</v>
      </c>
      <c r="D138" s="147" t="s">
        <v>146</v>
      </c>
      <c r="E138" s="151">
        <v>17.7</v>
      </c>
      <c r="F138" s="153">
        <f t="shared" si="56"/>
        <v>0</v>
      </c>
      <c r="G138" s="154">
        <f t="shared" si="57"/>
        <v>0</v>
      </c>
      <c r="H138" s="154"/>
      <c r="I138" s="154">
        <f t="shared" si="58"/>
        <v>0</v>
      </c>
      <c r="J138" s="154"/>
      <c r="K138" s="154">
        <f t="shared" si="59"/>
        <v>0</v>
      </c>
      <c r="L138" s="154">
        <v>21</v>
      </c>
      <c r="M138" s="154">
        <f t="shared" si="60"/>
        <v>0</v>
      </c>
      <c r="N138" s="147">
        <v>1.1999999999999999E-3</v>
      </c>
      <c r="O138" s="147">
        <f t="shared" si="61"/>
        <v>2.1239999999999998E-2</v>
      </c>
      <c r="P138" s="147">
        <v>0</v>
      </c>
      <c r="Q138" s="147">
        <f t="shared" si="62"/>
        <v>0</v>
      </c>
      <c r="R138" s="147"/>
      <c r="S138" s="147"/>
      <c r="T138" s="148">
        <v>0</v>
      </c>
      <c r="U138" s="147">
        <f t="shared" si="63"/>
        <v>0</v>
      </c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 t="s">
        <v>136</v>
      </c>
      <c r="AF138" s="139"/>
      <c r="AG138" s="139"/>
      <c r="AH138" s="139"/>
      <c r="AI138" s="139"/>
      <c r="AJ138" s="139"/>
      <c r="AK138" s="139"/>
      <c r="AL138" s="139"/>
      <c r="AM138" s="139"/>
      <c r="AN138" s="139"/>
      <c r="AO138" s="139"/>
      <c r="AP138" s="139"/>
      <c r="AQ138" s="139"/>
      <c r="AR138" s="139"/>
      <c r="AS138" s="139"/>
      <c r="AT138" s="139"/>
      <c r="AU138" s="139"/>
      <c r="AV138" s="139"/>
      <c r="AW138" s="139"/>
      <c r="AX138" s="139"/>
      <c r="AY138" s="139"/>
      <c r="AZ138" s="139"/>
      <c r="BA138" s="139"/>
      <c r="BB138" s="139"/>
      <c r="BC138" s="139"/>
      <c r="BD138" s="139"/>
      <c r="BE138" s="139"/>
      <c r="BF138" s="139"/>
      <c r="BG138" s="139"/>
      <c r="BH138" s="139"/>
    </row>
    <row r="139" spans="1:60" outlineLevel="1" x14ac:dyDescent="0.2">
      <c r="A139" s="140">
        <v>106</v>
      </c>
      <c r="B139" s="140" t="s">
        <v>361</v>
      </c>
      <c r="C139" s="173" t="s">
        <v>362</v>
      </c>
      <c r="D139" s="147" t="s">
        <v>149</v>
      </c>
      <c r="E139" s="151">
        <v>21.4</v>
      </c>
      <c r="F139" s="153">
        <f t="shared" si="56"/>
        <v>0</v>
      </c>
      <c r="G139" s="154">
        <f t="shared" si="57"/>
        <v>0</v>
      </c>
      <c r="H139" s="154"/>
      <c r="I139" s="154">
        <f t="shared" si="58"/>
        <v>0</v>
      </c>
      <c r="J139" s="154"/>
      <c r="K139" s="154">
        <f t="shared" si="59"/>
        <v>0</v>
      </c>
      <c r="L139" s="154">
        <v>21</v>
      </c>
      <c r="M139" s="154">
        <f t="shared" si="60"/>
        <v>0</v>
      </c>
      <c r="N139" s="147">
        <v>0</v>
      </c>
      <c r="O139" s="147">
        <f t="shared" si="61"/>
        <v>0</v>
      </c>
      <c r="P139" s="147">
        <v>0</v>
      </c>
      <c r="Q139" s="147">
        <f t="shared" si="62"/>
        <v>0</v>
      </c>
      <c r="R139" s="147"/>
      <c r="S139" s="147"/>
      <c r="T139" s="148">
        <v>0</v>
      </c>
      <c r="U139" s="147">
        <f t="shared" si="63"/>
        <v>0</v>
      </c>
      <c r="V139" s="139"/>
      <c r="W139" s="139"/>
      <c r="X139" s="139"/>
      <c r="Y139" s="139"/>
      <c r="Z139" s="139"/>
      <c r="AA139" s="139"/>
      <c r="AB139" s="139"/>
      <c r="AC139" s="139"/>
      <c r="AD139" s="139"/>
      <c r="AE139" s="139" t="s">
        <v>136</v>
      </c>
      <c r="AF139" s="139"/>
      <c r="AG139" s="139"/>
      <c r="AH139" s="139"/>
      <c r="AI139" s="139"/>
      <c r="AJ139" s="139"/>
      <c r="AK139" s="139"/>
      <c r="AL139" s="139"/>
      <c r="AM139" s="139"/>
      <c r="AN139" s="139"/>
      <c r="AO139" s="139"/>
      <c r="AP139" s="139"/>
      <c r="AQ139" s="139"/>
      <c r="AR139" s="139"/>
      <c r="AS139" s="139"/>
      <c r="AT139" s="139"/>
      <c r="AU139" s="139"/>
      <c r="AV139" s="139"/>
      <c r="AW139" s="139"/>
      <c r="AX139" s="139"/>
      <c r="AY139" s="139"/>
      <c r="AZ139" s="139"/>
      <c r="BA139" s="139"/>
      <c r="BB139" s="139"/>
      <c r="BC139" s="139"/>
      <c r="BD139" s="139"/>
      <c r="BE139" s="139"/>
      <c r="BF139" s="139"/>
      <c r="BG139" s="139"/>
      <c r="BH139" s="139"/>
    </row>
    <row r="140" spans="1:60" ht="22.5" outlineLevel="1" x14ac:dyDescent="0.2">
      <c r="A140" s="140">
        <v>107</v>
      </c>
      <c r="B140" s="140" t="s">
        <v>363</v>
      </c>
      <c r="C140" s="173" t="s">
        <v>364</v>
      </c>
      <c r="D140" s="147" t="s">
        <v>149</v>
      </c>
      <c r="E140" s="151">
        <v>2.19</v>
      </c>
      <c r="F140" s="153">
        <f t="shared" si="56"/>
        <v>0</v>
      </c>
      <c r="G140" s="154">
        <f t="shared" si="57"/>
        <v>0</v>
      </c>
      <c r="H140" s="154"/>
      <c r="I140" s="154">
        <f t="shared" si="58"/>
        <v>0</v>
      </c>
      <c r="J140" s="154"/>
      <c r="K140" s="154">
        <f t="shared" si="59"/>
        <v>0</v>
      </c>
      <c r="L140" s="154">
        <v>21</v>
      </c>
      <c r="M140" s="154">
        <f t="shared" si="60"/>
        <v>0</v>
      </c>
      <c r="N140" s="147">
        <v>1E-4</v>
      </c>
      <c r="O140" s="147">
        <f t="shared" si="61"/>
        <v>2.2000000000000001E-4</v>
      </c>
      <c r="P140" s="147">
        <v>0</v>
      </c>
      <c r="Q140" s="147">
        <f t="shared" si="62"/>
        <v>0</v>
      </c>
      <c r="R140" s="147"/>
      <c r="S140" s="147"/>
      <c r="T140" s="148">
        <v>0.12</v>
      </c>
      <c r="U140" s="147">
        <f t="shared" si="63"/>
        <v>0.26</v>
      </c>
      <c r="V140" s="139"/>
      <c r="W140" s="139"/>
      <c r="X140" s="139"/>
      <c r="Y140" s="139"/>
      <c r="Z140" s="139"/>
      <c r="AA140" s="139"/>
      <c r="AB140" s="139"/>
      <c r="AC140" s="139"/>
      <c r="AD140" s="139"/>
      <c r="AE140" s="139" t="s">
        <v>136</v>
      </c>
      <c r="AF140" s="139"/>
      <c r="AG140" s="139"/>
      <c r="AH140" s="139"/>
      <c r="AI140" s="139"/>
      <c r="AJ140" s="139"/>
      <c r="AK140" s="139"/>
      <c r="AL140" s="139"/>
      <c r="AM140" s="139"/>
      <c r="AN140" s="139"/>
      <c r="AO140" s="139"/>
      <c r="AP140" s="139"/>
      <c r="AQ140" s="139"/>
      <c r="AR140" s="139"/>
      <c r="AS140" s="139"/>
      <c r="AT140" s="139"/>
      <c r="AU140" s="139"/>
      <c r="AV140" s="139"/>
      <c r="AW140" s="139"/>
      <c r="AX140" s="139"/>
      <c r="AY140" s="139"/>
      <c r="AZ140" s="139"/>
      <c r="BA140" s="139"/>
      <c r="BB140" s="139"/>
      <c r="BC140" s="139"/>
      <c r="BD140" s="139"/>
      <c r="BE140" s="139"/>
      <c r="BF140" s="139"/>
      <c r="BG140" s="139"/>
      <c r="BH140" s="139"/>
    </row>
    <row r="141" spans="1:60" outlineLevel="1" x14ac:dyDescent="0.2">
      <c r="A141" s="140">
        <v>108</v>
      </c>
      <c r="B141" s="140" t="s">
        <v>365</v>
      </c>
      <c r="C141" s="173" t="s">
        <v>366</v>
      </c>
      <c r="D141" s="147" t="s">
        <v>135</v>
      </c>
      <c r="E141" s="151">
        <v>3</v>
      </c>
      <c r="F141" s="153">
        <f t="shared" si="56"/>
        <v>0</v>
      </c>
      <c r="G141" s="154">
        <f t="shared" si="57"/>
        <v>0</v>
      </c>
      <c r="H141" s="154"/>
      <c r="I141" s="154">
        <f t="shared" si="58"/>
        <v>0</v>
      </c>
      <c r="J141" s="154"/>
      <c r="K141" s="154">
        <f t="shared" si="59"/>
        <v>0</v>
      </c>
      <c r="L141" s="154">
        <v>21</v>
      </c>
      <c r="M141" s="154">
        <f t="shared" si="60"/>
        <v>0</v>
      </c>
      <c r="N141" s="147">
        <v>3.8999999999999999E-4</v>
      </c>
      <c r="O141" s="147">
        <f t="shared" si="61"/>
        <v>1.17E-3</v>
      </c>
      <c r="P141" s="147">
        <v>0</v>
      </c>
      <c r="Q141" s="147">
        <f t="shared" si="62"/>
        <v>0</v>
      </c>
      <c r="R141" s="147"/>
      <c r="S141" s="147"/>
      <c r="T141" s="148">
        <v>0</v>
      </c>
      <c r="U141" s="147">
        <f t="shared" si="63"/>
        <v>0</v>
      </c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39" t="s">
        <v>220</v>
      </c>
      <c r="AF141" s="139"/>
      <c r="AG141" s="139"/>
      <c r="AH141" s="139"/>
      <c r="AI141" s="139"/>
      <c r="AJ141" s="139"/>
      <c r="AK141" s="139"/>
      <c r="AL141" s="139"/>
      <c r="AM141" s="139"/>
      <c r="AN141" s="139"/>
      <c r="AO141" s="139"/>
      <c r="AP141" s="139"/>
      <c r="AQ141" s="139"/>
      <c r="AR141" s="139"/>
      <c r="AS141" s="139"/>
      <c r="AT141" s="139"/>
      <c r="AU141" s="139"/>
      <c r="AV141" s="139"/>
      <c r="AW141" s="139"/>
      <c r="AX141" s="139"/>
      <c r="AY141" s="139"/>
      <c r="AZ141" s="139"/>
      <c r="BA141" s="139"/>
      <c r="BB141" s="139"/>
      <c r="BC141" s="139"/>
      <c r="BD141" s="139"/>
      <c r="BE141" s="139"/>
      <c r="BF141" s="139"/>
      <c r="BG141" s="139"/>
      <c r="BH141" s="139"/>
    </row>
    <row r="142" spans="1:60" outlineLevel="1" x14ac:dyDescent="0.2">
      <c r="A142" s="140">
        <v>109</v>
      </c>
      <c r="B142" s="140" t="s">
        <v>367</v>
      </c>
      <c r="C142" s="173" t="s">
        <v>368</v>
      </c>
      <c r="D142" s="147" t="s">
        <v>135</v>
      </c>
      <c r="E142" s="151">
        <v>3</v>
      </c>
      <c r="F142" s="153">
        <f t="shared" si="56"/>
        <v>0</v>
      </c>
      <c r="G142" s="154">
        <f t="shared" si="57"/>
        <v>0</v>
      </c>
      <c r="H142" s="154"/>
      <c r="I142" s="154">
        <f t="shared" si="58"/>
        <v>0</v>
      </c>
      <c r="J142" s="154"/>
      <c r="K142" s="154">
        <f t="shared" si="59"/>
        <v>0</v>
      </c>
      <c r="L142" s="154">
        <v>21</v>
      </c>
      <c r="M142" s="154">
        <f t="shared" si="60"/>
        <v>0</v>
      </c>
      <c r="N142" s="147">
        <v>3.4000000000000002E-4</v>
      </c>
      <c r="O142" s="147">
        <f t="shared" si="61"/>
        <v>1.0200000000000001E-3</v>
      </c>
      <c r="P142" s="147">
        <v>0</v>
      </c>
      <c r="Q142" s="147">
        <f t="shared" si="62"/>
        <v>0</v>
      </c>
      <c r="R142" s="147"/>
      <c r="S142" s="147"/>
      <c r="T142" s="148">
        <v>0</v>
      </c>
      <c r="U142" s="147">
        <f t="shared" si="63"/>
        <v>0</v>
      </c>
      <c r="V142" s="139"/>
      <c r="W142" s="139"/>
      <c r="X142" s="139"/>
      <c r="Y142" s="139"/>
      <c r="Z142" s="139"/>
      <c r="AA142" s="139"/>
      <c r="AB142" s="139"/>
      <c r="AC142" s="139"/>
      <c r="AD142" s="139"/>
      <c r="AE142" s="139" t="s">
        <v>220</v>
      </c>
      <c r="AF142" s="139"/>
      <c r="AG142" s="139"/>
      <c r="AH142" s="139"/>
      <c r="AI142" s="139"/>
      <c r="AJ142" s="139"/>
      <c r="AK142" s="139"/>
      <c r="AL142" s="139"/>
      <c r="AM142" s="139"/>
      <c r="AN142" s="139"/>
      <c r="AO142" s="139"/>
      <c r="AP142" s="139"/>
      <c r="AQ142" s="139"/>
      <c r="AR142" s="139"/>
      <c r="AS142" s="139"/>
      <c r="AT142" s="139"/>
      <c r="AU142" s="139"/>
      <c r="AV142" s="139"/>
      <c r="AW142" s="139"/>
      <c r="AX142" s="139"/>
      <c r="AY142" s="139"/>
      <c r="AZ142" s="139"/>
      <c r="BA142" s="139"/>
      <c r="BB142" s="139"/>
      <c r="BC142" s="139"/>
      <c r="BD142" s="139"/>
      <c r="BE142" s="139"/>
      <c r="BF142" s="139"/>
      <c r="BG142" s="139"/>
      <c r="BH142" s="139"/>
    </row>
    <row r="143" spans="1:60" ht="22.5" outlineLevel="1" x14ac:dyDescent="0.2">
      <c r="A143" s="140">
        <v>110</v>
      </c>
      <c r="B143" s="140" t="s">
        <v>369</v>
      </c>
      <c r="C143" s="173" t="s">
        <v>370</v>
      </c>
      <c r="D143" s="147" t="s">
        <v>146</v>
      </c>
      <c r="E143" s="151">
        <v>19.5</v>
      </c>
      <c r="F143" s="153">
        <f t="shared" si="56"/>
        <v>0</v>
      </c>
      <c r="G143" s="154">
        <f t="shared" si="57"/>
        <v>0</v>
      </c>
      <c r="H143" s="154"/>
      <c r="I143" s="154">
        <f t="shared" si="58"/>
        <v>0</v>
      </c>
      <c r="J143" s="154"/>
      <c r="K143" s="154">
        <f t="shared" si="59"/>
        <v>0</v>
      </c>
      <c r="L143" s="154">
        <v>21</v>
      </c>
      <c r="M143" s="154">
        <f t="shared" si="60"/>
        <v>0</v>
      </c>
      <c r="N143" s="147">
        <v>1.9199999999999998E-2</v>
      </c>
      <c r="O143" s="147">
        <f t="shared" si="61"/>
        <v>0.37440000000000001</v>
      </c>
      <c r="P143" s="147">
        <v>0</v>
      </c>
      <c r="Q143" s="147">
        <f t="shared" si="62"/>
        <v>0</v>
      </c>
      <c r="R143" s="147"/>
      <c r="S143" s="147"/>
      <c r="T143" s="148">
        <v>0</v>
      </c>
      <c r="U143" s="147">
        <f t="shared" si="63"/>
        <v>0</v>
      </c>
      <c r="V143" s="139"/>
      <c r="W143" s="139"/>
      <c r="X143" s="139"/>
      <c r="Y143" s="139"/>
      <c r="Z143" s="139"/>
      <c r="AA143" s="139"/>
      <c r="AB143" s="139"/>
      <c r="AC143" s="139"/>
      <c r="AD143" s="139"/>
      <c r="AE143" s="139" t="s">
        <v>220</v>
      </c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39"/>
      <c r="AW143" s="139"/>
      <c r="AX143" s="139"/>
      <c r="AY143" s="139"/>
      <c r="AZ143" s="139"/>
      <c r="BA143" s="139"/>
      <c r="BB143" s="139"/>
      <c r="BC143" s="139"/>
      <c r="BD143" s="139"/>
      <c r="BE143" s="139"/>
      <c r="BF143" s="139"/>
      <c r="BG143" s="139"/>
      <c r="BH143" s="139"/>
    </row>
    <row r="144" spans="1:60" outlineLevel="1" x14ac:dyDescent="0.2">
      <c r="A144" s="140">
        <v>111</v>
      </c>
      <c r="B144" s="140" t="s">
        <v>371</v>
      </c>
      <c r="C144" s="173" t="s">
        <v>372</v>
      </c>
      <c r="D144" s="147" t="s">
        <v>0</v>
      </c>
      <c r="E144" s="151">
        <v>396.4</v>
      </c>
      <c r="F144" s="153">
        <f t="shared" si="56"/>
        <v>0</v>
      </c>
      <c r="G144" s="154">
        <f t="shared" si="57"/>
        <v>0</v>
      </c>
      <c r="H144" s="154"/>
      <c r="I144" s="154">
        <f t="shared" si="58"/>
        <v>0</v>
      </c>
      <c r="J144" s="154"/>
      <c r="K144" s="154">
        <f t="shared" si="59"/>
        <v>0</v>
      </c>
      <c r="L144" s="154">
        <v>21</v>
      </c>
      <c r="M144" s="154">
        <f t="shared" si="60"/>
        <v>0</v>
      </c>
      <c r="N144" s="147">
        <v>0</v>
      </c>
      <c r="O144" s="147">
        <f t="shared" si="61"/>
        <v>0</v>
      </c>
      <c r="P144" s="147">
        <v>0</v>
      </c>
      <c r="Q144" s="147">
        <f t="shared" si="62"/>
        <v>0</v>
      </c>
      <c r="R144" s="147"/>
      <c r="S144" s="147"/>
      <c r="T144" s="148">
        <v>0</v>
      </c>
      <c r="U144" s="147">
        <f t="shared" si="63"/>
        <v>0</v>
      </c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 t="s">
        <v>136</v>
      </c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</row>
    <row r="145" spans="1:60" x14ac:dyDescent="0.2">
      <c r="A145" s="141" t="s">
        <v>131</v>
      </c>
      <c r="B145" s="141" t="s">
        <v>90</v>
      </c>
      <c r="C145" s="174" t="s">
        <v>91</v>
      </c>
      <c r="D145" s="149"/>
      <c r="E145" s="152"/>
      <c r="F145" s="155"/>
      <c r="G145" s="155">
        <f>SUMIF(AE146:AE157,"&lt;&gt;NOR",G146:G157)</f>
        <v>0</v>
      </c>
      <c r="H145" s="155"/>
      <c r="I145" s="155">
        <f>SUM(I146:I157)</f>
        <v>0</v>
      </c>
      <c r="J145" s="155"/>
      <c r="K145" s="155">
        <f>SUM(K146:K157)</f>
        <v>0</v>
      </c>
      <c r="L145" s="155"/>
      <c r="M145" s="155">
        <f>SUM(M146:M157)</f>
        <v>0</v>
      </c>
      <c r="N145" s="149"/>
      <c r="O145" s="149">
        <f>SUM(O146:O157)</f>
        <v>2.4180000000000007E-2</v>
      </c>
      <c r="P145" s="149"/>
      <c r="Q145" s="149">
        <f>SUM(Q146:Q157)</f>
        <v>0</v>
      </c>
      <c r="R145" s="149"/>
      <c r="S145" s="149"/>
      <c r="T145" s="150"/>
      <c r="U145" s="149">
        <f>SUM(U146:U157)</f>
        <v>0</v>
      </c>
      <c r="AE145" t="s">
        <v>132</v>
      </c>
    </row>
    <row r="146" spans="1:60" outlineLevel="1" x14ac:dyDescent="0.2">
      <c r="A146" s="140">
        <v>112</v>
      </c>
      <c r="B146" s="140" t="s">
        <v>373</v>
      </c>
      <c r="C146" s="173" t="s">
        <v>374</v>
      </c>
      <c r="D146" s="147" t="s">
        <v>146</v>
      </c>
      <c r="E146" s="151">
        <v>53.1</v>
      </c>
      <c r="F146" s="153">
        <f t="shared" ref="F146:F157" si="64">H146+J146</f>
        <v>0</v>
      </c>
      <c r="G146" s="154">
        <f t="shared" ref="G146:G157" si="65">ROUND(E146*F146,2)</f>
        <v>0</v>
      </c>
      <c r="H146" s="154"/>
      <c r="I146" s="154">
        <f t="shared" ref="I146:I157" si="66">ROUND(E146*H146,2)</f>
        <v>0</v>
      </c>
      <c r="J146" s="154"/>
      <c r="K146" s="154">
        <f t="shared" ref="K146:K157" si="67">ROUND(E146*J146,2)</f>
        <v>0</v>
      </c>
      <c r="L146" s="154">
        <v>21</v>
      </c>
      <c r="M146" s="154">
        <f t="shared" ref="M146:M157" si="68">G146*(1+L146/100)</f>
        <v>0</v>
      </c>
      <c r="N146" s="147">
        <v>5.0000000000000002E-5</v>
      </c>
      <c r="O146" s="147">
        <f t="shared" ref="O146:O157" si="69">ROUND(E146*N146,5)</f>
        <v>2.66E-3</v>
      </c>
      <c r="P146" s="147">
        <v>0</v>
      </c>
      <c r="Q146" s="147">
        <f t="shared" ref="Q146:Q157" si="70">ROUND(E146*P146,5)</f>
        <v>0</v>
      </c>
      <c r="R146" s="147"/>
      <c r="S146" s="147"/>
      <c r="T146" s="148">
        <v>0</v>
      </c>
      <c r="U146" s="147">
        <f t="shared" ref="U146:U157" si="71">ROUND(E146*T146,2)</f>
        <v>0</v>
      </c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 t="s">
        <v>136</v>
      </c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39"/>
      <c r="AW146" s="139"/>
      <c r="AX146" s="139"/>
      <c r="AY146" s="139"/>
      <c r="AZ146" s="139"/>
      <c r="BA146" s="139"/>
      <c r="BB146" s="139"/>
      <c r="BC146" s="139"/>
      <c r="BD146" s="139"/>
      <c r="BE146" s="139"/>
      <c r="BF146" s="139"/>
      <c r="BG146" s="139"/>
      <c r="BH146" s="139"/>
    </row>
    <row r="147" spans="1:60" outlineLevel="1" x14ac:dyDescent="0.2">
      <c r="A147" s="140">
        <v>113</v>
      </c>
      <c r="B147" s="140" t="s">
        <v>375</v>
      </c>
      <c r="C147" s="173" t="s">
        <v>376</v>
      </c>
      <c r="D147" s="147" t="s">
        <v>146</v>
      </c>
      <c r="E147" s="151">
        <v>53.1</v>
      </c>
      <c r="F147" s="153">
        <f t="shared" si="64"/>
        <v>0</v>
      </c>
      <c r="G147" s="154">
        <f t="shared" si="65"/>
        <v>0</v>
      </c>
      <c r="H147" s="154"/>
      <c r="I147" s="154">
        <f t="shared" si="66"/>
        <v>0</v>
      </c>
      <c r="J147" s="154"/>
      <c r="K147" s="154">
        <f t="shared" si="67"/>
        <v>0</v>
      </c>
      <c r="L147" s="154">
        <v>21</v>
      </c>
      <c r="M147" s="154">
        <f t="shared" si="68"/>
        <v>0</v>
      </c>
      <c r="N147" s="147">
        <v>5.0000000000000002E-5</v>
      </c>
      <c r="O147" s="147">
        <f t="shared" si="69"/>
        <v>2.66E-3</v>
      </c>
      <c r="P147" s="147">
        <v>0</v>
      </c>
      <c r="Q147" s="147">
        <f t="shared" si="70"/>
        <v>0</v>
      </c>
      <c r="R147" s="147"/>
      <c r="S147" s="147"/>
      <c r="T147" s="148">
        <v>0</v>
      </c>
      <c r="U147" s="147">
        <f t="shared" si="71"/>
        <v>0</v>
      </c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 t="s">
        <v>136</v>
      </c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</row>
    <row r="148" spans="1:60" outlineLevel="1" x14ac:dyDescent="0.2">
      <c r="A148" s="140">
        <v>114</v>
      </c>
      <c r="B148" s="140" t="s">
        <v>377</v>
      </c>
      <c r="C148" s="173" t="s">
        <v>378</v>
      </c>
      <c r="D148" s="147" t="s">
        <v>146</v>
      </c>
      <c r="E148" s="151">
        <v>53.1</v>
      </c>
      <c r="F148" s="153">
        <f t="shared" si="64"/>
        <v>0</v>
      </c>
      <c r="G148" s="154">
        <f t="shared" si="65"/>
        <v>0</v>
      </c>
      <c r="H148" s="154"/>
      <c r="I148" s="154">
        <f t="shared" si="66"/>
        <v>0</v>
      </c>
      <c r="J148" s="154"/>
      <c r="K148" s="154">
        <f t="shared" si="67"/>
        <v>0</v>
      </c>
      <c r="L148" s="154">
        <v>21</v>
      </c>
      <c r="M148" s="154">
        <f t="shared" si="68"/>
        <v>0</v>
      </c>
      <c r="N148" s="147">
        <v>5.0000000000000002E-5</v>
      </c>
      <c r="O148" s="147">
        <f t="shared" si="69"/>
        <v>2.66E-3</v>
      </c>
      <c r="P148" s="147">
        <v>0</v>
      </c>
      <c r="Q148" s="147">
        <f t="shared" si="70"/>
        <v>0</v>
      </c>
      <c r="R148" s="147"/>
      <c r="S148" s="147"/>
      <c r="T148" s="148">
        <v>0</v>
      </c>
      <c r="U148" s="147">
        <f t="shared" si="71"/>
        <v>0</v>
      </c>
      <c r="V148" s="139"/>
      <c r="W148" s="139"/>
      <c r="X148" s="139"/>
      <c r="Y148" s="139"/>
      <c r="Z148" s="139"/>
      <c r="AA148" s="139"/>
      <c r="AB148" s="139"/>
      <c r="AC148" s="139"/>
      <c r="AD148" s="139"/>
      <c r="AE148" s="139" t="s">
        <v>136</v>
      </c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</row>
    <row r="149" spans="1:60" outlineLevel="1" x14ac:dyDescent="0.2">
      <c r="A149" s="140">
        <v>115</v>
      </c>
      <c r="B149" s="140" t="s">
        <v>379</v>
      </c>
      <c r="C149" s="173" t="s">
        <v>380</v>
      </c>
      <c r="D149" s="147" t="s">
        <v>149</v>
      </c>
      <c r="E149" s="151">
        <v>51.9</v>
      </c>
      <c r="F149" s="153">
        <f t="shared" si="64"/>
        <v>0</v>
      </c>
      <c r="G149" s="154">
        <f t="shared" si="65"/>
        <v>0</v>
      </c>
      <c r="H149" s="154"/>
      <c r="I149" s="154">
        <f t="shared" si="66"/>
        <v>0</v>
      </c>
      <c r="J149" s="154"/>
      <c r="K149" s="154">
        <f t="shared" si="67"/>
        <v>0</v>
      </c>
      <c r="L149" s="154">
        <v>21</v>
      </c>
      <c r="M149" s="154">
        <f t="shared" si="68"/>
        <v>0</v>
      </c>
      <c r="N149" s="147">
        <v>5.0000000000000002E-5</v>
      </c>
      <c r="O149" s="147">
        <f t="shared" si="69"/>
        <v>2.5999999999999999E-3</v>
      </c>
      <c r="P149" s="147">
        <v>0</v>
      </c>
      <c r="Q149" s="147">
        <f t="shared" si="70"/>
        <v>0</v>
      </c>
      <c r="R149" s="147"/>
      <c r="S149" s="147"/>
      <c r="T149" s="148">
        <v>0</v>
      </c>
      <c r="U149" s="147">
        <f t="shared" si="71"/>
        <v>0</v>
      </c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 t="s">
        <v>136</v>
      </c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</row>
    <row r="150" spans="1:60" outlineLevel="1" x14ac:dyDescent="0.2">
      <c r="A150" s="140">
        <v>116</v>
      </c>
      <c r="B150" s="140" t="s">
        <v>381</v>
      </c>
      <c r="C150" s="173" t="s">
        <v>382</v>
      </c>
      <c r="D150" s="147" t="s">
        <v>135</v>
      </c>
      <c r="E150" s="151">
        <v>3</v>
      </c>
      <c r="F150" s="153">
        <f t="shared" si="64"/>
        <v>0</v>
      </c>
      <c r="G150" s="154">
        <f t="shared" si="65"/>
        <v>0</v>
      </c>
      <c r="H150" s="154"/>
      <c r="I150" s="154">
        <f t="shared" si="66"/>
        <v>0</v>
      </c>
      <c r="J150" s="154"/>
      <c r="K150" s="154">
        <f t="shared" si="67"/>
        <v>0</v>
      </c>
      <c r="L150" s="154">
        <v>21</v>
      </c>
      <c r="M150" s="154">
        <f t="shared" si="68"/>
        <v>0</v>
      </c>
      <c r="N150" s="147">
        <v>5.0000000000000002E-5</v>
      </c>
      <c r="O150" s="147">
        <f t="shared" si="69"/>
        <v>1.4999999999999999E-4</v>
      </c>
      <c r="P150" s="147">
        <v>0</v>
      </c>
      <c r="Q150" s="147">
        <f t="shared" si="70"/>
        <v>0</v>
      </c>
      <c r="R150" s="147"/>
      <c r="S150" s="147"/>
      <c r="T150" s="148">
        <v>0</v>
      </c>
      <c r="U150" s="147">
        <f t="shared" si="71"/>
        <v>0</v>
      </c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 t="s">
        <v>136</v>
      </c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</row>
    <row r="151" spans="1:60" outlineLevel="1" x14ac:dyDescent="0.2">
      <c r="A151" s="140">
        <v>117</v>
      </c>
      <c r="B151" s="140" t="s">
        <v>383</v>
      </c>
      <c r="C151" s="173" t="s">
        <v>384</v>
      </c>
      <c r="D151" s="147" t="s">
        <v>146</v>
      </c>
      <c r="E151" s="151">
        <v>61.1</v>
      </c>
      <c r="F151" s="153">
        <f t="shared" si="64"/>
        <v>0</v>
      </c>
      <c r="G151" s="154">
        <f t="shared" si="65"/>
        <v>0</v>
      </c>
      <c r="H151" s="154"/>
      <c r="I151" s="154">
        <f t="shared" si="66"/>
        <v>0</v>
      </c>
      <c r="J151" s="154"/>
      <c r="K151" s="154">
        <f t="shared" si="67"/>
        <v>0</v>
      </c>
      <c r="L151" s="154">
        <v>21</v>
      </c>
      <c r="M151" s="154">
        <f t="shared" si="68"/>
        <v>0</v>
      </c>
      <c r="N151" s="147">
        <v>5.0000000000000002E-5</v>
      </c>
      <c r="O151" s="147">
        <f t="shared" si="69"/>
        <v>3.0599999999999998E-3</v>
      </c>
      <c r="P151" s="147">
        <v>0</v>
      </c>
      <c r="Q151" s="147">
        <f t="shared" si="70"/>
        <v>0</v>
      </c>
      <c r="R151" s="147"/>
      <c r="S151" s="147"/>
      <c r="T151" s="148">
        <v>0</v>
      </c>
      <c r="U151" s="147">
        <f t="shared" si="71"/>
        <v>0</v>
      </c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 t="s">
        <v>136</v>
      </c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</row>
    <row r="152" spans="1:60" outlineLevel="1" x14ac:dyDescent="0.2">
      <c r="A152" s="140">
        <v>118</v>
      </c>
      <c r="B152" s="140" t="s">
        <v>385</v>
      </c>
      <c r="C152" s="173" t="s">
        <v>386</v>
      </c>
      <c r="D152" s="147" t="s">
        <v>146</v>
      </c>
      <c r="E152" s="151">
        <v>58.4</v>
      </c>
      <c r="F152" s="153">
        <f t="shared" si="64"/>
        <v>0</v>
      </c>
      <c r="G152" s="154">
        <f t="shared" si="65"/>
        <v>0</v>
      </c>
      <c r="H152" s="154"/>
      <c r="I152" s="154">
        <f t="shared" si="66"/>
        <v>0</v>
      </c>
      <c r="J152" s="154"/>
      <c r="K152" s="154">
        <f t="shared" si="67"/>
        <v>0</v>
      </c>
      <c r="L152" s="154">
        <v>21</v>
      </c>
      <c r="M152" s="154">
        <f t="shared" si="68"/>
        <v>0</v>
      </c>
      <c r="N152" s="147">
        <v>5.0000000000000002E-5</v>
      </c>
      <c r="O152" s="147">
        <f t="shared" si="69"/>
        <v>2.9199999999999999E-3</v>
      </c>
      <c r="P152" s="147">
        <v>0</v>
      </c>
      <c r="Q152" s="147">
        <f t="shared" si="70"/>
        <v>0</v>
      </c>
      <c r="R152" s="147"/>
      <c r="S152" s="147"/>
      <c r="T152" s="148">
        <v>0</v>
      </c>
      <c r="U152" s="147">
        <f t="shared" si="71"/>
        <v>0</v>
      </c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 t="s">
        <v>136</v>
      </c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</row>
    <row r="153" spans="1:60" outlineLevel="1" x14ac:dyDescent="0.2">
      <c r="A153" s="140">
        <v>119</v>
      </c>
      <c r="B153" s="140" t="s">
        <v>387</v>
      </c>
      <c r="C153" s="173" t="s">
        <v>388</v>
      </c>
      <c r="D153" s="147" t="s">
        <v>146</v>
      </c>
      <c r="E153" s="151">
        <v>53.1</v>
      </c>
      <c r="F153" s="153">
        <f t="shared" si="64"/>
        <v>0</v>
      </c>
      <c r="G153" s="154">
        <f t="shared" si="65"/>
        <v>0</v>
      </c>
      <c r="H153" s="154"/>
      <c r="I153" s="154">
        <f t="shared" si="66"/>
        <v>0</v>
      </c>
      <c r="J153" s="154"/>
      <c r="K153" s="154">
        <f t="shared" si="67"/>
        <v>0</v>
      </c>
      <c r="L153" s="154">
        <v>21</v>
      </c>
      <c r="M153" s="154">
        <f t="shared" si="68"/>
        <v>0</v>
      </c>
      <c r="N153" s="147">
        <v>5.0000000000000002E-5</v>
      </c>
      <c r="O153" s="147">
        <f t="shared" si="69"/>
        <v>2.66E-3</v>
      </c>
      <c r="P153" s="147">
        <v>0</v>
      </c>
      <c r="Q153" s="147">
        <f t="shared" si="70"/>
        <v>0</v>
      </c>
      <c r="R153" s="147"/>
      <c r="S153" s="147"/>
      <c r="T153" s="148">
        <v>0</v>
      </c>
      <c r="U153" s="147">
        <f t="shared" si="71"/>
        <v>0</v>
      </c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 t="s">
        <v>136</v>
      </c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</row>
    <row r="154" spans="1:60" outlineLevel="1" x14ac:dyDescent="0.2">
      <c r="A154" s="140">
        <v>120</v>
      </c>
      <c r="B154" s="140" t="s">
        <v>389</v>
      </c>
      <c r="C154" s="173" t="s">
        <v>390</v>
      </c>
      <c r="D154" s="147" t="s">
        <v>149</v>
      </c>
      <c r="E154" s="151">
        <v>57.2</v>
      </c>
      <c r="F154" s="153">
        <f t="shared" si="64"/>
        <v>0</v>
      </c>
      <c r="G154" s="154">
        <f t="shared" si="65"/>
        <v>0</v>
      </c>
      <c r="H154" s="154"/>
      <c r="I154" s="154">
        <f t="shared" si="66"/>
        <v>0</v>
      </c>
      <c r="J154" s="154"/>
      <c r="K154" s="154">
        <f t="shared" si="67"/>
        <v>0</v>
      </c>
      <c r="L154" s="154">
        <v>21</v>
      </c>
      <c r="M154" s="154">
        <f t="shared" si="68"/>
        <v>0</v>
      </c>
      <c r="N154" s="147">
        <v>5.0000000000000002E-5</v>
      </c>
      <c r="O154" s="147">
        <f t="shared" si="69"/>
        <v>2.8600000000000001E-3</v>
      </c>
      <c r="P154" s="147">
        <v>0</v>
      </c>
      <c r="Q154" s="147">
        <f t="shared" si="70"/>
        <v>0</v>
      </c>
      <c r="R154" s="147"/>
      <c r="S154" s="147"/>
      <c r="T154" s="148">
        <v>0</v>
      </c>
      <c r="U154" s="147">
        <f t="shared" si="71"/>
        <v>0</v>
      </c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 t="s">
        <v>136</v>
      </c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</row>
    <row r="155" spans="1:60" outlineLevel="1" x14ac:dyDescent="0.2">
      <c r="A155" s="140">
        <v>121</v>
      </c>
      <c r="B155" s="140" t="s">
        <v>391</v>
      </c>
      <c r="C155" s="173" t="s">
        <v>392</v>
      </c>
      <c r="D155" s="147" t="s">
        <v>135</v>
      </c>
      <c r="E155" s="151">
        <v>35</v>
      </c>
      <c r="F155" s="153">
        <f t="shared" si="64"/>
        <v>0</v>
      </c>
      <c r="G155" s="154">
        <f t="shared" si="65"/>
        <v>0</v>
      </c>
      <c r="H155" s="154"/>
      <c r="I155" s="154">
        <f t="shared" si="66"/>
        <v>0</v>
      </c>
      <c r="J155" s="154"/>
      <c r="K155" s="154">
        <f t="shared" si="67"/>
        <v>0</v>
      </c>
      <c r="L155" s="154">
        <v>21</v>
      </c>
      <c r="M155" s="154">
        <f t="shared" si="68"/>
        <v>0</v>
      </c>
      <c r="N155" s="147">
        <v>5.0000000000000002E-5</v>
      </c>
      <c r="O155" s="147">
        <f t="shared" si="69"/>
        <v>1.75E-3</v>
      </c>
      <c r="P155" s="147">
        <v>0</v>
      </c>
      <c r="Q155" s="147">
        <f t="shared" si="70"/>
        <v>0</v>
      </c>
      <c r="R155" s="147"/>
      <c r="S155" s="147"/>
      <c r="T155" s="148">
        <v>0</v>
      </c>
      <c r="U155" s="147">
        <f t="shared" si="71"/>
        <v>0</v>
      </c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 t="s">
        <v>136</v>
      </c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</row>
    <row r="156" spans="1:60" outlineLevel="1" x14ac:dyDescent="0.2">
      <c r="A156" s="140">
        <v>122</v>
      </c>
      <c r="B156" s="140" t="s">
        <v>393</v>
      </c>
      <c r="C156" s="173" t="s">
        <v>394</v>
      </c>
      <c r="D156" s="147" t="s">
        <v>135</v>
      </c>
      <c r="E156" s="151">
        <v>3</v>
      </c>
      <c r="F156" s="153">
        <f t="shared" si="64"/>
        <v>0</v>
      </c>
      <c r="G156" s="154">
        <f t="shared" si="65"/>
        <v>0</v>
      </c>
      <c r="H156" s="154"/>
      <c r="I156" s="154">
        <f t="shared" si="66"/>
        <v>0</v>
      </c>
      <c r="J156" s="154"/>
      <c r="K156" s="154">
        <f t="shared" si="67"/>
        <v>0</v>
      </c>
      <c r="L156" s="154">
        <v>21</v>
      </c>
      <c r="M156" s="154">
        <f t="shared" si="68"/>
        <v>0</v>
      </c>
      <c r="N156" s="147">
        <v>5.0000000000000002E-5</v>
      </c>
      <c r="O156" s="147">
        <f t="shared" si="69"/>
        <v>1.4999999999999999E-4</v>
      </c>
      <c r="P156" s="147">
        <v>0</v>
      </c>
      <c r="Q156" s="147">
        <f t="shared" si="70"/>
        <v>0</v>
      </c>
      <c r="R156" s="147"/>
      <c r="S156" s="147"/>
      <c r="T156" s="148">
        <v>0</v>
      </c>
      <c r="U156" s="147">
        <f t="shared" si="71"/>
        <v>0</v>
      </c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 t="s">
        <v>136</v>
      </c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</row>
    <row r="157" spans="1:60" outlineLevel="1" x14ac:dyDescent="0.2">
      <c r="A157" s="140">
        <v>123</v>
      </c>
      <c r="B157" s="140" t="s">
        <v>395</v>
      </c>
      <c r="C157" s="173" t="s">
        <v>396</v>
      </c>
      <c r="D157" s="147" t="s">
        <v>397</v>
      </c>
      <c r="E157" s="151">
        <v>1</v>
      </c>
      <c r="F157" s="153">
        <f t="shared" si="64"/>
        <v>0</v>
      </c>
      <c r="G157" s="154">
        <f t="shared" si="65"/>
        <v>0</v>
      </c>
      <c r="H157" s="154"/>
      <c r="I157" s="154">
        <f t="shared" si="66"/>
        <v>0</v>
      </c>
      <c r="J157" s="154"/>
      <c r="K157" s="154">
        <f t="shared" si="67"/>
        <v>0</v>
      </c>
      <c r="L157" s="154">
        <v>21</v>
      </c>
      <c r="M157" s="154">
        <f t="shared" si="68"/>
        <v>0</v>
      </c>
      <c r="N157" s="147">
        <v>5.0000000000000002E-5</v>
      </c>
      <c r="O157" s="147">
        <f t="shared" si="69"/>
        <v>5.0000000000000002E-5</v>
      </c>
      <c r="P157" s="147">
        <v>0</v>
      </c>
      <c r="Q157" s="147">
        <f t="shared" si="70"/>
        <v>0</v>
      </c>
      <c r="R157" s="147"/>
      <c r="S157" s="147"/>
      <c r="T157" s="148">
        <v>0</v>
      </c>
      <c r="U157" s="147">
        <f t="shared" si="71"/>
        <v>0</v>
      </c>
      <c r="V157" s="139"/>
      <c r="W157" s="139"/>
      <c r="X157" s="139"/>
      <c r="Y157" s="139"/>
      <c r="Z157" s="139"/>
      <c r="AA157" s="139"/>
      <c r="AB157" s="139"/>
      <c r="AC157" s="139"/>
      <c r="AD157" s="139"/>
      <c r="AE157" s="139" t="s">
        <v>136</v>
      </c>
      <c r="AF157" s="139"/>
      <c r="AG157" s="139"/>
      <c r="AH157" s="139"/>
      <c r="AI157" s="139"/>
      <c r="AJ157" s="139"/>
      <c r="AK157" s="139"/>
      <c r="AL157" s="139"/>
      <c r="AM157" s="139"/>
      <c r="AN157" s="139"/>
      <c r="AO157" s="139"/>
      <c r="AP157" s="139"/>
      <c r="AQ157" s="139"/>
      <c r="AR157" s="139"/>
      <c r="AS157" s="139"/>
      <c r="AT157" s="139"/>
      <c r="AU157" s="139"/>
      <c r="AV157" s="139"/>
      <c r="AW157" s="139"/>
      <c r="AX157" s="139"/>
      <c r="AY157" s="139"/>
      <c r="AZ157" s="139"/>
      <c r="BA157" s="139"/>
      <c r="BB157" s="139"/>
      <c r="BC157" s="139"/>
      <c r="BD157" s="139"/>
      <c r="BE157" s="139"/>
      <c r="BF157" s="139"/>
      <c r="BG157" s="139"/>
      <c r="BH157" s="139"/>
    </row>
    <row r="158" spans="1:60" x14ac:dyDescent="0.2">
      <c r="A158" s="141" t="s">
        <v>131</v>
      </c>
      <c r="B158" s="141" t="s">
        <v>92</v>
      </c>
      <c r="C158" s="174" t="s">
        <v>93</v>
      </c>
      <c r="D158" s="149"/>
      <c r="E158" s="152"/>
      <c r="F158" s="155"/>
      <c r="G158" s="155">
        <f>SUMIF(AE159:AE168,"&lt;&gt;NOR",G159:G168)</f>
        <v>0</v>
      </c>
      <c r="H158" s="155"/>
      <c r="I158" s="155">
        <f>SUM(I159:I168)</f>
        <v>0</v>
      </c>
      <c r="J158" s="155"/>
      <c r="K158" s="155">
        <f>SUM(K159:K168)</f>
        <v>0</v>
      </c>
      <c r="L158" s="155"/>
      <c r="M158" s="155">
        <f>SUM(M159:M168)</f>
        <v>0</v>
      </c>
      <c r="N158" s="149"/>
      <c r="O158" s="149">
        <f>SUM(O159:O168)</f>
        <v>0.74149000000000009</v>
      </c>
      <c r="P158" s="149"/>
      <c r="Q158" s="149">
        <f>SUM(Q159:Q168)</f>
        <v>0</v>
      </c>
      <c r="R158" s="149"/>
      <c r="S158" s="149"/>
      <c r="T158" s="150"/>
      <c r="U158" s="149">
        <f>SUM(U159:U168)</f>
        <v>0</v>
      </c>
      <c r="AE158" t="s">
        <v>132</v>
      </c>
    </row>
    <row r="159" spans="1:60" outlineLevel="1" x14ac:dyDescent="0.2">
      <c r="A159" s="140">
        <v>124</v>
      </c>
      <c r="B159" s="140" t="s">
        <v>398</v>
      </c>
      <c r="C159" s="173" t="s">
        <v>399</v>
      </c>
      <c r="D159" s="147" t="s">
        <v>146</v>
      </c>
      <c r="E159" s="151">
        <v>38.4</v>
      </c>
      <c r="F159" s="153">
        <f t="shared" ref="F159:F168" si="72">H159+J159</f>
        <v>0</v>
      </c>
      <c r="G159" s="154">
        <f t="shared" ref="G159:G168" si="73">ROUND(E159*F159,2)</f>
        <v>0</v>
      </c>
      <c r="H159" s="154"/>
      <c r="I159" s="154">
        <f t="shared" ref="I159:I168" si="74">ROUND(E159*H159,2)</f>
        <v>0</v>
      </c>
      <c r="J159" s="154"/>
      <c r="K159" s="154">
        <f t="shared" ref="K159:K168" si="75">ROUND(E159*J159,2)</f>
        <v>0</v>
      </c>
      <c r="L159" s="154">
        <v>21</v>
      </c>
      <c r="M159" s="154">
        <f t="shared" ref="M159:M168" si="76">G159*(1+L159/100)</f>
        <v>0</v>
      </c>
      <c r="N159" s="147">
        <v>2.1000000000000001E-4</v>
      </c>
      <c r="O159" s="147">
        <f t="shared" ref="O159:O168" si="77">ROUND(E159*N159,5)</f>
        <v>8.0599999999999995E-3</v>
      </c>
      <c r="P159" s="147">
        <v>0</v>
      </c>
      <c r="Q159" s="147">
        <f t="shared" ref="Q159:Q168" si="78">ROUND(E159*P159,5)</f>
        <v>0</v>
      </c>
      <c r="R159" s="147"/>
      <c r="S159" s="147"/>
      <c r="T159" s="148">
        <v>0</v>
      </c>
      <c r="U159" s="147">
        <f t="shared" ref="U159:U168" si="79">ROUND(E159*T159,2)</f>
        <v>0</v>
      </c>
      <c r="V159" s="139"/>
      <c r="W159" s="139"/>
      <c r="X159" s="139"/>
      <c r="Y159" s="139"/>
      <c r="Z159" s="139"/>
      <c r="AA159" s="139"/>
      <c r="AB159" s="139"/>
      <c r="AC159" s="139"/>
      <c r="AD159" s="139"/>
      <c r="AE159" s="139" t="s">
        <v>136</v>
      </c>
      <c r="AF159" s="139"/>
      <c r="AG159" s="139"/>
      <c r="AH159" s="139"/>
      <c r="AI159" s="139"/>
      <c r="AJ159" s="139"/>
      <c r="AK159" s="139"/>
      <c r="AL159" s="139"/>
      <c r="AM159" s="139"/>
      <c r="AN159" s="139"/>
      <c r="AO159" s="139"/>
      <c r="AP159" s="139"/>
      <c r="AQ159" s="139"/>
      <c r="AR159" s="139"/>
      <c r="AS159" s="139"/>
      <c r="AT159" s="139"/>
      <c r="AU159" s="139"/>
      <c r="AV159" s="139"/>
      <c r="AW159" s="139"/>
      <c r="AX159" s="139"/>
      <c r="AY159" s="139"/>
      <c r="AZ159" s="139"/>
      <c r="BA159" s="139"/>
      <c r="BB159" s="139"/>
      <c r="BC159" s="139"/>
      <c r="BD159" s="139"/>
      <c r="BE159" s="139"/>
      <c r="BF159" s="139"/>
      <c r="BG159" s="139"/>
      <c r="BH159" s="139"/>
    </row>
    <row r="160" spans="1:60" outlineLevel="1" x14ac:dyDescent="0.2">
      <c r="A160" s="140">
        <v>125</v>
      </c>
      <c r="B160" s="140" t="s">
        <v>400</v>
      </c>
      <c r="C160" s="173" t="s">
        <v>401</v>
      </c>
      <c r="D160" s="147" t="s">
        <v>146</v>
      </c>
      <c r="E160" s="151">
        <v>38.4</v>
      </c>
      <c r="F160" s="153">
        <f t="shared" si="72"/>
        <v>0</v>
      </c>
      <c r="G160" s="154">
        <f t="shared" si="73"/>
        <v>0</v>
      </c>
      <c r="H160" s="154"/>
      <c r="I160" s="154">
        <f t="shared" si="74"/>
        <v>0</v>
      </c>
      <c r="J160" s="154"/>
      <c r="K160" s="154">
        <f t="shared" si="75"/>
        <v>0</v>
      </c>
      <c r="L160" s="154">
        <v>21</v>
      </c>
      <c r="M160" s="154">
        <f t="shared" si="76"/>
        <v>0</v>
      </c>
      <c r="N160" s="147">
        <v>4.8700000000000002E-3</v>
      </c>
      <c r="O160" s="147">
        <f t="shared" si="77"/>
        <v>0.18701000000000001</v>
      </c>
      <c r="P160" s="147">
        <v>0</v>
      </c>
      <c r="Q160" s="147">
        <f t="shared" si="78"/>
        <v>0</v>
      </c>
      <c r="R160" s="147"/>
      <c r="S160" s="147"/>
      <c r="T160" s="148">
        <v>0</v>
      </c>
      <c r="U160" s="147">
        <f t="shared" si="79"/>
        <v>0</v>
      </c>
      <c r="V160" s="139"/>
      <c r="W160" s="139"/>
      <c r="X160" s="139"/>
      <c r="Y160" s="139"/>
      <c r="Z160" s="139"/>
      <c r="AA160" s="139"/>
      <c r="AB160" s="139"/>
      <c r="AC160" s="139"/>
      <c r="AD160" s="139"/>
      <c r="AE160" s="139" t="s">
        <v>136</v>
      </c>
      <c r="AF160" s="139"/>
      <c r="AG160" s="139"/>
      <c r="AH160" s="139"/>
      <c r="AI160" s="139"/>
      <c r="AJ160" s="139"/>
      <c r="AK160" s="139"/>
      <c r="AL160" s="139"/>
      <c r="AM160" s="139"/>
      <c r="AN160" s="139"/>
      <c r="AO160" s="139"/>
      <c r="AP160" s="139"/>
      <c r="AQ160" s="139"/>
      <c r="AR160" s="139"/>
      <c r="AS160" s="139"/>
      <c r="AT160" s="139"/>
      <c r="AU160" s="139"/>
      <c r="AV160" s="139"/>
      <c r="AW160" s="139"/>
      <c r="AX160" s="139"/>
      <c r="AY160" s="139"/>
      <c r="AZ160" s="139"/>
      <c r="BA160" s="139"/>
      <c r="BB160" s="139"/>
      <c r="BC160" s="139"/>
      <c r="BD160" s="139"/>
      <c r="BE160" s="139"/>
      <c r="BF160" s="139"/>
      <c r="BG160" s="139"/>
      <c r="BH160" s="139"/>
    </row>
    <row r="161" spans="1:60" outlineLevel="1" x14ac:dyDescent="0.2">
      <c r="A161" s="140">
        <v>126</v>
      </c>
      <c r="B161" s="140" t="s">
        <v>402</v>
      </c>
      <c r="C161" s="173" t="s">
        <v>403</v>
      </c>
      <c r="D161" s="147" t="s">
        <v>149</v>
      </c>
      <c r="E161" s="151">
        <v>19.899999999999999</v>
      </c>
      <c r="F161" s="153">
        <f t="shared" si="72"/>
        <v>0</v>
      </c>
      <c r="G161" s="154">
        <f t="shared" si="73"/>
        <v>0</v>
      </c>
      <c r="H161" s="154"/>
      <c r="I161" s="154">
        <f t="shared" si="74"/>
        <v>0</v>
      </c>
      <c r="J161" s="154"/>
      <c r="K161" s="154">
        <f t="shared" si="75"/>
        <v>0</v>
      </c>
      <c r="L161" s="154">
        <v>21</v>
      </c>
      <c r="M161" s="154">
        <f t="shared" si="76"/>
        <v>0</v>
      </c>
      <c r="N161" s="147">
        <v>9.0000000000000006E-5</v>
      </c>
      <c r="O161" s="147">
        <f t="shared" si="77"/>
        <v>1.7899999999999999E-3</v>
      </c>
      <c r="P161" s="147">
        <v>0</v>
      </c>
      <c r="Q161" s="147">
        <f t="shared" si="78"/>
        <v>0</v>
      </c>
      <c r="R161" s="147"/>
      <c r="S161" s="147"/>
      <c r="T161" s="148">
        <v>0</v>
      </c>
      <c r="U161" s="147">
        <f t="shared" si="79"/>
        <v>0</v>
      </c>
      <c r="V161" s="139"/>
      <c r="W161" s="139"/>
      <c r="X161" s="139"/>
      <c r="Y161" s="139"/>
      <c r="Z161" s="139"/>
      <c r="AA161" s="139"/>
      <c r="AB161" s="139"/>
      <c r="AC161" s="139"/>
      <c r="AD161" s="139"/>
      <c r="AE161" s="139" t="s">
        <v>136</v>
      </c>
      <c r="AF161" s="139"/>
      <c r="AG161" s="139"/>
      <c r="AH161" s="139"/>
      <c r="AI161" s="139"/>
      <c r="AJ161" s="139"/>
      <c r="AK161" s="139"/>
      <c r="AL161" s="139"/>
      <c r="AM161" s="139"/>
      <c r="AN161" s="139"/>
      <c r="AO161" s="139"/>
      <c r="AP161" s="139"/>
      <c r="AQ161" s="139"/>
      <c r="AR161" s="139"/>
      <c r="AS161" s="139"/>
      <c r="AT161" s="139"/>
      <c r="AU161" s="139"/>
      <c r="AV161" s="139"/>
      <c r="AW161" s="139"/>
      <c r="AX161" s="139"/>
      <c r="AY161" s="139"/>
      <c r="AZ161" s="139"/>
      <c r="BA161" s="139"/>
      <c r="BB161" s="139"/>
      <c r="BC161" s="139"/>
      <c r="BD161" s="139"/>
      <c r="BE161" s="139"/>
      <c r="BF161" s="139"/>
      <c r="BG161" s="139"/>
      <c r="BH161" s="139"/>
    </row>
    <row r="162" spans="1:60" outlineLevel="1" x14ac:dyDescent="0.2">
      <c r="A162" s="140">
        <v>127</v>
      </c>
      <c r="B162" s="140" t="s">
        <v>404</v>
      </c>
      <c r="C162" s="173" t="s">
        <v>405</v>
      </c>
      <c r="D162" s="147" t="s">
        <v>146</v>
      </c>
      <c r="E162" s="151">
        <v>38.4</v>
      </c>
      <c r="F162" s="153">
        <f t="shared" si="72"/>
        <v>0</v>
      </c>
      <c r="G162" s="154">
        <f t="shared" si="73"/>
        <v>0</v>
      </c>
      <c r="H162" s="154"/>
      <c r="I162" s="154">
        <f t="shared" si="74"/>
        <v>0</v>
      </c>
      <c r="J162" s="154"/>
      <c r="K162" s="154">
        <f t="shared" si="75"/>
        <v>0</v>
      </c>
      <c r="L162" s="154">
        <v>21</v>
      </c>
      <c r="M162" s="154">
        <f t="shared" si="76"/>
        <v>0</v>
      </c>
      <c r="N162" s="147">
        <v>1.1E-4</v>
      </c>
      <c r="O162" s="147">
        <f t="shared" si="77"/>
        <v>4.2199999999999998E-3</v>
      </c>
      <c r="P162" s="147">
        <v>0</v>
      </c>
      <c r="Q162" s="147">
        <f t="shared" si="78"/>
        <v>0</v>
      </c>
      <c r="R162" s="147"/>
      <c r="S162" s="147"/>
      <c r="T162" s="148">
        <v>0</v>
      </c>
      <c r="U162" s="147">
        <f t="shared" si="79"/>
        <v>0</v>
      </c>
      <c r="V162" s="139"/>
      <c r="W162" s="139"/>
      <c r="X162" s="139"/>
      <c r="Y162" s="139"/>
      <c r="Z162" s="139"/>
      <c r="AA162" s="139"/>
      <c r="AB162" s="139"/>
      <c r="AC162" s="139"/>
      <c r="AD162" s="139"/>
      <c r="AE162" s="139" t="s">
        <v>136</v>
      </c>
      <c r="AF162" s="139"/>
      <c r="AG162" s="139"/>
      <c r="AH162" s="139"/>
      <c r="AI162" s="139"/>
      <c r="AJ162" s="139"/>
      <c r="AK162" s="139"/>
      <c r="AL162" s="139"/>
      <c r="AM162" s="139"/>
      <c r="AN162" s="139"/>
      <c r="AO162" s="139"/>
      <c r="AP162" s="139"/>
      <c r="AQ162" s="139"/>
      <c r="AR162" s="139"/>
      <c r="AS162" s="139"/>
      <c r="AT162" s="139"/>
      <c r="AU162" s="139"/>
      <c r="AV162" s="139"/>
      <c r="AW162" s="139"/>
      <c r="AX162" s="139"/>
      <c r="AY162" s="139"/>
      <c r="AZ162" s="139"/>
      <c r="BA162" s="139"/>
      <c r="BB162" s="139"/>
      <c r="BC162" s="139"/>
      <c r="BD162" s="139"/>
      <c r="BE162" s="139"/>
      <c r="BF162" s="139"/>
      <c r="BG162" s="139"/>
      <c r="BH162" s="139"/>
    </row>
    <row r="163" spans="1:60" outlineLevel="1" x14ac:dyDescent="0.2">
      <c r="A163" s="140">
        <v>128</v>
      </c>
      <c r="B163" s="140" t="s">
        <v>406</v>
      </c>
      <c r="C163" s="173" t="s">
        <v>407</v>
      </c>
      <c r="D163" s="147" t="s">
        <v>149</v>
      </c>
      <c r="E163" s="151">
        <v>19.309999999999999</v>
      </c>
      <c r="F163" s="153">
        <f t="shared" si="72"/>
        <v>0</v>
      </c>
      <c r="G163" s="154">
        <f t="shared" si="73"/>
        <v>0</v>
      </c>
      <c r="H163" s="154"/>
      <c r="I163" s="154">
        <f t="shared" si="74"/>
        <v>0</v>
      </c>
      <c r="J163" s="154"/>
      <c r="K163" s="154">
        <f t="shared" si="75"/>
        <v>0</v>
      </c>
      <c r="L163" s="154">
        <v>21</v>
      </c>
      <c r="M163" s="154">
        <f t="shared" si="76"/>
        <v>0</v>
      </c>
      <c r="N163" s="147">
        <v>0</v>
      </c>
      <c r="O163" s="147">
        <f t="shared" si="77"/>
        <v>0</v>
      </c>
      <c r="P163" s="147">
        <v>0</v>
      </c>
      <c r="Q163" s="147">
        <f t="shared" si="78"/>
        <v>0</v>
      </c>
      <c r="R163" s="147"/>
      <c r="S163" s="147"/>
      <c r="T163" s="148">
        <v>0</v>
      </c>
      <c r="U163" s="147">
        <f t="shared" si="79"/>
        <v>0</v>
      </c>
      <c r="V163" s="139"/>
      <c r="W163" s="139"/>
      <c r="X163" s="139"/>
      <c r="Y163" s="139"/>
      <c r="Z163" s="139"/>
      <c r="AA163" s="139"/>
      <c r="AB163" s="139"/>
      <c r="AC163" s="139"/>
      <c r="AD163" s="139"/>
      <c r="AE163" s="139" t="s">
        <v>136</v>
      </c>
      <c r="AF163" s="139"/>
      <c r="AG163" s="139"/>
      <c r="AH163" s="139"/>
      <c r="AI163" s="139"/>
      <c r="AJ163" s="139"/>
      <c r="AK163" s="139"/>
      <c r="AL163" s="139"/>
      <c r="AM163" s="139"/>
      <c r="AN163" s="139"/>
      <c r="AO163" s="139"/>
      <c r="AP163" s="139"/>
      <c r="AQ163" s="139"/>
      <c r="AR163" s="139"/>
      <c r="AS163" s="139"/>
      <c r="AT163" s="139"/>
      <c r="AU163" s="139"/>
      <c r="AV163" s="139"/>
      <c r="AW163" s="139"/>
      <c r="AX163" s="139"/>
      <c r="AY163" s="139"/>
      <c r="AZ163" s="139"/>
      <c r="BA163" s="139"/>
      <c r="BB163" s="139"/>
      <c r="BC163" s="139"/>
      <c r="BD163" s="139"/>
      <c r="BE163" s="139"/>
      <c r="BF163" s="139"/>
      <c r="BG163" s="139"/>
      <c r="BH163" s="139"/>
    </row>
    <row r="164" spans="1:60" outlineLevel="1" x14ac:dyDescent="0.2">
      <c r="A164" s="140">
        <v>129</v>
      </c>
      <c r="B164" s="140" t="s">
        <v>408</v>
      </c>
      <c r="C164" s="173" t="s">
        <v>409</v>
      </c>
      <c r="D164" s="147" t="s">
        <v>149</v>
      </c>
      <c r="E164" s="151">
        <v>40.776000000000003</v>
      </c>
      <c r="F164" s="153">
        <f t="shared" si="72"/>
        <v>0</v>
      </c>
      <c r="G164" s="154">
        <f t="shared" si="73"/>
        <v>0</v>
      </c>
      <c r="H164" s="154"/>
      <c r="I164" s="154">
        <f t="shared" si="74"/>
        <v>0</v>
      </c>
      <c r="J164" s="154"/>
      <c r="K164" s="154">
        <f t="shared" si="75"/>
        <v>0</v>
      </c>
      <c r="L164" s="154">
        <v>21</v>
      </c>
      <c r="M164" s="154">
        <f t="shared" si="76"/>
        <v>0</v>
      </c>
      <c r="N164" s="147">
        <v>0</v>
      </c>
      <c r="O164" s="147">
        <f t="shared" si="77"/>
        <v>0</v>
      </c>
      <c r="P164" s="147">
        <v>0</v>
      </c>
      <c r="Q164" s="147">
        <f t="shared" si="78"/>
        <v>0</v>
      </c>
      <c r="R164" s="147"/>
      <c r="S164" s="147"/>
      <c r="T164" s="148">
        <v>0</v>
      </c>
      <c r="U164" s="147">
        <f t="shared" si="79"/>
        <v>0</v>
      </c>
      <c r="V164" s="139"/>
      <c r="W164" s="139"/>
      <c r="X164" s="139"/>
      <c r="Y164" s="139"/>
      <c r="Z164" s="139"/>
      <c r="AA164" s="139"/>
      <c r="AB164" s="139"/>
      <c r="AC164" s="139"/>
      <c r="AD164" s="139"/>
      <c r="AE164" s="139" t="s">
        <v>136</v>
      </c>
      <c r="AF164" s="139"/>
      <c r="AG164" s="139"/>
      <c r="AH164" s="139"/>
      <c r="AI164" s="139"/>
      <c r="AJ164" s="139"/>
      <c r="AK164" s="139"/>
      <c r="AL164" s="139"/>
      <c r="AM164" s="139"/>
      <c r="AN164" s="139"/>
      <c r="AO164" s="139"/>
      <c r="AP164" s="139"/>
      <c r="AQ164" s="139"/>
      <c r="AR164" s="139"/>
      <c r="AS164" s="139"/>
      <c r="AT164" s="139"/>
      <c r="AU164" s="139"/>
      <c r="AV164" s="139"/>
      <c r="AW164" s="139"/>
      <c r="AX164" s="139"/>
      <c r="AY164" s="139"/>
      <c r="AZ164" s="139"/>
      <c r="BA164" s="139"/>
      <c r="BB164" s="139"/>
      <c r="BC164" s="139"/>
      <c r="BD164" s="139"/>
      <c r="BE164" s="139"/>
      <c r="BF164" s="139"/>
      <c r="BG164" s="139"/>
      <c r="BH164" s="139"/>
    </row>
    <row r="165" spans="1:60" outlineLevel="1" x14ac:dyDescent="0.2">
      <c r="A165" s="140">
        <v>130</v>
      </c>
      <c r="B165" s="140" t="s">
        <v>365</v>
      </c>
      <c r="C165" s="173" t="s">
        <v>366</v>
      </c>
      <c r="D165" s="147" t="s">
        <v>135</v>
      </c>
      <c r="E165" s="151">
        <v>3</v>
      </c>
      <c r="F165" s="153">
        <f t="shared" si="72"/>
        <v>0</v>
      </c>
      <c r="G165" s="154">
        <f t="shared" si="73"/>
        <v>0</v>
      </c>
      <c r="H165" s="154"/>
      <c r="I165" s="154">
        <f t="shared" si="74"/>
        <v>0</v>
      </c>
      <c r="J165" s="154"/>
      <c r="K165" s="154">
        <f t="shared" si="75"/>
        <v>0</v>
      </c>
      <c r="L165" s="154">
        <v>21</v>
      </c>
      <c r="M165" s="154">
        <f t="shared" si="76"/>
        <v>0</v>
      </c>
      <c r="N165" s="147">
        <v>3.8999999999999999E-4</v>
      </c>
      <c r="O165" s="147">
        <f t="shared" si="77"/>
        <v>1.17E-3</v>
      </c>
      <c r="P165" s="147">
        <v>0</v>
      </c>
      <c r="Q165" s="147">
        <f t="shared" si="78"/>
        <v>0</v>
      </c>
      <c r="R165" s="147"/>
      <c r="S165" s="147"/>
      <c r="T165" s="148">
        <v>0</v>
      </c>
      <c r="U165" s="147">
        <f t="shared" si="79"/>
        <v>0</v>
      </c>
      <c r="V165" s="139"/>
      <c r="W165" s="139"/>
      <c r="X165" s="139"/>
      <c r="Y165" s="139"/>
      <c r="Z165" s="139"/>
      <c r="AA165" s="139"/>
      <c r="AB165" s="139"/>
      <c r="AC165" s="139"/>
      <c r="AD165" s="139"/>
      <c r="AE165" s="139" t="s">
        <v>220</v>
      </c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39"/>
      <c r="AW165" s="139"/>
      <c r="AX165" s="139"/>
      <c r="AY165" s="139"/>
      <c r="AZ165" s="139"/>
      <c r="BA165" s="139"/>
      <c r="BB165" s="139"/>
      <c r="BC165" s="139"/>
      <c r="BD165" s="139"/>
      <c r="BE165" s="139"/>
      <c r="BF165" s="139"/>
      <c r="BG165" s="139"/>
      <c r="BH165" s="139"/>
    </row>
    <row r="166" spans="1:60" outlineLevel="1" x14ac:dyDescent="0.2">
      <c r="A166" s="140">
        <v>131</v>
      </c>
      <c r="B166" s="140" t="s">
        <v>410</v>
      </c>
      <c r="C166" s="173" t="s">
        <v>411</v>
      </c>
      <c r="D166" s="147" t="s">
        <v>135</v>
      </c>
      <c r="E166" s="151">
        <v>9</v>
      </c>
      <c r="F166" s="153">
        <f t="shared" si="72"/>
        <v>0</v>
      </c>
      <c r="G166" s="154">
        <f t="shared" si="73"/>
        <v>0</v>
      </c>
      <c r="H166" s="154"/>
      <c r="I166" s="154">
        <f t="shared" si="74"/>
        <v>0</v>
      </c>
      <c r="J166" s="154"/>
      <c r="K166" s="154">
        <f t="shared" si="75"/>
        <v>0</v>
      </c>
      <c r="L166" s="154">
        <v>21</v>
      </c>
      <c r="M166" s="154">
        <f t="shared" si="76"/>
        <v>0</v>
      </c>
      <c r="N166" s="147">
        <v>0</v>
      </c>
      <c r="O166" s="147">
        <f t="shared" si="77"/>
        <v>0</v>
      </c>
      <c r="P166" s="147">
        <v>0</v>
      </c>
      <c r="Q166" s="147">
        <f t="shared" si="78"/>
        <v>0</v>
      </c>
      <c r="R166" s="147"/>
      <c r="S166" s="147"/>
      <c r="T166" s="148">
        <v>0</v>
      </c>
      <c r="U166" s="147">
        <f t="shared" si="79"/>
        <v>0</v>
      </c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 t="s">
        <v>220</v>
      </c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39"/>
      <c r="AW166" s="139"/>
      <c r="AX166" s="139"/>
      <c r="AY166" s="139"/>
      <c r="AZ166" s="139"/>
      <c r="BA166" s="139"/>
      <c r="BB166" s="139"/>
      <c r="BC166" s="139"/>
      <c r="BD166" s="139"/>
      <c r="BE166" s="139"/>
      <c r="BF166" s="139"/>
      <c r="BG166" s="139"/>
      <c r="BH166" s="139"/>
    </row>
    <row r="167" spans="1:60" outlineLevel="1" x14ac:dyDescent="0.2">
      <c r="A167" s="140">
        <v>132</v>
      </c>
      <c r="B167" s="140" t="s">
        <v>412</v>
      </c>
      <c r="C167" s="173" t="s">
        <v>413</v>
      </c>
      <c r="D167" s="147" t="s">
        <v>146</v>
      </c>
      <c r="E167" s="151">
        <v>44.2</v>
      </c>
      <c r="F167" s="153">
        <f t="shared" si="72"/>
        <v>0</v>
      </c>
      <c r="G167" s="154">
        <f t="shared" si="73"/>
        <v>0</v>
      </c>
      <c r="H167" s="154"/>
      <c r="I167" s="154">
        <f t="shared" si="74"/>
        <v>0</v>
      </c>
      <c r="J167" s="154"/>
      <c r="K167" s="154">
        <f t="shared" si="75"/>
        <v>0</v>
      </c>
      <c r="L167" s="154">
        <v>21</v>
      </c>
      <c r="M167" s="154">
        <f t="shared" si="76"/>
        <v>0</v>
      </c>
      <c r="N167" s="147">
        <v>1.2200000000000001E-2</v>
      </c>
      <c r="O167" s="147">
        <f t="shared" si="77"/>
        <v>0.53924000000000005</v>
      </c>
      <c r="P167" s="147">
        <v>0</v>
      </c>
      <c r="Q167" s="147">
        <f t="shared" si="78"/>
        <v>0</v>
      </c>
      <c r="R167" s="147"/>
      <c r="S167" s="147"/>
      <c r="T167" s="148">
        <v>0</v>
      </c>
      <c r="U167" s="147">
        <f t="shared" si="79"/>
        <v>0</v>
      </c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 t="s">
        <v>220</v>
      </c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</row>
    <row r="168" spans="1:60" outlineLevel="1" x14ac:dyDescent="0.2">
      <c r="A168" s="140">
        <v>133</v>
      </c>
      <c r="B168" s="140" t="s">
        <v>414</v>
      </c>
      <c r="C168" s="173" t="s">
        <v>415</v>
      </c>
      <c r="D168" s="147" t="s">
        <v>0</v>
      </c>
      <c r="E168" s="151">
        <v>806.9</v>
      </c>
      <c r="F168" s="153">
        <f t="shared" si="72"/>
        <v>0</v>
      </c>
      <c r="G168" s="154">
        <f t="shared" si="73"/>
        <v>0</v>
      </c>
      <c r="H168" s="154"/>
      <c r="I168" s="154">
        <f t="shared" si="74"/>
        <v>0</v>
      </c>
      <c r="J168" s="154"/>
      <c r="K168" s="154">
        <f t="shared" si="75"/>
        <v>0</v>
      </c>
      <c r="L168" s="154">
        <v>21</v>
      </c>
      <c r="M168" s="154">
        <f t="shared" si="76"/>
        <v>0</v>
      </c>
      <c r="N168" s="147">
        <v>0</v>
      </c>
      <c r="O168" s="147">
        <f t="shared" si="77"/>
        <v>0</v>
      </c>
      <c r="P168" s="147">
        <v>0</v>
      </c>
      <c r="Q168" s="147">
        <f t="shared" si="78"/>
        <v>0</v>
      </c>
      <c r="R168" s="147"/>
      <c r="S168" s="147"/>
      <c r="T168" s="148">
        <v>0</v>
      </c>
      <c r="U168" s="147">
        <f t="shared" si="79"/>
        <v>0</v>
      </c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 t="s">
        <v>136</v>
      </c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39"/>
      <c r="AY168" s="139"/>
      <c r="AZ168" s="139"/>
      <c r="BA168" s="139"/>
      <c r="BB168" s="139"/>
      <c r="BC168" s="139"/>
      <c r="BD168" s="139"/>
      <c r="BE168" s="139"/>
      <c r="BF168" s="139"/>
      <c r="BG168" s="139"/>
      <c r="BH168" s="139"/>
    </row>
    <row r="169" spans="1:60" x14ac:dyDescent="0.2">
      <c r="A169" s="141" t="s">
        <v>131</v>
      </c>
      <c r="B169" s="141" t="s">
        <v>94</v>
      </c>
      <c r="C169" s="174" t="s">
        <v>95</v>
      </c>
      <c r="D169" s="149"/>
      <c r="E169" s="152"/>
      <c r="F169" s="155"/>
      <c r="G169" s="155">
        <f>SUMIF(AE170:AE173,"&lt;&gt;NOR",G170:G173)</f>
        <v>0</v>
      </c>
      <c r="H169" s="155"/>
      <c r="I169" s="155">
        <f>SUM(I170:I173)</f>
        <v>0</v>
      </c>
      <c r="J169" s="155"/>
      <c r="K169" s="155">
        <f>SUM(K170:K173)</f>
        <v>0</v>
      </c>
      <c r="L169" s="155"/>
      <c r="M169" s="155">
        <f>SUM(M170:M173)</f>
        <v>0</v>
      </c>
      <c r="N169" s="149"/>
      <c r="O169" s="149">
        <f>SUM(O170:O173)</f>
        <v>3.7499999999999999E-3</v>
      </c>
      <c r="P169" s="149"/>
      <c r="Q169" s="149">
        <f>SUM(Q170:Q173)</f>
        <v>0</v>
      </c>
      <c r="R169" s="149"/>
      <c r="S169" s="149"/>
      <c r="T169" s="150"/>
      <c r="U169" s="149">
        <f>SUM(U170:U173)</f>
        <v>1.54</v>
      </c>
      <c r="AE169" t="s">
        <v>132</v>
      </c>
    </row>
    <row r="170" spans="1:60" ht="22.5" outlineLevel="1" x14ac:dyDescent="0.2">
      <c r="A170" s="140">
        <v>134</v>
      </c>
      <c r="B170" s="140" t="s">
        <v>416</v>
      </c>
      <c r="C170" s="173" t="s">
        <v>417</v>
      </c>
      <c r="D170" s="147" t="s">
        <v>135</v>
      </c>
      <c r="E170" s="151">
        <v>6</v>
      </c>
      <c r="F170" s="153">
        <f>H170+J170</f>
        <v>0</v>
      </c>
      <c r="G170" s="154">
        <f>ROUND(E170*F170,2)</f>
        <v>0</v>
      </c>
      <c r="H170" s="154"/>
      <c r="I170" s="154">
        <f>ROUND(E170*H170,2)</f>
        <v>0</v>
      </c>
      <c r="J170" s="154"/>
      <c r="K170" s="154">
        <f>ROUND(E170*J170,2)</f>
        <v>0</v>
      </c>
      <c r="L170" s="154">
        <v>21</v>
      </c>
      <c r="M170" s="154">
        <f>G170*(1+L170/100)</f>
        <v>0</v>
      </c>
      <c r="N170" s="147">
        <v>1.0000000000000001E-5</v>
      </c>
      <c r="O170" s="147">
        <f>ROUND(E170*N170,5)</f>
        <v>6.0000000000000002E-5</v>
      </c>
      <c r="P170" s="147">
        <v>0</v>
      </c>
      <c r="Q170" s="147">
        <f>ROUND(E170*P170,5)</f>
        <v>0</v>
      </c>
      <c r="R170" s="147"/>
      <c r="S170" s="147"/>
      <c r="T170" s="148">
        <v>7.1999999999999995E-2</v>
      </c>
      <c r="U170" s="147">
        <f>ROUND(E170*T170,2)</f>
        <v>0.43</v>
      </c>
      <c r="V170" s="139"/>
      <c r="W170" s="139"/>
      <c r="X170" s="139"/>
      <c r="Y170" s="139"/>
      <c r="Z170" s="139"/>
      <c r="AA170" s="139"/>
      <c r="AB170" s="139"/>
      <c r="AC170" s="139"/>
      <c r="AD170" s="139"/>
      <c r="AE170" s="139" t="s">
        <v>136</v>
      </c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39"/>
      <c r="AW170" s="139"/>
      <c r="AX170" s="139"/>
      <c r="AY170" s="139"/>
      <c r="AZ170" s="139"/>
      <c r="BA170" s="139"/>
      <c r="BB170" s="139"/>
      <c r="BC170" s="139"/>
      <c r="BD170" s="139"/>
      <c r="BE170" s="139"/>
      <c r="BF170" s="139"/>
      <c r="BG170" s="139"/>
      <c r="BH170" s="139"/>
    </row>
    <row r="171" spans="1:60" outlineLevel="1" x14ac:dyDescent="0.2">
      <c r="A171" s="140">
        <v>135</v>
      </c>
      <c r="B171" s="140" t="s">
        <v>418</v>
      </c>
      <c r="C171" s="173" t="s">
        <v>419</v>
      </c>
      <c r="D171" s="147" t="s">
        <v>135</v>
      </c>
      <c r="E171" s="151">
        <v>6</v>
      </c>
      <c r="F171" s="153">
        <f>H171+J171</f>
        <v>0</v>
      </c>
      <c r="G171" s="154">
        <f>ROUND(E171*F171,2)</f>
        <v>0</v>
      </c>
      <c r="H171" s="154"/>
      <c r="I171" s="154">
        <f>ROUND(E171*H171,2)</f>
        <v>0</v>
      </c>
      <c r="J171" s="154"/>
      <c r="K171" s="154">
        <f>ROUND(E171*J171,2)</f>
        <v>0</v>
      </c>
      <c r="L171" s="154">
        <v>21</v>
      </c>
      <c r="M171" s="154">
        <f>G171*(1+L171/100)</f>
        <v>0</v>
      </c>
      <c r="N171" s="147">
        <v>2.7999999999999998E-4</v>
      </c>
      <c r="O171" s="147">
        <f>ROUND(E171*N171,5)</f>
        <v>1.6800000000000001E-3</v>
      </c>
      <c r="P171" s="147">
        <v>0</v>
      </c>
      <c r="Q171" s="147">
        <f>ROUND(E171*P171,5)</f>
        <v>0</v>
      </c>
      <c r="R171" s="147"/>
      <c r="S171" s="147"/>
      <c r="T171" s="148">
        <v>0</v>
      </c>
      <c r="U171" s="147">
        <f>ROUND(E171*T171,2)</f>
        <v>0</v>
      </c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 t="s">
        <v>136</v>
      </c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139"/>
      <c r="AQ171" s="139"/>
      <c r="AR171" s="139"/>
      <c r="AS171" s="139"/>
      <c r="AT171" s="139"/>
      <c r="AU171" s="139"/>
      <c r="AV171" s="139"/>
      <c r="AW171" s="139"/>
      <c r="AX171" s="139"/>
      <c r="AY171" s="139"/>
      <c r="AZ171" s="139"/>
      <c r="BA171" s="139"/>
      <c r="BB171" s="139"/>
      <c r="BC171" s="139"/>
      <c r="BD171" s="139"/>
      <c r="BE171" s="139"/>
      <c r="BF171" s="139"/>
      <c r="BG171" s="139"/>
      <c r="BH171" s="139"/>
    </row>
    <row r="172" spans="1:60" outlineLevel="1" x14ac:dyDescent="0.2">
      <c r="A172" s="140">
        <v>136</v>
      </c>
      <c r="B172" s="140" t="s">
        <v>420</v>
      </c>
      <c r="C172" s="173" t="s">
        <v>421</v>
      </c>
      <c r="D172" s="147" t="s">
        <v>135</v>
      </c>
      <c r="E172" s="151">
        <v>6</v>
      </c>
      <c r="F172" s="153">
        <f>H172+J172</f>
        <v>0</v>
      </c>
      <c r="G172" s="154">
        <f>ROUND(E172*F172,2)</f>
        <v>0</v>
      </c>
      <c r="H172" s="154"/>
      <c r="I172" s="154">
        <f>ROUND(E172*H172,2)</f>
        <v>0</v>
      </c>
      <c r="J172" s="154"/>
      <c r="K172" s="154">
        <f>ROUND(E172*J172,2)</f>
        <v>0</v>
      </c>
      <c r="L172" s="154">
        <v>21</v>
      </c>
      <c r="M172" s="154">
        <f>G172*(1+L172/100)</f>
        <v>0</v>
      </c>
      <c r="N172" s="147">
        <v>8.0000000000000007E-5</v>
      </c>
      <c r="O172" s="147">
        <f>ROUND(E172*N172,5)</f>
        <v>4.8000000000000001E-4</v>
      </c>
      <c r="P172" s="147">
        <v>0</v>
      </c>
      <c r="Q172" s="147">
        <f>ROUND(E172*P172,5)</f>
        <v>0</v>
      </c>
      <c r="R172" s="147"/>
      <c r="S172" s="147"/>
      <c r="T172" s="148">
        <v>0</v>
      </c>
      <c r="U172" s="147">
        <f>ROUND(E172*T172,2)</f>
        <v>0</v>
      </c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 t="s">
        <v>136</v>
      </c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</row>
    <row r="173" spans="1:60" ht="22.5" outlineLevel="1" x14ac:dyDescent="0.2">
      <c r="A173" s="140">
        <v>137</v>
      </c>
      <c r="B173" s="140" t="s">
        <v>422</v>
      </c>
      <c r="C173" s="173" t="s">
        <v>423</v>
      </c>
      <c r="D173" s="147" t="s">
        <v>135</v>
      </c>
      <c r="E173" s="151">
        <v>3</v>
      </c>
      <c r="F173" s="153">
        <f>H173+J173</f>
        <v>0</v>
      </c>
      <c r="G173" s="154">
        <f>ROUND(E173*F173,2)</f>
        <v>0</v>
      </c>
      <c r="H173" s="154"/>
      <c r="I173" s="154">
        <f>ROUND(E173*H173,2)</f>
        <v>0</v>
      </c>
      <c r="J173" s="154"/>
      <c r="K173" s="154">
        <f>ROUND(E173*J173,2)</f>
        <v>0</v>
      </c>
      <c r="L173" s="154">
        <v>21</v>
      </c>
      <c r="M173" s="154">
        <f>G173*(1+L173/100)</f>
        <v>0</v>
      </c>
      <c r="N173" s="147">
        <v>5.1000000000000004E-4</v>
      </c>
      <c r="O173" s="147">
        <f>ROUND(E173*N173,5)</f>
        <v>1.5299999999999999E-3</v>
      </c>
      <c r="P173" s="147">
        <v>0</v>
      </c>
      <c r="Q173" s="147">
        <f>ROUND(E173*P173,5)</f>
        <v>0</v>
      </c>
      <c r="R173" s="147"/>
      <c r="S173" s="147"/>
      <c r="T173" s="148">
        <v>0.37</v>
      </c>
      <c r="U173" s="147">
        <f>ROUND(E173*T173,2)</f>
        <v>1.1100000000000001</v>
      </c>
      <c r="V173" s="139"/>
      <c r="W173" s="139"/>
      <c r="X173" s="139"/>
      <c r="Y173" s="139"/>
      <c r="Z173" s="139"/>
      <c r="AA173" s="139"/>
      <c r="AB173" s="139"/>
      <c r="AC173" s="139"/>
      <c r="AD173" s="139"/>
      <c r="AE173" s="139" t="s">
        <v>136</v>
      </c>
      <c r="AF173" s="139"/>
      <c r="AG173" s="139"/>
      <c r="AH173" s="139"/>
      <c r="AI173" s="139"/>
      <c r="AJ173" s="139"/>
      <c r="AK173" s="139"/>
      <c r="AL173" s="139"/>
      <c r="AM173" s="139"/>
      <c r="AN173" s="139"/>
      <c r="AO173" s="139"/>
      <c r="AP173" s="139"/>
      <c r="AQ173" s="139"/>
      <c r="AR173" s="139"/>
      <c r="AS173" s="139"/>
      <c r="AT173" s="139"/>
      <c r="AU173" s="139"/>
      <c r="AV173" s="139"/>
      <c r="AW173" s="139"/>
      <c r="AX173" s="139"/>
      <c r="AY173" s="139"/>
      <c r="AZ173" s="139"/>
      <c r="BA173" s="139"/>
      <c r="BB173" s="139"/>
      <c r="BC173" s="139"/>
      <c r="BD173" s="139"/>
      <c r="BE173" s="139"/>
      <c r="BF173" s="139"/>
      <c r="BG173" s="139"/>
      <c r="BH173" s="139"/>
    </row>
    <row r="174" spans="1:60" x14ac:dyDescent="0.2">
      <c r="A174" s="141" t="s">
        <v>131</v>
      </c>
      <c r="B174" s="141" t="s">
        <v>96</v>
      </c>
      <c r="C174" s="174" t="s">
        <v>97</v>
      </c>
      <c r="D174" s="149"/>
      <c r="E174" s="152"/>
      <c r="F174" s="155"/>
      <c r="G174" s="155">
        <f>SUMIF(AE175:AE176,"&lt;&gt;NOR",G175:G176)</f>
        <v>0</v>
      </c>
      <c r="H174" s="155"/>
      <c r="I174" s="155">
        <f>SUM(I175:I176)</f>
        <v>0</v>
      </c>
      <c r="J174" s="155"/>
      <c r="K174" s="155">
        <f>SUM(K175:K176)</f>
        <v>0</v>
      </c>
      <c r="L174" s="155"/>
      <c r="M174" s="155">
        <f>SUM(M175:M176)</f>
        <v>0</v>
      </c>
      <c r="N174" s="149"/>
      <c r="O174" s="149">
        <f>SUM(O175:O176)</f>
        <v>0.10496999999999999</v>
      </c>
      <c r="P174" s="149"/>
      <c r="Q174" s="149">
        <f>SUM(Q175:Q176)</f>
        <v>0</v>
      </c>
      <c r="R174" s="149"/>
      <c r="S174" s="149"/>
      <c r="T174" s="150"/>
      <c r="U174" s="149">
        <f>SUM(U175:U176)</f>
        <v>0</v>
      </c>
      <c r="AE174" t="s">
        <v>132</v>
      </c>
    </row>
    <row r="175" spans="1:60" outlineLevel="1" x14ac:dyDescent="0.2">
      <c r="A175" s="140">
        <v>138</v>
      </c>
      <c r="B175" s="140" t="s">
        <v>424</v>
      </c>
      <c r="C175" s="173" t="s">
        <v>425</v>
      </c>
      <c r="D175" s="147" t="s">
        <v>146</v>
      </c>
      <c r="E175" s="151">
        <v>283.7</v>
      </c>
      <c r="F175" s="153">
        <f>H175+J175</f>
        <v>0</v>
      </c>
      <c r="G175" s="154">
        <f>ROUND(E175*F175,2)</f>
        <v>0</v>
      </c>
      <c r="H175" s="154"/>
      <c r="I175" s="154">
        <f>ROUND(E175*H175,2)</f>
        <v>0</v>
      </c>
      <c r="J175" s="154"/>
      <c r="K175" s="154">
        <f>ROUND(E175*J175,2)</f>
        <v>0</v>
      </c>
      <c r="L175" s="154">
        <v>21</v>
      </c>
      <c r="M175" s="154">
        <f>G175*(1+L175/100)</f>
        <v>0</v>
      </c>
      <c r="N175" s="147">
        <v>5.0000000000000002E-5</v>
      </c>
      <c r="O175" s="147">
        <f>ROUND(E175*N175,5)</f>
        <v>1.4189999999999999E-2</v>
      </c>
      <c r="P175" s="147">
        <v>0</v>
      </c>
      <c r="Q175" s="147">
        <f>ROUND(E175*P175,5)</f>
        <v>0</v>
      </c>
      <c r="R175" s="147"/>
      <c r="S175" s="147"/>
      <c r="T175" s="148">
        <v>0</v>
      </c>
      <c r="U175" s="147">
        <f>ROUND(E175*T175,2)</f>
        <v>0</v>
      </c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 t="s">
        <v>136</v>
      </c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39"/>
      <c r="AX175" s="139"/>
      <c r="AY175" s="139"/>
      <c r="AZ175" s="139"/>
      <c r="BA175" s="139"/>
      <c r="BB175" s="139"/>
      <c r="BC175" s="139"/>
      <c r="BD175" s="139"/>
      <c r="BE175" s="139"/>
      <c r="BF175" s="139"/>
      <c r="BG175" s="139"/>
      <c r="BH175" s="139"/>
    </row>
    <row r="176" spans="1:60" outlineLevel="1" x14ac:dyDescent="0.2">
      <c r="A176" s="140">
        <v>139</v>
      </c>
      <c r="B176" s="140" t="s">
        <v>426</v>
      </c>
      <c r="C176" s="173" t="s">
        <v>427</v>
      </c>
      <c r="D176" s="147" t="s">
        <v>146</v>
      </c>
      <c r="E176" s="151">
        <v>283.7</v>
      </c>
      <c r="F176" s="153">
        <f>H176+J176</f>
        <v>0</v>
      </c>
      <c r="G176" s="154">
        <f>ROUND(E176*F176,2)</f>
        <v>0</v>
      </c>
      <c r="H176" s="154"/>
      <c r="I176" s="154">
        <f>ROUND(E176*H176,2)</f>
        <v>0</v>
      </c>
      <c r="J176" s="154"/>
      <c r="K176" s="154">
        <f>ROUND(E176*J176,2)</f>
        <v>0</v>
      </c>
      <c r="L176" s="154">
        <v>21</v>
      </c>
      <c r="M176" s="154">
        <f>G176*(1+L176/100)</f>
        <v>0</v>
      </c>
      <c r="N176" s="147">
        <v>3.2000000000000003E-4</v>
      </c>
      <c r="O176" s="147">
        <f>ROUND(E176*N176,5)</f>
        <v>9.078E-2</v>
      </c>
      <c r="P176" s="147">
        <v>0</v>
      </c>
      <c r="Q176" s="147">
        <f>ROUND(E176*P176,5)</f>
        <v>0</v>
      </c>
      <c r="R176" s="147"/>
      <c r="S176" s="147"/>
      <c r="T176" s="148">
        <v>0</v>
      </c>
      <c r="U176" s="147">
        <f>ROUND(E176*T176,2)</f>
        <v>0</v>
      </c>
      <c r="V176" s="139"/>
      <c r="W176" s="139"/>
      <c r="X176" s="139"/>
      <c r="Y176" s="139"/>
      <c r="Z176" s="139"/>
      <c r="AA176" s="139"/>
      <c r="AB176" s="139"/>
      <c r="AC176" s="139"/>
      <c r="AD176" s="139"/>
      <c r="AE176" s="139" t="s">
        <v>136</v>
      </c>
      <c r="AF176" s="139"/>
      <c r="AG176" s="139"/>
      <c r="AH176" s="139"/>
      <c r="AI176" s="139"/>
      <c r="AJ176" s="139"/>
      <c r="AK176" s="139"/>
      <c r="AL176" s="139"/>
      <c r="AM176" s="139"/>
      <c r="AN176" s="139"/>
      <c r="AO176" s="139"/>
      <c r="AP176" s="139"/>
      <c r="AQ176" s="139"/>
      <c r="AR176" s="139"/>
      <c r="AS176" s="139"/>
      <c r="AT176" s="139"/>
      <c r="AU176" s="139"/>
      <c r="AV176" s="139"/>
      <c r="AW176" s="139"/>
      <c r="AX176" s="139"/>
      <c r="AY176" s="139"/>
      <c r="AZ176" s="139"/>
      <c r="BA176" s="139"/>
      <c r="BB176" s="139"/>
      <c r="BC176" s="139"/>
      <c r="BD176" s="139"/>
      <c r="BE176" s="139"/>
      <c r="BF176" s="139"/>
      <c r="BG176" s="139"/>
      <c r="BH176" s="139"/>
    </row>
    <row r="177" spans="1:60" x14ac:dyDescent="0.2">
      <c r="A177" s="141" t="s">
        <v>131</v>
      </c>
      <c r="B177" s="141" t="s">
        <v>98</v>
      </c>
      <c r="C177" s="174" t="s">
        <v>99</v>
      </c>
      <c r="D177" s="149"/>
      <c r="E177" s="152"/>
      <c r="F177" s="155"/>
      <c r="G177" s="155">
        <f>SUMIF(AE178:AE178,"&lt;&gt;NOR",G178:G178)</f>
        <v>0</v>
      </c>
      <c r="H177" s="155"/>
      <c r="I177" s="155">
        <f>SUM(I178:I178)</f>
        <v>0</v>
      </c>
      <c r="J177" s="155"/>
      <c r="K177" s="155">
        <f>SUM(K178:K178)</f>
        <v>0</v>
      </c>
      <c r="L177" s="155"/>
      <c r="M177" s="155">
        <f>SUM(M178:M178)</f>
        <v>0</v>
      </c>
      <c r="N177" s="149"/>
      <c r="O177" s="149">
        <f>SUM(O178:O178)</f>
        <v>0</v>
      </c>
      <c r="P177" s="149"/>
      <c r="Q177" s="149">
        <f>SUM(Q178:Q178)</f>
        <v>0</v>
      </c>
      <c r="R177" s="149"/>
      <c r="S177" s="149"/>
      <c r="T177" s="150"/>
      <c r="U177" s="149">
        <f>SUM(U178:U178)</f>
        <v>0</v>
      </c>
      <c r="AE177" t="s">
        <v>132</v>
      </c>
    </row>
    <row r="178" spans="1:60" ht="22.5" outlineLevel="1" x14ac:dyDescent="0.2">
      <c r="A178" s="140">
        <v>140</v>
      </c>
      <c r="B178" s="140" t="s">
        <v>428</v>
      </c>
      <c r="C178" s="173" t="s">
        <v>429</v>
      </c>
      <c r="D178" s="147" t="s">
        <v>284</v>
      </c>
      <c r="E178" s="151">
        <v>1</v>
      </c>
      <c r="F178" s="153">
        <f>H178+J178</f>
        <v>0</v>
      </c>
      <c r="G178" s="154">
        <f>ROUND(E178*F178,2)</f>
        <v>0</v>
      </c>
      <c r="H178" s="154"/>
      <c r="I178" s="154">
        <f>ROUND(E178*H178,2)</f>
        <v>0</v>
      </c>
      <c r="J178" s="154"/>
      <c r="K178" s="154">
        <f>ROUND(E178*J178,2)</f>
        <v>0</v>
      </c>
      <c r="L178" s="154">
        <v>21</v>
      </c>
      <c r="M178" s="154">
        <f>G178*(1+L178/100)</f>
        <v>0</v>
      </c>
      <c r="N178" s="147">
        <v>0</v>
      </c>
      <c r="O178" s="147">
        <f>ROUND(E178*N178,5)</f>
        <v>0</v>
      </c>
      <c r="P178" s="147">
        <v>0</v>
      </c>
      <c r="Q178" s="147">
        <f>ROUND(E178*P178,5)</f>
        <v>0</v>
      </c>
      <c r="R178" s="147"/>
      <c r="S178" s="147"/>
      <c r="T178" s="148">
        <v>0</v>
      </c>
      <c r="U178" s="147">
        <f>ROUND(E178*T178,2)</f>
        <v>0</v>
      </c>
      <c r="V178" s="139"/>
      <c r="W178" s="139"/>
      <c r="X178" s="139"/>
      <c r="Y178" s="139"/>
      <c r="Z178" s="139"/>
      <c r="AA178" s="139"/>
      <c r="AB178" s="139"/>
      <c r="AC178" s="139"/>
      <c r="AD178" s="139"/>
      <c r="AE178" s="139" t="s">
        <v>136</v>
      </c>
      <c r="AF178" s="139"/>
      <c r="AG178" s="139"/>
      <c r="AH178" s="139"/>
      <c r="AI178" s="139"/>
      <c r="AJ178" s="139"/>
      <c r="AK178" s="139"/>
      <c r="AL178" s="139"/>
      <c r="AM178" s="139"/>
      <c r="AN178" s="139"/>
      <c r="AO178" s="139"/>
      <c r="AP178" s="139"/>
      <c r="AQ178" s="139"/>
      <c r="AR178" s="139"/>
      <c r="AS178" s="139"/>
      <c r="AT178" s="139"/>
      <c r="AU178" s="139"/>
      <c r="AV178" s="139"/>
      <c r="AW178" s="139"/>
      <c r="AX178" s="139"/>
      <c r="AY178" s="139"/>
      <c r="AZ178" s="139"/>
      <c r="BA178" s="139"/>
      <c r="BB178" s="139"/>
      <c r="BC178" s="139"/>
      <c r="BD178" s="139"/>
      <c r="BE178" s="139"/>
      <c r="BF178" s="139"/>
      <c r="BG178" s="139"/>
      <c r="BH178" s="139"/>
    </row>
    <row r="179" spans="1:60" ht="25.5" x14ac:dyDescent="0.2">
      <c r="A179" s="141" t="s">
        <v>131</v>
      </c>
      <c r="B179" s="141" t="s">
        <v>100</v>
      </c>
      <c r="C179" s="174" t="s">
        <v>101</v>
      </c>
      <c r="D179" s="149"/>
      <c r="E179" s="152"/>
      <c r="F179" s="155"/>
      <c r="G179" s="155">
        <f>SUMIF(AE180:AE180,"&lt;&gt;NOR",G180:G180)</f>
        <v>0</v>
      </c>
      <c r="H179" s="155"/>
      <c r="I179" s="155">
        <f>SUM(I180:I180)</f>
        <v>0</v>
      </c>
      <c r="J179" s="155"/>
      <c r="K179" s="155">
        <f>SUM(K180:K180)</f>
        <v>0</v>
      </c>
      <c r="L179" s="155"/>
      <c r="M179" s="155">
        <f>SUM(M180:M180)</f>
        <v>0</v>
      </c>
      <c r="N179" s="149"/>
      <c r="O179" s="149">
        <f>SUM(O180:O180)</f>
        <v>0</v>
      </c>
      <c r="P179" s="149"/>
      <c r="Q179" s="149">
        <f>SUM(Q180:Q180)</f>
        <v>0</v>
      </c>
      <c r="R179" s="149"/>
      <c r="S179" s="149"/>
      <c r="T179" s="150"/>
      <c r="U179" s="149">
        <f>SUM(U180:U180)</f>
        <v>0</v>
      </c>
      <c r="AE179" t="s">
        <v>132</v>
      </c>
    </row>
    <row r="180" spans="1:60" ht="22.5" outlineLevel="1" x14ac:dyDescent="0.2">
      <c r="A180" s="140">
        <v>141</v>
      </c>
      <c r="B180" s="140" t="s">
        <v>430</v>
      </c>
      <c r="C180" s="173" t="s">
        <v>431</v>
      </c>
      <c r="D180" s="147" t="s">
        <v>135</v>
      </c>
      <c r="E180" s="151">
        <v>3</v>
      </c>
      <c r="F180" s="153">
        <f>H180+J180</f>
        <v>0</v>
      </c>
      <c r="G180" s="154">
        <f>ROUND(E180*F180,2)</f>
        <v>0</v>
      </c>
      <c r="H180" s="154"/>
      <c r="I180" s="154">
        <f>ROUND(E180*H180,2)</f>
        <v>0</v>
      </c>
      <c r="J180" s="154"/>
      <c r="K180" s="154">
        <f>ROUND(E180*J180,2)</f>
        <v>0</v>
      </c>
      <c r="L180" s="154">
        <v>21</v>
      </c>
      <c r="M180" s="154">
        <f>G180*(1+L180/100)</f>
        <v>0</v>
      </c>
      <c r="N180" s="147">
        <v>0</v>
      </c>
      <c r="O180" s="147">
        <f>ROUND(E180*N180,5)</f>
        <v>0</v>
      </c>
      <c r="P180" s="147">
        <v>0</v>
      </c>
      <c r="Q180" s="147">
        <f>ROUND(E180*P180,5)</f>
        <v>0</v>
      </c>
      <c r="R180" s="147"/>
      <c r="S180" s="147"/>
      <c r="T180" s="148">
        <v>0</v>
      </c>
      <c r="U180" s="147">
        <f>ROUND(E180*T180,2)</f>
        <v>0</v>
      </c>
      <c r="V180" s="139"/>
      <c r="W180" s="139"/>
      <c r="X180" s="139"/>
      <c r="Y180" s="139"/>
      <c r="Z180" s="139"/>
      <c r="AA180" s="139"/>
      <c r="AB180" s="139"/>
      <c r="AC180" s="139"/>
      <c r="AD180" s="139"/>
      <c r="AE180" s="139" t="s">
        <v>136</v>
      </c>
      <c r="AF180" s="139"/>
      <c r="AG180" s="139"/>
      <c r="AH180" s="139"/>
      <c r="AI180" s="139"/>
      <c r="AJ180" s="139"/>
      <c r="AK180" s="139"/>
      <c r="AL180" s="139"/>
      <c r="AM180" s="139"/>
      <c r="AN180" s="139"/>
      <c r="AO180" s="139"/>
      <c r="AP180" s="139"/>
      <c r="AQ180" s="139"/>
      <c r="AR180" s="139"/>
      <c r="AS180" s="139"/>
      <c r="AT180" s="139"/>
      <c r="AU180" s="139"/>
      <c r="AV180" s="139"/>
      <c r="AW180" s="139"/>
      <c r="AX180" s="139"/>
      <c r="AY180" s="139"/>
      <c r="AZ180" s="139"/>
      <c r="BA180" s="139"/>
      <c r="BB180" s="139"/>
      <c r="BC180" s="139"/>
      <c r="BD180" s="139"/>
      <c r="BE180" s="139"/>
      <c r="BF180" s="139"/>
      <c r="BG180" s="139"/>
      <c r="BH180" s="139"/>
    </row>
    <row r="181" spans="1:60" x14ac:dyDescent="0.2">
      <c r="A181" s="141" t="s">
        <v>131</v>
      </c>
      <c r="B181" s="141" t="s">
        <v>102</v>
      </c>
      <c r="C181" s="174" t="s">
        <v>26</v>
      </c>
      <c r="D181" s="149"/>
      <c r="E181" s="152"/>
      <c r="F181" s="155"/>
      <c r="G181" s="155">
        <f>SUMIF(AE182:AE186,"&lt;&gt;NOR",G182:G186)</f>
        <v>0</v>
      </c>
      <c r="H181" s="155"/>
      <c r="I181" s="155">
        <f>SUM(I182:I186)</f>
        <v>0</v>
      </c>
      <c r="J181" s="155"/>
      <c r="K181" s="155">
        <f>SUM(K182:K186)</f>
        <v>0</v>
      </c>
      <c r="L181" s="155"/>
      <c r="M181" s="155">
        <f>SUM(M182:M186)</f>
        <v>0</v>
      </c>
      <c r="N181" s="149"/>
      <c r="O181" s="149">
        <f>SUM(O182:O186)</f>
        <v>0</v>
      </c>
      <c r="P181" s="149"/>
      <c r="Q181" s="149">
        <f>SUM(Q182:Q186)</f>
        <v>0</v>
      </c>
      <c r="R181" s="149"/>
      <c r="S181" s="149"/>
      <c r="T181" s="150"/>
      <c r="U181" s="149">
        <f>SUM(U182:U186)</f>
        <v>0</v>
      </c>
      <c r="AE181" t="s">
        <v>132</v>
      </c>
    </row>
    <row r="182" spans="1:60" outlineLevel="1" x14ac:dyDescent="0.2">
      <c r="A182" s="140">
        <v>142</v>
      </c>
      <c r="B182" s="140" t="s">
        <v>432</v>
      </c>
      <c r="C182" s="173" t="s">
        <v>433</v>
      </c>
      <c r="D182" s="147" t="s">
        <v>434</v>
      </c>
      <c r="E182" s="151">
        <v>1</v>
      </c>
      <c r="F182" s="153">
        <f>H182+J182</f>
        <v>0</v>
      </c>
      <c r="G182" s="154">
        <f>ROUND(E182*F182,2)</f>
        <v>0</v>
      </c>
      <c r="H182" s="154"/>
      <c r="I182" s="154">
        <f>ROUND(E182*H182,2)</f>
        <v>0</v>
      </c>
      <c r="J182" s="154"/>
      <c r="K182" s="154">
        <f>ROUND(E182*J182,2)</f>
        <v>0</v>
      </c>
      <c r="L182" s="154">
        <v>21</v>
      </c>
      <c r="M182" s="154">
        <f>G182*(1+L182/100)</f>
        <v>0</v>
      </c>
      <c r="N182" s="147">
        <v>0</v>
      </c>
      <c r="O182" s="147">
        <f>ROUND(E182*N182,5)</f>
        <v>0</v>
      </c>
      <c r="P182" s="147">
        <v>0</v>
      </c>
      <c r="Q182" s="147">
        <f>ROUND(E182*P182,5)</f>
        <v>0</v>
      </c>
      <c r="R182" s="147"/>
      <c r="S182" s="147"/>
      <c r="T182" s="148">
        <v>0</v>
      </c>
      <c r="U182" s="147">
        <f>ROUND(E182*T182,2)</f>
        <v>0</v>
      </c>
      <c r="V182" s="139"/>
      <c r="W182" s="139"/>
      <c r="X182" s="139"/>
      <c r="Y182" s="139"/>
      <c r="Z182" s="139"/>
      <c r="AA182" s="139"/>
      <c r="AB182" s="139"/>
      <c r="AC182" s="139"/>
      <c r="AD182" s="139"/>
      <c r="AE182" s="139" t="s">
        <v>435</v>
      </c>
      <c r="AF182" s="139"/>
      <c r="AG182" s="139"/>
      <c r="AH182" s="139"/>
      <c r="AI182" s="139"/>
      <c r="AJ182" s="139"/>
      <c r="AK182" s="139"/>
      <c r="AL182" s="139"/>
      <c r="AM182" s="139"/>
      <c r="AN182" s="139"/>
      <c r="AO182" s="139"/>
      <c r="AP182" s="139"/>
      <c r="AQ182" s="139"/>
      <c r="AR182" s="139"/>
      <c r="AS182" s="139"/>
      <c r="AT182" s="139"/>
      <c r="AU182" s="139"/>
      <c r="AV182" s="139"/>
      <c r="AW182" s="139"/>
      <c r="AX182" s="139"/>
      <c r="AY182" s="139"/>
      <c r="AZ182" s="139"/>
      <c r="BA182" s="139"/>
      <c r="BB182" s="139"/>
      <c r="BC182" s="139"/>
      <c r="BD182" s="139"/>
      <c r="BE182" s="139"/>
      <c r="BF182" s="139"/>
      <c r="BG182" s="139"/>
      <c r="BH182" s="139"/>
    </row>
    <row r="183" spans="1:60" outlineLevel="1" x14ac:dyDescent="0.2">
      <c r="A183" s="140">
        <v>143</v>
      </c>
      <c r="B183" s="140" t="s">
        <v>58</v>
      </c>
      <c r="C183" s="173" t="s">
        <v>436</v>
      </c>
      <c r="D183" s="147" t="s">
        <v>434</v>
      </c>
      <c r="E183" s="151">
        <v>1</v>
      </c>
      <c r="F183" s="153">
        <f>H183+J183</f>
        <v>0</v>
      </c>
      <c r="G183" s="154">
        <f>ROUND(E183*F183,2)</f>
        <v>0</v>
      </c>
      <c r="H183" s="154"/>
      <c r="I183" s="154">
        <f>ROUND(E183*H183,2)</f>
        <v>0</v>
      </c>
      <c r="J183" s="154"/>
      <c r="K183" s="154">
        <f>ROUND(E183*J183,2)</f>
        <v>0</v>
      </c>
      <c r="L183" s="154">
        <v>21</v>
      </c>
      <c r="M183" s="154">
        <f>G183*(1+L183/100)</f>
        <v>0</v>
      </c>
      <c r="N183" s="147">
        <v>0</v>
      </c>
      <c r="O183" s="147">
        <f>ROUND(E183*N183,5)</f>
        <v>0</v>
      </c>
      <c r="P183" s="147">
        <v>0</v>
      </c>
      <c r="Q183" s="147">
        <f>ROUND(E183*P183,5)</f>
        <v>0</v>
      </c>
      <c r="R183" s="147"/>
      <c r="S183" s="147"/>
      <c r="T183" s="148">
        <v>0</v>
      </c>
      <c r="U183" s="147">
        <f>ROUND(E183*T183,2)</f>
        <v>0</v>
      </c>
      <c r="V183" s="139"/>
      <c r="W183" s="139"/>
      <c r="X183" s="139"/>
      <c r="Y183" s="139"/>
      <c r="Z183" s="139"/>
      <c r="AA183" s="139"/>
      <c r="AB183" s="139"/>
      <c r="AC183" s="139"/>
      <c r="AD183" s="139"/>
      <c r="AE183" s="139" t="s">
        <v>435</v>
      </c>
      <c r="AF183" s="139"/>
      <c r="AG183" s="139"/>
      <c r="AH183" s="139"/>
      <c r="AI183" s="139"/>
      <c r="AJ183" s="139"/>
      <c r="AK183" s="139"/>
      <c r="AL183" s="139"/>
      <c r="AM183" s="139"/>
      <c r="AN183" s="139"/>
      <c r="AO183" s="139"/>
      <c r="AP183" s="139"/>
      <c r="AQ183" s="139"/>
      <c r="AR183" s="139"/>
      <c r="AS183" s="139"/>
      <c r="AT183" s="139"/>
      <c r="AU183" s="139"/>
      <c r="AV183" s="139"/>
      <c r="AW183" s="139"/>
      <c r="AX183" s="139"/>
      <c r="AY183" s="139"/>
      <c r="AZ183" s="139"/>
      <c r="BA183" s="139"/>
      <c r="BB183" s="139"/>
      <c r="BC183" s="139"/>
      <c r="BD183" s="139"/>
      <c r="BE183" s="139"/>
      <c r="BF183" s="139"/>
      <c r="BG183" s="139"/>
      <c r="BH183" s="139"/>
    </row>
    <row r="184" spans="1:60" outlineLevel="1" x14ac:dyDescent="0.2">
      <c r="A184" s="140">
        <v>144</v>
      </c>
      <c r="B184" s="140" t="s">
        <v>437</v>
      </c>
      <c r="C184" s="173" t="s">
        <v>438</v>
      </c>
      <c r="D184" s="147" t="s">
        <v>434</v>
      </c>
      <c r="E184" s="151">
        <v>1</v>
      </c>
      <c r="F184" s="153">
        <f>H184+J184</f>
        <v>0</v>
      </c>
      <c r="G184" s="154">
        <f>ROUND(E184*F184,2)</f>
        <v>0</v>
      </c>
      <c r="H184" s="154"/>
      <c r="I184" s="154">
        <f>ROUND(E184*H184,2)</f>
        <v>0</v>
      </c>
      <c r="J184" s="154"/>
      <c r="K184" s="154">
        <f>ROUND(E184*J184,2)</f>
        <v>0</v>
      </c>
      <c r="L184" s="154">
        <v>21</v>
      </c>
      <c r="M184" s="154">
        <f>G184*(1+L184/100)</f>
        <v>0</v>
      </c>
      <c r="N184" s="147">
        <v>0</v>
      </c>
      <c r="O184" s="147">
        <f>ROUND(E184*N184,5)</f>
        <v>0</v>
      </c>
      <c r="P184" s="147">
        <v>0</v>
      </c>
      <c r="Q184" s="147">
        <f>ROUND(E184*P184,5)</f>
        <v>0</v>
      </c>
      <c r="R184" s="147"/>
      <c r="S184" s="147"/>
      <c r="T184" s="148">
        <v>0</v>
      </c>
      <c r="U184" s="147">
        <f>ROUND(E184*T184,2)</f>
        <v>0</v>
      </c>
      <c r="V184" s="139"/>
      <c r="W184" s="139"/>
      <c r="X184" s="139"/>
      <c r="Y184" s="139"/>
      <c r="Z184" s="139"/>
      <c r="AA184" s="139"/>
      <c r="AB184" s="139"/>
      <c r="AC184" s="139"/>
      <c r="AD184" s="139"/>
      <c r="AE184" s="139" t="s">
        <v>435</v>
      </c>
      <c r="AF184" s="139"/>
      <c r="AG184" s="139"/>
      <c r="AH184" s="139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</row>
    <row r="185" spans="1:60" outlineLevel="1" x14ac:dyDescent="0.2">
      <c r="A185" s="140">
        <v>145</v>
      </c>
      <c r="B185" s="140" t="s">
        <v>439</v>
      </c>
      <c r="C185" s="173" t="s">
        <v>440</v>
      </c>
      <c r="D185" s="147" t="s">
        <v>434</v>
      </c>
      <c r="E185" s="151">
        <v>1</v>
      </c>
      <c r="F185" s="153">
        <f>H185+J185</f>
        <v>0</v>
      </c>
      <c r="G185" s="154">
        <f>ROUND(E185*F185,2)</f>
        <v>0</v>
      </c>
      <c r="H185" s="154"/>
      <c r="I185" s="154">
        <f>ROUND(E185*H185,2)</f>
        <v>0</v>
      </c>
      <c r="J185" s="154"/>
      <c r="K185" s="154">
        <f>ROUND(E185*J185,2)</f>
        <v>0</v>
      </c>
      <c r="L185" s="154">
        <v>21</v>
      </c>
      <c r="M185" s="154">
        <f>G185*(1+L185/100)</f>
        <v>0</v>
      </c>
      <c r="N185" s="147">
        <v>0</v>
      </c>
      <c r="O185" s="147">
        <f>ROUND(E185*N185,5)</f>
        <v>0</v>
      </c>
      <c r="P185" s="147">
        <v>0</v>
      </c>
      <c r="Q185" s="147">
        <f>ROUND(E185*P185,5)</f>
        <v>0</v>
      </c>
      <c r="R185" s="147"/>
      <c r="S185" s="147"/>
      <c r="T185" s="148">
        <v>0</v>
      </c>
      <c r="U185" s="147">
        <f>ROUND(E185*T185,2)</f>
        <v>0</v>
      </c>
      <c r="V185" s="139"/>
      <c r="W185" s="139"/>
      <c r="X185" s="139"/>
      <c r="Y185" s="139"/>
      <c r="Z185" s="139"/>
      <c r="AA185" s="139"/>
      <c r="AB185" s="139"/>
      <c r="AC185" s="139"/>
      <c r="AD185" s="139"/>
      <c r="AE185" s="139" t="s">
        <v>435</v>
      </c>
      <c r="AF185" s="139"/>
      <c r="AG185" s="139"/>
      <c r="AH185" s="139"/>
      <c r="AI185" s="139"/>
      <c r="AJ185" s="139"/>
      <c r="AK185" s="139"/>
      <c r="AL185" s="139"/>
      <c r="AM185" s="139"/>
      <c r="AN185" s="139"/>
      <c r="AO185" s="139"/>
      <c r="AP185" s="139"/>
      <c r="AQ185" s="139"/>
      <c r="AR185" s="139"/>
      <c r="AS185" s="139"/>
      <c r="AT185" s="139"/>
      <c r="AU185" s="139"/>
      <c r="AV185" s="139"/>
      <c r="AW185" s="139"/>
      <c r="AX185" s="139"/>
      <c r="AY185" s="139"/>
      <c r="AZ185" s="139"/>
      <c r="BA185" s="139"/>
      <c r="BB185" s="139"/>
      <c r="BC185" s="139"/>
      <c r="BD185" s="139"/>
      <c r="BE185" s="139"/>
      <c r="BF185" s="139"/>
      <c r="BG185" s="139"/>
      <c r="BH185" s="139"/>
    </row>
    <row r="186" spans="1:60" outlineLevel="1" x14ac:dyDescent="0.2">
      <c r="A186" s="140">
        <v>146</v>
      </c>
      <c r="B186" s="140" t="s">
        <v>441</v>
      </c>
      <c r="C186" s="173" t="s">
        <v>442</v>
      </c>
      <c r="D186" s="147" t="s">
        <v>434</v>
      </c>
      <c r="E186" s="151">
        <v>1</v>
      </c>
      <c r="F186" s="153">
        <f>H186+J186</f>
        <v>0</v>
      </c>
      <c r="G186" s="154">
        <f>ROUND(E186*F186,2)</f>
        <v>0</v>
      </c>
      <c r="H186" s="154"/>
      <c r="I186" s="154">
        <f>ROUND(E186*H186,2)</f>
        <v>0</v>
      </c>
      <c r="J186" s="154"/>
      <c r="K186" s="154">
        <f>ROUND(E186*J186,2)</f>
        <v>0</v>
      </c>
      <c r="L186" s="154">
        <v>21</v>
      </c>
      <c r="M186" s="154">
        <f>G186*(1+L186/100)</f>
        <v>0</v>
      </c>
      <c r="N186" s="147">
        <v>0</v>
      </c>
      <c r="O186" s="147">
        <f>ROUND(E186*N186,5)</f>
        <v>0</v>
      </c>
      <c r="P186" s="147">
        <v>0</v>
      </c>
      <c r="Q186" s="147">
        <f>ROUND(E186*P186,5)</f>
        <v>0</v>
      </c>
      <c r="R186" s="147"/>
      <c r="S186" s="147"/>
      <c r="T186" s="148">
        <v>0</v>
      </c>
      <c r="U186" s="147">
        <f>ROUND(E186*T186,2)</f>
        <v>0</v>
      </c>
      <c r="V186" s="139"/>
      <c r="W186" s="139"/>
      <c r="X186" s="139"/>
      <c r="Y186" s="139"/>
      <c r="Z186" s="139"/>
      <c r="AA186" s="139"/>
      <c r="AB186" s="139"/>
      <c r="AC186" s="139"/>
      <c r="AD186" s="139"/>
      <c r="AE186" s="139" t="s">
        <v>435</v>
      </c>
      <c r="AF186" s="139"/>
      <c r="AG186" s="139"/>
      <c r="AH186" s="139"/>
      <c r="AI186" s="139"/>
      <c r="AJ186" s="139"/>
      <c r="AK186" s="139"/>
      <c r="AL186" s="139"/>
      <c r="AM186" s="139"/>
      <c r="AN186" s="139"/>
      <c r="AO186" s="139"/>
      <c r="AP186" s="139"/>
      <c r="AQ186" s="139"/>
      <c r="AR186" s="139"/>
      <c r="AS186" s="139"/>
      <c r="AT186" s="139"/>
      <c r="AU186" s="139"/>
      <c r="AV186" s="139"/>
      <c r="AW186" s="139"/>
      <c r="AX186" s="139"/>
      <c r="AY186" s="139"/>
      <c r="AZ186" s="139"/>
      <c r="BA186" s="139"/>
      <c r="BB186" s="139"/>
      <c r="BC186" s="139"/>
      <c r="BD186" s="139"/>
      <c r="BE186" s="139"/>
      <c r="BF186" s="139"/>
      <c r="BG186" s="139"/>
      <c r="BH186" s="139"/>
    </row>
    <row r="187" spans="1:60" x14ac:dyDescent="0.2">
      <c r="A187" s="141" t="s">
        <v>131</v>
      </c>
      <c r="B187" s="141" t="s">
        <v>103</v>
      </c>
      <c r="C187" s="174" t="s">
        <v>104</v>
      </c>
      <c r="D187" s="149"/>
      <c r="E187" s="152"/>
      <c r="F187" s="155"/>
      <c r="G187" s="155">
        <f>SUMIF(AE188:AE188,"&lt;&gt;NOR",G188:G188)</f>
        <v>0</v>
      </c>
      <c r="H187" s="155"/>
      <c r="I187" s="155">
        <f>SUM(I188:I188)</f>
        <v>0</v>
      </c>
      <c r="J187" s="155"/>
      <c r="K187" s="155">
        <f>SUM(K188:K188)</f>
        <v>0</v>
      </c>
      <c r="L187" s="155"/>
      <c r="M187" s="155">
        <f>SUM(M188:M188)</f>
        <v>0</v>
      </c>
      <c r="N187" s="149"/>
      <c r="O187" s="149">
        <f>SUM(O188:O188)</f>
        <v>0</v>
      </c>
      <c r="P187" s="149"/>
      <c r="Q187" s="149">
        <f>SUM(Q188:Q188)</f>
        <v>0</v>
      </c>
      <c r="R187" s="149"/>
      <c r="S187" s="149"/>
      <c r="T187" s="150"/>
      <c r="U187" s="149">
        <f>SUM(U188:U188)</f>
        <v>0</v>
      </c>
      <c r="AE187" t="s">
        <v>132</v>
      </c>
    </row>
    <row r="188" spans="1:60" ht="22.5" outlineLevel="1" x14ac:dyDescent="0.2">
      <c r="A188" s="163">
        <v>147</v>
      </c>
      <c r="B188" s="163" t="s">
        <v>319</v>
      </c>
      <c r="C188" s="175" t="s">
        <v>443</v>
      </c>
      <c r="D188" s="164" t="s">
        <v>284</v>
      </c>
      <c r="E188" s="165">
        <v>1</v>
      </c>
      <c r="F188" s="166">
        <f>H188+J188</f>
        <v>0</v>
      </c>
      <c r="G188" s="167">
        <f>ROUND(E188*F188,2)</f>
        <v>0</v>
      </c>
      <c r="H188" s="167"/>
      <c r="I188" s="167">
        <f>ROUND(E188*H188,2)</f>
        <v>0</v>
      </c>
      <c r="J188" s="167"/>
      <c r="K188" s="167">
        <f>ROUND(E188*J188,2)</f>
        <v>0</v>
      </c>
      <c r="L188" s="167">
        <v>21</v>
      </c>
      <c r="M188" s="167">
        <f>G188*(1+L188/100)</f>
        <v>0</v>
      </c>
      <c r="N188" s="164">
        <v>0</v>
      </c>
      <c r="O188" s="164">
        <f>ROUND(E188*N188,5)</f>
        <v>0</v>
      </c>
      <c r="P188" s="164">
        <v>0</v>
      </c>
      <c r="Q188" s="164">
        <f>ROUND(E188*P188,5)</f>
        <v>0</v>
      </c>
      <c r="R188" s="164"/>
      <c r="S188" s="164"/>
      <c r="T188" s="168">
        <v>0</v>
      </c>
      <c r="U188" s="164">
        <f>ROUND(E188*T188,2)</f>
        <v>0</v>
      </c>
      <c r="V188" s="139"/>
      <c r="W188" s="139"/>
      <c r="X188" s="139"/>
      <c r="Y188" s="139"/>
      <c r="Z188" s="139"/>
      <c r="AA188" s="139"/>
      <c r="AB188" s="139"/>
      <c r="AC188" s="139"/>
      <c r="AD188" s="139"/>
      <c r="AE188" s="139" t="s">
        <v>136</v>
      </c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39"/>
      <c r="AR188" s="139"/>
      <c r="AS188" s="139"/>
      <c r="AT188" s="139"/>
      <c r="AU188" s="139"/>
      <c r="AV188" s="139"/>
      <c r="AW188" s="139"/>
      <c r="AX188" s="139"/>
      <c r="AY188" s="139"/>
      <c r="AZ188" s="139"/>
      <c r="BA188" s="139"/>
      <c r="BB188" s="139"/>
      <c r="BC188" s="139"/>
      <c r="BD188" s="139"/>
      <c r="BE188" s="139"/>
      <c r="BF188" s="139"/>
      <c r="BG188" s="139"/>
      <c r="BH188" s="139"/>
    </row>
    <row r="189" spans="1:60" x14ac:dyDescent="0.2">
      <c r="A189" s="4"/>
      <c r="B189" s="5" t="s">
        <v>445</v>
      </c>
      <c r="C189" s="176" t="s">
        <v>445</v>
      </c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AC189">
        <v>12</v>
      </c>
      <c r="AD189">
        <v>21</v>
      </c>
    </row>
    <row r="190" spans="1:60" x14ac:dyDescent="0.2">
      <c r="A190" s="169"/>
      <c r="B190" s="170" t="s">
        <v>28</v>
      </c>
      <c r="C190" s="177" t="s">
        <v>445</v>
      </c>
      <c r="D190" s="171"/>
      <c r="E190" s="171"/>
      <c r="F190" s="171"/>
      <c r="G190" s="172">
        <f>G8+G15+G26+G33+G39+G47+G58+G63+G100+G102+G107+G111+G114+G116+G120+G131+G145+G158+G169+G174+G177+G179+G181+G187</f>
        <v>0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AC190">
        <f>SUMIF(L7:L188,AC189,G7:G188)</f>
        <v>0</v>
      </c>
      <c r="AD190">
        <f>SUMIF(L7:L188,AD189,G7:G188)</f>
        <v>0</v>
      </c>
      <c r="AE190" t="s">
        <v>446</v>
      </c>
    </row>
    <row r="191" spans="1:60" x14ac:dyDescent="0.2">
      <c r="A191" s="4"/>
      <c r="B191" s="5" t="s">
        <v>445</v>
      </c>
      <c r="C191" s="176" t="s">
        <v>445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</row>
    <row r="192" spans="1:60" x14ac:dyDescent="0.2">
      <c r="A192" s="4"/>
      <c r="B192" s="5" t="s">
        <v>445</v>
      </c>
      <c r="C192" s="176" t="s">
        <v>445</v>
      </c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</row>
    <row r="193" spans="1:31" x14ac:dyDescent="0.2">
      <c r="A193" s="244" t="s">
        <v>447</v>
      </c>
      <c r="B193" s="244"/>
      <c r="C193" s="24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</row>
    <row r="194" spans="1:31" x14ac:dyDescent="0.2">
      <c r="A194" s="246"/>
      <c r="B194" s="247"/>
      <c r="C194" s="248"/>
      <c r="D194" s="247"/>
      <c r="E194" s="247"/>
      <c r="F194" s="247"/>
      <c r="G194" s="249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AE194" t="s">
        <v>448</v>
      </c>
    </row>
    <row r="195" spans="1:31" x14ac:dyDescent="0.2">
      <c r="A195" s="250"/>
      <c r="B195" s="251"/>
      <c r="C195" s="252"/>
      <c r="D195" s="251"/>
      <c r="E195" s="251"/>
      <c r="F195" s="251"/>
      <c r="G195" s="25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</row>
    <row r="196" spans="1:31" x14ac:dyDescent="0.2">
      <c r="A196" s="250"/>
      <c r="B196" s="251"/>
      <c r="C196" s="252"/>
      <c r="D196" s="251"/>
      <c r="E196" s="251"/>
      <c r="F196" s="251"/>
      <c r="G196" s="25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</row>
    <row r="197" spans="1:31" x14ac:dyDescent="0.2">
      <c r="A197" s="250"/>
      <c r="B197" s="251"/>
      <c r="C197" s="252"/>
      <c r="D197" s="251"/>
      <c r="E197" s="251"/>
      <c r="F197" s="251"/>
      <c r="G197" s="25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</row>
    <row r="198" spans="1:31" x14ac:dyDescent="0.2">
      <c r="A198" s="254"/>
      <c r="B198" s="255"/>
      <c r="C198" s="256"/>
      <c r="D198" s="255"/>
      <c r="E198" s="255"/>
      <c r="F198" s="255"/>
      <c r="G198" s="257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</row>
    <row r="199" spans="1:31" x14ac:dyDescent="0.2">
      <c r="A199" s="4"/>
      <c r="B199" s="5" t="s">
        <v>445</v>
      </c>
      <c r="C199" s="176" t="s">
        <v>445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</row>
    <row r="200" spans="1:31" x14ac:dyDescent="0.2">
      <c r="C200" s="178"/>
      <c r="AE200" t="s">
        <v>449</v>
      </c>
    </row>
  </sheetData>
  <mergeCells count="16">
    <mergeCell ref="C99:G99"/>
    <mergeCell ref="C113:G113"/>
    <mergeCell ref="A193:C193"/>
    <mergeCell ref="A194:G198"/>
    <mergeCell ref="C54:G54"/>
    <mergeCell ref="C55:G55"/>
    <mergeCell ref="C60:G60"/>
    <mergeCell ref="C61:G61"/>
    <mergeCell ref="C72:G72"/>
    <mergeCell ref="C75:G75"/>
    <mergeCell ref="C53:G53"/>
    <mergeCell ref="A1:G1"/>
    <mergeCell ref="C2:G2"/>
    <mergeCell ref="C3:G3"/>
    <mergeCell ref="C4:G4"/>
    <mergeCell ref="C18:G18"/>
  </mergeCells>
  <pageMargins left="0.39370078740157499" right="0.19685039370078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VOŠ</dc:creator>
  <cp:lastModifiedBy>Michaela Žejšková</cp:lastModifiedBy>
  <cp:lastPrinted>2014-02-28T09:52:57Z</cp:lastPrinted>
  <dcterms:created xsi:type="dcterms:W3CDTF">2009-04-08T07:15:50Z</dcterms:created>
  <dcterms:modified xsi:type="dcterms:W3CDTF">2025-08-12T18:20:44Z</dcterms:modified>
</cp:coreProperties>
</file>