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bm-file2\pu\Veřejné_zakázky_PÚ\Podklady_Final\rok_2025\Střed-Bezpečné přecházení křiž. B.Němcové,Polní,Branky a Krátká v obci Ostopovice\Soupis prací\"/>
    </mc:Choice>
  </mc:AlternateContent>
  <xr:revisionPtr revIDLastSave="0" documentId="13_ncr:1_{573DE413-8A05-4090-BB8A-4AABEEEB23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ace stavby" sheetId="1" r:id="rId1"/>
    <sheet name="01 - Nahrazení zastávky ž..." sheetId="2" r:id="rId2"/>
    <sheet name="02 - Bezbariérové opatřen..." sheetId="3" r:id="rId3"/>
    <sheet name="03 - Stavební úpravy vč. ..." sheetId="4" r:id="rId4"/>
  </sheets>
  <definedNames>
    <definedName name="_xlnm._FilterDatabase" localSheetId="1" hidden="1">'01 - Nahrazení zastávky ž...'!$C$123:$K$181</definedName>
    <definedName name="_xlnm._FilterDatabase" localSheetId="2" hidden="1">'02 - Bezbariérové opatřen...'!$C$123:$K$172</definedName>
    <definedName name="_xlnm._FilterDatabase" localSheetId="3" hidden="1">'03 - Stavební úpravy vč. ...'!$C$124:$K$236</definedName>
    <definedName name="_xlnm.Print_Titles" localSheetId="1">'01 - Nahrazení zastávky ž...'!$123:$123</definedName>
    <definedName name="_xlnm.Print_Titles" localSheetId="2">'02 - Bezbariérové opatřen...'!$123:$123</definedName>
    <definedName name="_xlnm.Print_Titles" localSheetId="3">'03 - Stavební úpravy vč. ...'!$124:$124</definedName>
    <definedName name="_xlnm.Print_Titles" localSheetId="0">'Rekapitulace stavby'!$92:$92</definedName>
    <definedName name="_xlnm.Print_Area" localSheetId="1">'01 - Nahrazení zastávky ž...'!$C$111:$K$181</definedName>
    <definedName name="_xlnm.Print_Area" localSheetId="2">'02 - Bezbariérové opatřen...'!$C$111:$K$172</definedName>
    <definedName name="_xlnm.Print_Area" localSheetId="3">'03 - Stavební úpravy vč. ...'!$C$112:$K$236</definedName>
    <definedName name="_xlnm.Print_Area" localSheetId="0">'Rekapitulace stavby'!$D$4:$AO$76,'Rekapitulace stavby'!$C$82:$AQ$98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K29" i="1" l="1"/>
  <c r="AS94" i="1"/>
  <c r="AU94" i="1"/>
  <c r="AU95" i="1"/>
  <c r="AV95" i="1"/>
  <c r="AT95" i="1" s="1"/>
  <c r="AW95" i="1"/>
  <c r="AX95" i="1"/>
  <c r="AY95" i="1"/>
  <c r="AZ95" i="1"/>
  <c r="AZ94" i="1" s="1"/>
  <c r="AV94" i="1" s="1"/>
  <c r="BA95" i="1"/>
  <c r="BA94" i="1" s="1"/>
  <c r="AW94" i="1" s="1"/>
  <c r="BB95" i="1"/>
  <c r="BB94" i="1" s="1"/>
  <c r="AX94" i="1" s="1"/>
  <c r="BC95" i="1"/>
  <c r="BD95" i="1"/>
  <c r="AT96" i="1"/>
  <c r="AU96" i="1"/>
  <c r="AV96" i="1"/>
  <c r="AW96" i="1"/>
  <c r="AX96" i="1"/>
  <c r="AY96" i="1"/>
  <c r="AZ96" i="1"/>
  <c r="BA96" i="1"/>
  <c r="BB96" i="1"/>
  <c r="BC96" i="1"/>
  <c r="BC94" i="1" s="1"/>
  <c r="AY94" i="1" s="1"/>
  <c r="BD96" i="1"/>
  <c r="BD94" i="1" s="1"/>
  <c r="AU97" i="1"/>
  <c r="AV97" i="1"/>
  <c r="AT97" i="1" s="1"/>
  <c r="AW97" i="1"/>
  <c r="AX97" i="1"/>
  <c r="AY97" i="1"/>
  <c r="AZ97" i="1"/>
  <c r="BA97" i="1"/>
  <c r="BB97" i="1"/>
  <c r="BC97" i="1"/>
  <c r="BD97" i="1"/>
  <c r="J37" i="4"/>
  <c r="J36" i="4"/>
  <c r="J35" i="4"/>
  <c r="BI235" i="4"/>
  <c r="BH235" i="4"/>
  <c r="BG235" i="4"/>
  <c r="BF235" i="4"/>
  <c r="T235" i="4"/>
  <c r="R235" i="4"/>
  <c r="P235" i="4"/>
  <c r="BI233" i="4"/>
  <c r="BH233" i="4"/>
  <c r="BG233" i="4"/>
  <c r="BF233" i="4"/>
  <c r="T233" i="4"/>
  <c r="R233" i="4"/>
  <c r="P233" i="4"/>
  <c r="BI230" i="4"/>
  <c r="BH230" i="4"/>
  <c r="BG230" i="4"/>
  <c r="BF230" i="4"/>
  <c r="T230" i="4"/>
  <c r="R230" i="4"/>
  <c r="P230" i="4"/>
  <c r="BI228" i="4"/>
  <c r="BH228" i="4"/>
  <c r="BG228" i="4"/>
  <c r="BF228" i="4"/>
  <c r="T228" i="4"/>
  <c r="R228" i="4"/>
  <c r="P228" i="4"/>
  <c r="BI226" i="4"/>
  <c r="BH226" i="4"/>
  <c r="BG226" i="4"/>
  <c r="BF226" i="4"/>
  <c r="T226" i="4"/>
  <c r="R226" i="4"/>
  <c r="P226" i="4"/>
  <c r="BI222" i="4"/>
  <c r="BH222" i="4"/>
  <c r="BG222" i="4"/>
  <c r="BF222" i="4"/>
  <c r="T222" i="4"/>
  <c r="T221" i="4"/>
  <c r="R222" i="4"/>
  <c r="R221" i="4"/>
  <c r="P222" i="4"/>
  <c r="P221" i="4"/>
  <c r="BI219" i="4"/>
  <c r="BH219" i="4"/>
  <c r="BG219" i="4"/>
  <c r="BF219" i="4"/>
  <c r="T219" i="4"/>
  <c r="R219" i="4"/>
  <c r="P219" i="4"/>
  <c r="BI216" i="4"/>
  <c r="BH216" i="4"/>
  <c r="BG216" i="4"/>
  <c r="BF216" i="4"/>
  <c r="T216" i="4"/>
  <c r="R216" i="4"/>
  <c r="P216" i="4"/>
  <c r="BI214" i="4"/>
  <c r="BH214" i="4"/>
  <c r="BG214" i="4"/>
  <c r="BF214" i="4"/>
  <c r="T214" i="4"/>
  <c r="R214" i="4"/>
  <c r="P214" i="4"/>
  <c r="BI211" i="4"/>
  <c r="BH211" i="4"/>
  <c r="BG211" i="4"/>
  <c r="BF211" i="4"/>
  <c r="T211" i="4"/>
  <c r="R211" i="4"/>
  <c r="P211" i="4"/>
  <c r="BI209" i="4"/>
  <c r="BH209" i="4"/>
  <c r="BG209" i="4"/>
  <c r="BF209" i="4"/>
  <c r="T209" i="4"/>
  <c r="R209" i="4"/>
  <c r="P209" i="4"/>
  <c r="BI203" i="4"/>
  <c r="BH203" i="4"/>
  <c r="BG203" i="4"/>
  <c r="BF203" i="4"/>
  <c r="T203" i="4"/>
  <c r="R203" i="4"/>
  <c r="P203" i="4"/>
  <c r="BI201" i="4"/>
  <c r="BH201" i="4"/>
  <c r="BG201" i="4"/>
  <c r="BF201" i="4"/>
  <c r="T201" i="4"/>
  <c r="R201" i="4"/>
  <c r="P201" i="4"/>
  <c r="BI194" i="4"/>
  <c r="BH194" i="4"/>
  <c r="BG194" i="4"/>
  <c r="BF194" i="4"/>
  <c r="T194" i="4"/>
  <c r="R194" i="4"/>
  <c r="P194" i="4"/>
  <c r="BI187" i="4"/>
  <c r="BH187" i="4"/>
  <c r="BG187" i="4"/>
  <c r="BF187" i="4"/>
  <c r="T187" i="4"/>
  <c r="R187" i="4"/>
  <c r="P187" i="4"/>
  <c r="BI184" i="4"/>
  <c r="BH184" i="4"/>
  <c r="BG184" i="4"/>
  <c r="BF184" i="4"/>
  <c r="T184" i="4"/>
  <c r="R184" i="4"/>
  <c r="P184" i="4"/>
  <c r="BI181" i="4"/>
  <c r="BH181" i="4"/>
  <c r="BG181" i="4"/>
  <c r="BF181" i="4"/>
  <c r="T181" i="4"/>
  <c r="R181" i="4"/>
  <c r="P181" i="4"/>
  <c r="BI178" i="4"/>
  <c r="BH178" i="4"/>
  <c r="BG178" i="4"/>
  <c r="BF178" i="4"/>
  <c r="T178" i="4"/>
  <c r="R178" i="4"/>
  <c r="P178" i="4"/>
  <c r="BI175" i="4"/>
  <c r="BH175" i="4"/>
  <c r="BG175" i="4"/>
  <c r="BF175" i="4"/>
  <c r="T175" i="4"/>
  <c r="R175" i="4"/>
  <c r="P175" i="4"/>
  <c r="BI172" i="4"/>
  <c r="BH172" i="4"/>
  <c r="BG172" i="4"/>
  <c r="BF172" i="4"/>
  <c r="T172" i="4"/>
  <c r="R172" i="4"/>
  <c r="P172" i="4"/>
  <c r="BI169" i="4"/>
  <c r="BH169" i="4"/>
  <c r="BG169" i="4"/>
  <c r="BF169" i="4"/>
  <c r="T169" i="4"/>
  <c r="R169" i="4"/>
  <c r="P169" i="4"/>
  <c r="BI164" i="4"/>
  <c r="BH164" i="4"/>
  <c r="BG164" i="4"/>
  <c r="BF164" i="4"/>
  <c r="T164" i="4"/>
  <c r="R164" i="4"/>
  <c r="P164" i="4"/>
  <c r="BI161" i="4"/>
  <c r="BH161" i="4"/>
  <c r="BG161" i="4"/>
  <c r="BF161" i="4"/>
  <c r="T161" i="4"/>
  <c r="R161" i="4"/>
  <c r="P161" i="4"/>
  <c r="BI158" i="4"/>
  <c r="BH158" i="4"/>
  <c r="BG158" i="4"/>
  <c r="BF158" i="4"/>
  <c r="T158" i="4"/>
  <c r="R158" i="4"/>
  <c r="P158" i="4"/>
  <c r="BI153" i="4"/>
  <c r="BH153" i="4"/>
  <c r="BG153" i="4"/>
  <c r="BF153" i="4"/>
  <c r="T153" i="4"/>
  <c r="R153" i="4"/>
  <c r="P153" i="4"/>
  <c r="BI152" i="4"/>
  <c r="BH152" i="4"/>
  <c r="BG152" i="4"/>
  <c r="BF152" i="4"/>
  <c r="T152" i="4"/>
  <c r="R152" i="4"/>
  <c r="P152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7" i="4"/>
  <c r="BH147" i="4"/>
  <c r="BG147" i="4"/>
  <c r="BF147" i="4"/>
  <c r="T147" i="4"/>
  <c r="R147" i="4"/>
  <c r="P147" i="4"/>
  <c r="BI143" i="4"/>
  <c r="BH143" i="4"/>
  <c r="BG143" i="4"/>
  <c r="BF143" i="4"/>
  <c r="T143" i="4"/>
  <c r="R143" i="4"/>
  <c r="P143" i="4"/>
  <c r="BI141" i="4"/>
  <c r="BH141" i="4"/>
  <c r="BG141" i="4"/>
  <c r="BF141" i="4"/>
  <c r="T141" i="4"/>
  <c r="R141" i="4"/>
  <c r="P141" i="4"/>
  <c r="BI139" i="4"/>
  <c r="BH139" i="4"/>
  <c r="BG139" i="4"/>
  <c r="BF139" i="4"/>
  <c r="T139" i="4"/>
  <c r="R139" i="4"/>
  <c r="P139" i="4"/>
  <c r="BI137" i="4"/>
  <c r="BH137" i="4"/>
  <c r="BG137" i="4"/>
  <c r="BF137" i="4"/>
  <c r="T137" i="4"/>
  <c r="R137" i="4"/>
  <c r="P137" i="4"/>
  <c r="BI135" i="4"/>
  <c r="BH135" i="4"/>
  <c r="BG135" i="4"/>
  <c r="BF135" i="4"/>
  <c r="T135" i="4"/>
  <c r="R135" i="4"/>
  <c r="P135" i="4"/>
  <c r="BI131" i="4"/>
  <c r="BH131" i="4"/>
  <c r="BG131" i="4"/>
  <c r="BF131" i="4"/>
  <c r="T131" i="4"/>
  <c r="R131" i="4"/>
  <c r="P131" i="4"/>
  <c r="BI128" i="4"/>
  <c r="BH128" i="4"/>
  <c r="BG128" i="4"/>
  <c r="BF128" i="4"/>
  <c r="T128" i="4"/>
  <c r="R128" i="4"/>
  <c r="P128" i="4"/>
  <c r="F119" i="4"/>
  <c r="E117" i="4"/>
  <c r="F89" i="4"/>
  <c r="E87" i="4"/>
  <c r="J24" i="4"/>
  <c r="E24" i="4"/>
  <c r="J122" i="4" s="1"/>
  <c r="J23" i="4"/>
  <c r="J21" i="4"/>
  <c r="E21" i="4"/>
  <c r="J121" i="4" s="1"/>
  <c r="J20" i="4"/>
  <c r="J18" i="4"/>
  <c r="E18" i="4"/>
  <c r="F92" i="4"/>
  <c r="J17" i="4"/>
  <c r="J15" i="4"/>
  <c r="E15" i="4"/>
  <c r="F121" i="4" s="1"/>
  <c r="J14" i="4"/>
  <c r="J12" i="4"/>
  <c r="J119" i="4" s="1"/>
  <c r="E7" i="4"/>
  <c r="E115" i="4"/>
  <c r="J37" i="3"/>
  <c r="J36" i="3"/>
  <c r="J35" i="3"/>
  <c r="BI171" i="3"/>
  <c r="BH171" i="3"/>
  <c r="BG171" i="3"/>
  <c r="BF171" i="3"/>
  <c r="T171" i="3"/>
  <c r="T170" i="3" s="1"/>
  <c r="T169" i="3" s="1"/>
  <c r="R171" i="3"/>
  <c r="R170" i="3"/>
  <c r="R169" i="3"/>
  <c r="P171" i="3"/>
  <c r="P170" i="3" s="1"/>
  <c r="P169" i="3" s="1"/>
  <c r="BI167" i="3"/>
  <c r="BH167" i="3"/>
  <c r="BG167" i="3"/>
  <c r="BF167" i="3"/>
  <c r="T167" i="3"/>
  <c r="T166" i="3"/>
  <c r="R167" i="3"/>
  <c r="R166" i="3" s="1"/>
  <c r="P167" i="3"/>
  <c r="P166" i="3"/>
  <c r="BI164" i="3"/>
  <c r="BH164" i="3"/>
  <c r="BG164" i="3"/>
  <c r="BF164" i="3"/>
  <c r="T164" i="3"/>
  <c r="R164" i="3"/>
  <c r="P164" i="3"/>
  <c r="BI161" i="3"/>
  <c r="BH161" i="3"/>
  <c r="BG161" i="3"/>
  <c r="BF161" i="3"/>
  <c r="T161" i="3"/>
  <c r="R161" i="3"/>
  <c r="P161" i="3"/>
  <c r="BI158" i="3"/>
  <c r="BH158" i="3"/>
  <c r="BG158" i="3"/>
  <c r="BF158" i="3"/>
  <c r="T158" i="3"/>
  <c r="R158" i="3"/>
  <c r="P158" i="3"/>
  <c r="BI154" i="3"/>
  <c r="BH154" i="3"/>
  <c r="BG154" i="3"/>
  <c r="BF154" i="3"/>
  <c r="T154" i="3"/>
  <c r="R154" i="3"/>
  <c r="P154" i="3"/>
  <c r="BI151" i="3"/>
  <c r="BH151" i="3"/>
  <c r="BG151" i="3"/>
  <c r="BF151" i="3"/>
  <c r="T151" i="3"/>
  <c r="R151" i="3"/>
  <c r="P151" i="3"/>
  <c r="BI149" i="3"/>
  <c r="BH149" i="3"/>
  <c r="BG149" i="3"/>
  <c r="BF149" i="3"/>
  <c r="T149" i="3"/>
  <c r="R149" i="3"/>
  <c r="P149" i="3"/>
  <c r="BI147" i="3"/>
  <c r="BH147" i="3"/>
  <c r="BG147" i="3"/>
  <c r="BF147" i="3"/>
  <c r="T147" i="3"/>
  <c r="R147" i="3"/>
  <c r="P147" i="3"/>
  <c r="BI145" i="3"/>
  <c r="BH145" i="3"/>
  <c r="BG145" i="3"/>
  <c r="BF145" i="3"/>
  <c r="T145" i="3"/>
  <c r="R145" i="3"/>
  <c r="P145" i="3"/>
  <c r="BI142" i="3"/>
  <c r="BH142" i="3"/>
  <c r="BG142" i="3"/>
  <c r="BF142" i="3"/>
  <c r="T142" i="3"/>
  <c r="R142" i="3"/>
  <c r="P142" i="3"/>
  <c r="BI139" i="3"/>
  <c r="BH139" i="3"/>
  <c r="BG139" i="3"/>
  <c r="BF139" i="3"/>
  <c r="T139" i="3"/>
  <c r="R139" i="3"/>
  <c r="P139" i="3"/>
  <c r="BI136" i="3"/>
  <c r="BH136" i="3"/>
  <c r="BG136" i="3"/>
  <c r="BF136" i="3"/>
  <c r="T136" i="3"/>
  <c r="R136" i="3"/>
  <c r="P136" i="3"/>
  <c r="BI134" i="3"/>
  <c r="BH134" i="3"/>
  <c r="BG134" i="3"/>
  <c r="BF134" i="3"/>
  <c r="T134" i="3"/>
  <c r="R134" i="3"/>
  <c r="P134" i="3"/>
  <c r="BI130" i="3"/>
  <c r="BH130" i="3"/>
  <c r="BG130" i="3"/>
  <c r="BF130" i="3"/>
  <c r="T130" i="3"/>
  <c r="R130" i="3"/>
  <c r="P130" i="3"/>
  <c r="BI127" i="3"/>
  <c r="BH127" i="3"/>
  <c r="BG127" i="3"/>
  <c r="BF127" i="3"/>
  <c r="T127" i="3"/>
  <c r="R127" i="3"/>
  <c r="P127" i="3"/>
  <c r="F118" i="3"/>
  <c r="E116" i="3"/>
  <c r="F89" i="3"/>
  <c r="E87" i="3"/>
  <c r="J24" i="3"/>
  <c r="E24" i="3"/>
  <c r="J121" i="3" s="1"/>
  <c r="J23" i="3"/>
  <c r="J21" i="3"/>
  <c r="E21" i="3"/>
  <c r="J120" i="3" s="1"/>
  <c r="J20" i="3"/>
  <c r="J18" i="3"/>
  <c r="E18" i="3"/>
  <c r="F121" i="3"/>
  <c r="J17" i="3"/>
  <c r="J15" i="3"/>
  <c r="E15" i="3"/>
  <c r="F120" i="3" s="1"/>
  <c r="J14" i="3"/>
  <c r="J12" i="3"/>
  <c r="J89" i="3"/>
  <c r="E7" i="3"/>
  <c r="E114" i="3"/>
  <c r="J37" i="2"/>
  <c r="J36" i="2"/>
  <c r="J35" i="2"/>
  <c r="BI180" i="2"/>
  <c r="BH180" i="2"/>
  <c r="BG180" i="2"/>
  <c r="BF180" i="2"/>
  <c r="T180" i="2"/>
  <c r="T179" i="2" s="1"/>
  <c r="T174" i="2" s="1"/>
  <c r="R180" i="2"/>
  <c r="R179" i="2" s="1"/>
  <c r="P180" i="2"/>
  <c r="P179" i="2"/>
  <c r="BI176" i="2"/>
  <c r="BH176" i="2"/>
  <c r="BG176" i="2"/>
  <c r="BF176" i="2"/>
  <c r="T176" i="2"/>
  <c r="T175" i="2"/>
  <c r="R176" i="2"/>
  <c r="R175" i="2"/>
  <c r="P176" i="2"/>
  <c r="P175" i="2"/>
  <c r="P174" i="2"/>
  <c r="BI172" i="2"/>
  <c r="BH172" i="2"/>
  <c r="BG172" i="2"/>
  <c r="BF172" i="2"/>
  <c r="T172" i="2"/>
  <c r="R172" i="2"/>
  <c r="P172" i="2"/>
  <c r="BI170" i="2"/>
  <c r="BH170" i="2"/>
  <c r="BG170" i="2"/>
  <c r="BF170" i="2"/>
  <c r="T170" i="2"/>
  <c r="R170" i="2"/>
  <c r="P170" i="2"/>
  <c r="BI167" i="2"/>
  <c r="BH167" i="2"/>
  <c r="BG167" i="2"/>
  <c r="BF167" i="2"/>
  <c r="T167" i="2"/>
  <c r="R167" i="2"/>
  <c r="P167" i="2"/>
  <c r="BI164" i="2"/>
  <c r="BH164" i="2"/>
  <c r="BG164" i="2"/>
  <c r="BF164" i="2"/>
  <c r="T164" i="2"/>
  <c r="R164" i="2"/>
  <c r="P164" i="2"/>
  <c r="BI162" i="2"/>
  <c r="BH162" i="2"/>
  <c r="BG162" i="2"/>
  <c r="BF162" i="2"/>
  <c r="T162" i="2"/>
  <c r="R162" i="2"/>
  <c r="P162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2" i="2"/>
  <c r="BH152" i="2"/>
  <c r="BG152" i="2"/>
  <c r="BF152" i="2"/>
  <c r="T152" i="2"/>
  <c r="R152" i="2"/>
  <c r="P152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37" i="2"/>
  <c r="BH137" i="2"/>
  <c r="BG137" i="2"/>
  <c r="BF137" i="2"/>
  <c r="T137" i="2"/>
  <c r="R137" i="2"/>
  <c r="P137" i="2"/>
  <c r="BI134" i="2"/>
  <c r="BH134" i="2"/>
  <c r="BG134" i="2"/>
  <c r="BF134" i="2"/>
  <c r="T134" i="2"/>
  <c r="R134" i="2"/>
  <c r="P134" i="2"/>
  <c r="BI132" i="2"/>
  <c r="BH132" i="2"/>
  <c r="BG132" i="2"/>
  <c r="BF132" i="2"/>
  <c r="T132" i="2"/>
  <c r="R132" i="2"/>
  <c r="P132" i="2"/>
  <c r="BI130" i="2"/>
  <c r="BH130" i="2"/>
  <c r="BG130" i="2"/>
  <c r="BF130" i="2"/>
  <c r="T130" i="2"/>
  <c r="R130" i="2"/>
  <c r="P130" i="2"/>
  <c r="BI127" i="2"/>
  <c r="BH127" i="2"/>
  <c r="BG127" i="2"/>
  <c r="BF127" i="2"/>
  <c r="T127" i="2"/>
  <c r="R127" i="2"/>
  <c r="P127" i="2"/>
  <c r="F118" i="2"/>
  <c r="E116" i="2"/>
  <c r="F89" i="2"/>
  <c r="E87" i="2"/>
  <c r="J24" i="2"/>
  <c r="E24" i="2"/>
  <c r="J121" i="2" s="1"/>
  <c r="J23" i="2"/>
  <c r="J21" i="2"/>
  <c r="E21" i="2"/>
  <c r="J120" i="2" s="1"/>
  <c r="J20" i="2"/>
  <c r="J18" i="2"/>
  <c r="E18" i="2"/>
  <c r="F121" i="2"/>
  <c r="J17" i="2"/>
  <c r="J15" i="2"/>
  <c r="E15" i="2"/>
  <c r="F120" i="2" s="1"/>
  <c r="J14" i="2"/>
  <c r="J12" i="2"/>
  <c r="E7" i="2"/>
  <c r="E114" i="2" s="1"/>
  <c r="L90" i="1"/>
  <c r="AM90" i="1"/>
  <c r="AM89" i="1"/>
  <c r="L89" i="1"/>
  <c r="AM87" i="1"/>
  <c r="L87" i="1"/>
  <c r="L85" i="1"/>
  <c r="L84" i="1"/>
  <c r="BK149" i="2"/>
  <c r="BK141" i="2"/>
  <c r="BK132" i="2"/>
  <c r="BK164" i="2"/>
  <c r="BK145" i="2"/>
  <c r="BK172" i="2"/>
  <c r="BK170" i="2"/>
  <c r="BK171" i="3"/>
  <c r="BK164" i="3"/>
  <c r="BK158" i="3"/>
  <c r="BK136" i="3"/>
  <c r="BK127" i="3"/>
  <c r="BK222" i="4"/>
  <c r="BK164" i="4"/>
  <c r="BK153" i="4"/>
  <c r="BK143" i="4"/>
  <c r="BK216" i="4"/>
  <c r="BK194" i="4"/>
  <c r="BK172" i="4"/>
  <c r="BK180" i="2"/>
  <c r="BK159" i="2"/>
  <c r="BK152" i="2"/>
  <c r="BK130" i="2"/>
  <c r="BK162" i="2"/>
  <c r="BK127" i="2"/>
  <c r="BK151" i="3"/>
  <c r="BK139" i="3"/>
  <c r="BK167" i="3"/>
  <c r="BK161" i="3"/>
  <c r="BK147" i="3"/>
  <c r="BK169" i="4"/>
  <c r="BK178" i="4"/>
  <c r="BK161" i="4"/>
  <c r="BK152" i="4"/>
  <c r="BK141" i="4"/>
  <c r="BK137" i="4"/>
  <c r="BK131" i="4"/>
  <c r="BK233" i="4"/>
  <c r="BK209" i="4"/>
  <c r="BK150" i="4"/>
  <c r="BK149" i="4"/>
  <c r="BK147" i="4"/>
  <c r="BK135" i="4"/>
  <c r="BK235" i="4"/>
  <c r="BK226" i="4"/>
  <c r="BK219" i="4"/>
  <c r="BK214" i="4"/>
  <c r="BK203" i="4"/>
  <c r="BK187" i="4"/>
  <c r="BK181" i="4"/>
  <c r="BK175" i="4"/>
  <c r="BK176" i="2"/>
  <c r="BK157" i="2"/>
  <c r="BK155" i="2"/>
  <c r="BK143" i="2"/>
  <c r="BK137" i="2"/>
  <c r="BK134" i="2"/>
  <c r="BK167" i="2"/>
  <c r="BK147" i="2"/>
  <c r="BK134" i="3"/>
  <c r="BK154" i="3"/>
  <c r="BK149" i="3"/>
  <c r="BK145" i="3"/>
  <c r="BK142" i="3"/>
  <c r="BK130" i="3"/>
  <c r="BK211" i="4"/>
  <c r="BK128" i="4"/>
  <c r="BK228" i="4"/>
  <c r="BK184" i="4"/>
  <c r="BK158" i="4"/>
  <c r="BK139" i="4"/>
  <c r="BK230" i="4"/>
  <c r="BK201" i="4"/>
  <c r="AT94" i="1" l="1"/>
  <c r="F35" i="3"/>
  <c r="R174" i="2"/>
  <c r="T126" i="2"/>
  <c r="P151" i="2"/>
  <c r="BK161" i="2"/>
  <c r="J101" i="2"/>
  <c r="P126" i="3"/>
  <c r="P133" i="3"/>
  <c r="R144" i="3"/>
  <c r="P126" i="2"/>
  <c r="BK140" i="2"/>
  <c r="J99" i="2" s="1"/>
  <c r="P140" i="2"/>
  <c r="R140" i="2"/>
  <c r="T140" i="2"/>
  <c r="T151" i="2"/>
  <c r="P161" i="2"/>
  <c r="BK126" i="3"/>
  <c r="J126" i="3"/>
  <c r="J98" i="3" s="1"/>
  <c r="R126" i="3"/>
  <c r="BK133" i="3"/>
  <c r="J99" i="3" s="1"/>
  <c r="R133" i="3"/>
  <c r="BK144" i="3"/>
  <c r="J100" i="3"/>
  <c r="P144" i="3"/>
  <c r="BK157" i="3"/>
  <c r="J101" i="3" s="1"/>
  <c r="P157" i="3"/>
  <c r="T157" i="3"/>
  <c r="R127" i="4"/>
  <c r="BK134" i="4"/>
  <c r="J99" i="4" s="1"/>
  <c r="BK138" i="4"/>
  <c r="J100" i="4" s="1"/>
  <c r="T138" i="4"/>
  <c r="P213" i="4"/>
  <c r="R213" i="4"/>
  <c r="BK225" i="4"/>
  <c r="J104" i="4" s="1"/>
  <c r="R225" i="4"/>
  <c r="BK232" i="4"/>
  <c r="J105" i="4"/>
  <c r="P232" i="4"/>
  <c r="BK126" i="2"/>
  <c r="J126" i="2" s="1"/>
  <c r="J98" i="2" s="1"/>
  <c r="BK151" i="2"/>
  <c r="J100" i="2"/>
  <c r="R161" i="2"/>
  <c r="BK127" i="4"/>
  <c r="T127" i="4"/>
  <c r="R134" i="4"/>
  <c r="T134" i="4"/>
  <c r="R138" i="4"/>
  <c r="T213" i="4"/>
  <c r="P225" i="4"/>
  <c r="R232" i="4"/>
  <c r="R126" i="2"/>
  <c r="R151" i="2"/>
  <c r="T161" i="2"/>
  <c r="T126" i="3"/>
  <c r="T133" i="3"/>
  <c r="T144" i="3"/>
  <c r="R157" i="3"/>
  <c r="P127" i="4"/>
  <c r="P134" i="4"/>
  <c r="P138" i="4"/>
  <c r="BK213" i="4"/>
  <c r="J101" i="4"/>
  <c r="T225" i="4"/>
  <c r="T232" i="4"/>
  <c r="T224" i="4" s="1"/>
  <c r="BK166" i="3"/>
  <c r="J102" i="3" s="1"/>
  <c r="BK175" i="2"/>
  <c r="J103" i="2"/>
  <c r="BK221" i="4"/>
  <c r="J102" i="4"/>
  <c r="BK179" i="2"/>
  <c r="J104" i="2" s="1"/>
  <c r="BK170" i="3"/>
  <c r="J104" i="3"/>
  <c r="BE164" i="4"/>
  <c r="BE169" i="4"/>
  <c r="BE201" i="4"/>
  <c r="BE211" i="4"/>
  <c r="BE233" i="4"/>
  <c r="BE178" i="4"/>
  <c r="BE187" i="4"/>
  <c r="BE203" i="4"/>
  <c r="BE228" i="4"/>
  <c r="E85" i="4"/>
  <c r="J89" i="4"/>
  <c r="F91" i="4"/>
  <c r="J91" i="4"/>
  <c r="J92" i="4"/>
  <c r="F122" i="4"/>
  <c r="BE128" i="4"/>
  <c r="BE131" i="4"/>
  <c r="BE135" i="4"/>
  <c r="BE137" i="4"/>
  <c r="BE139" i="4"/>
  <c r="BE141" i="4"/>
  <c r="BE143" i="4"/>
  <c r="BE147" i="4"/>
  <c r="BE149" i="4"/>
  <c r="BE150" i="4"/>
  <c r="BE152" i="4"/>
  <c r="BE153" i="4"/>
  <c r="BE158" i="4"/>
  <c r="BE161" i="4"/>
  <c r="BE175" i="4"/>
  <c r="BE181" i="4"/>
  <c r="BE219" i="4"/>
  <c r="BE226" i="4"/>
  <c r="BE172" i="4"/>
  <c r="BE184" i="4"/>
  <c r="BE194" i="4"/>
  <c r="BE209" i="4"/>
  <c r="BE214" i="4"/>
  <c r="BE216" i="4"/>
  <c r="BE222" i="4"/>
  <c r="BE230" i="4"/>
  <c r="BE235" i="4"/>
  <c r="E85" i="3"/>
  <c r="J91" i="3"/>
  <c r="F92" i="3"/>
  <c r="J92" i="3"/>
  <c r="F91" i="3"/>
  <c r="J118" i="3"/>
  <c r="BE127" i="3"/>
  <c r="BE130" i="3"/>
  <c r="BE134" i="3"/>
  <c r="BE136" i="3"/>
  <c r="BE139" i="3"/>
  <c r="BE142" i="3"/>
  <c r="BE145" i="3"/>
  <c r="BE147" i="3"/>
  <c r="BE151" i="3"/>
  <c r="BE154" i="3"/>
  <c r="BE158" i="3"/>
  <c r="BE161" i="3"/>
  <c r="BE164" i="3"/>
  <c r="BE167" i="3"/>
  <c r="BE171" i="3"/>
  <c r="BE149" i="3"/>
  <c r="BE170" i="2"/>
  <c r="E85" i="2"/>
  <c r="J89" i="2"/>
  <c r="F91" i="2"/>
  <c r="J91" i="2"/>
  <c r="F92" i="2"/>
  <c r="BE162" i="2"/>
  <c r="BE164" i="2"/>
  <c r="BE167" i="2"/>
  <c r="J92" i="2"/>
  <c r="BE127" i="2"/>
  <c r="BE130" i="2"/>
  <c r="BE132" i="2"/>
  <c r="BE134" i="2"/>
  <c r="BE137" i="2"/>
  <c r="BE141" i="2"/>
  <c r="BE143" i="2"/>
  <c r="BE145" i="2"/>
  <c r="BE147" i="2"/>
  <c r="BE149" i="2"/>
  <c r="BE152" i="2"/>
  <c r="BE155" i="2"/>
  <c r="BE157" i="2"/>
  <c r="BE159" i="2"/>
  <c r="BE172" i="2"/>
  <c r="BE176" i="2"/>
  <c r="BE180" i="2"/>
  <c r="F37" i="2"/>
  <c r="F34" i="4"/>
  <c r="F34" i="2"/>
  <c r="F34" i="3"/>
  <c r="F36" i="4"/>
  <c r="J34" i="2"/>
  <c r="F35" i="2"/>
  <c r="F37" i="3"/>
  <c r="F36" i="3"/>
  <c r="J34" i="4"/>
  <c r="F37" i="4"/>
  <c r="F36" i="2"/>
  <c r="J34" i="3"/>
  <c r="F35" i="4"/>
  <c r="P224" i="4" l="1"/>
  <c r="W31" i="1"/>
  <c r="R125" i="2"/>
  <c r="R124" i="2" s="1"/>
  <c r="BK125" i="2"/>
  <c r="J125" i="2" s="1"/>
  <c r="J97" i="2" s="1"/>
  <c r="T125" i="3"/>
  <c r="T124" i="3" s="1"/>
  <c r="BK126" i="4"/>
  <c r="J126" i="4" s="1"/>
  <c r="J97" i="4" s="1"/>
  <c r="P125" i="2"/>
  <c r="P124" i="2"/>
  <c r="P126" i="4"/>
  <c r="T126" i="4"/>
  <c r="T125" i="4" s="1"/>
  <c r="R224" i="4"/>
  <c r="R126" i="4"/>
  <c r="R125" i="4"/>
  <c r="R125" i="3"/>
  <c r="R124" i="3" s="1"/>
  <c r="P125" i="3"/>
  <c r="P124" i="3" s="1"/>
  <c r="T125" i="2"/>
  <c r="T124" i="2"/>
  <c r="BK169" i="3"/>
  <c r="J103" i="3"/>
  <c r="BK174" i="2"/>
  <c r="J102" i="2"/>
  <c r="BK125" i="3"/>
  <c r="J125" i="3" s="1"/>
  <c r="J97" i="3" s="1"/>
  <c r="J127" i="4"/>
  <c r="J98" i="4"/>
  <c r="BK224" i="4"/>
  <c r="J103" i="4" s="1"/>
  <c r="J33" i="2"/>
  <c r="F33" i="4"/>
  <c r="F33" i="2"/>
  <c r="J33" i="3"/>
  <c r="F33" i="3"/>
  <c r="W32" i="1"/>
  <c r="J33" i="4"/>
  <c r="W33" i="1"/>
  <c r="W30" i="1"/>
  <c r="P125" i="4" l="1"/>
  <c r="BK124" i="2"/>
  <c r="J124" i="2" s="1"/>
  <c r="J96" i="2" s="1"/>
  <c r="BK125" i="4"/>
  <c r="J125" i="4" s="1"/>
  <c r="J96" i="4" s="1"/>
  <c r="BK124" i="3"/>
  <c r="J124" i="3" s="1"/>
  <c r="J96" i="3" s="1"/>
  <c r="AK30" i="1"/>
  <c r="W29" i="1"/>
  <c r="J30" i="4" l="1"/>
  <c r="AG97" i="1" s="1"/>
  <c r="J30" i="2"/>
  <c r="AG95" i="1" s="1"/>
  <c r="AN95" i="1" s="1"/>
  <c r="J30" i="3"/>
  <c r="AG96" i="1" s="1"/>
  <c r="AN96" i="1" s="1"/>
  <c r="J39" i="3" l="1"/>
  <c r="J39" i="4"/>
  <c r="J39" i="2"/>
  <c r="AN97" i="1"/>
  <c r="AG94" i="1"/>
  <c r="AK26" i="1" s="1"/>
  <c r="AN94" i="1" l="1"/>
  <c r="AK35" i="1"/>
</calcChain>
</file>

<file path=xl/sharedStrings.xml><?xml version="1.0" encoding="utf-8"?>
<sst xmlns="http://schemas.openxmlformats.org/spreadsheetml/2006/main" count="2241" uniqueCount="413">
  <si>
    <t>Export Komplet</t>
  </si>
  <si>
    <t/>
  </si>
  <si>
    <t>2.0</t>
  </si>
  <si>
    <t>False</t>
  </si>
  <si>
    <t>{b7f12540-b5ce-4155-91f5-112ba98c7028}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</si>
  <si>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</si>
  <si>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</si>
  <si>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</si>
  <si>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</si>
  <si>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</si>
  <si>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</si>
  <si>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</si>
  <si>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</si>
  <si>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66449</t>
  </si>
  <si>
    <t>Stavba:</t>
  </si>
  <si>
    <t>Bezpečné přecházení křiž. B.Němcové, Polní, Branky a Krátká v obci Ostopovice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</si>
  <si>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</si>
  <si>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</si>
  <si>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</si>
  <si>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</si>
  <si>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</si>
  <si>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</si>
  <si>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</si>
  <si>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</si>
  <si>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Zhotovitel:</t>
  </si>
  <si>
    <t>Projektant:</t>
  </si>
  <si>
    <t>Zpracovatel: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</si>
  <si>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</si>
  <si>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</si>
  <si>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</si>
  <si>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</si>
  <si>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</si>
  <si>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</si>
  <si>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</si>
  <si>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</si>
  <si>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</si>
  <si>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</si>
  <si>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</si>
  <si>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</si>
  <si>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</si>
  <si>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</si>
  <si>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</si>
  <si>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</si>
  <si>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</si>
  <si>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</si>
  <si>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</si>
  <si>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</si>
  <si>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</si>
  <si>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</si>
  <si>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</si>
  <si>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</si>
  <si>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</si>
  <si>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</si>
  <si>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</si>
  <si>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</si>
  <si>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</si>
  <si>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</si>
  <si>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</si>
  <si>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</si>
  <si>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</si>
  <si>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</si>
  <si>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</si>
  <si>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</si>
  <si>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</si>
  <si>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</si>
  <si>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</si>
  <si>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</si>
  <si>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</si>
  <si>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</si>
  <si>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</si>
  <si>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</si>
  <si>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</si>
  <si>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</si>
  <si>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</si>
  <si>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</si>
  <si>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Nahrazení zastávky živičnou k-cí. - obec</t>
  </si>
  <si>
    <t>STA</t>
  </si>
  <si>
    <t>1</t>
  </si>
  <si>
    <t>{f0f3e381-e382-48e6-9243-4b1d66e0b65d}</t>
  </si>
  <si>
    <t>2</t>
  </si>
  <si>
    <t>02</t>
  </si>
  <si>
    <t>Bezbariérové opatření na zastávce směr z Brna - obec</t>
  </si>
  <si>
    <t>{d69c1f94-314d-4fc0-b40d-def778d95efa}</t>
  </si>
  <si>
    <t>03</t>
  </si>
  <si>
    <t>Stavební úpravy vč. SDZ a VDZ - SÚS JMK</t>
  </si>
  <si>
    <t>{9220658c-3bec-4412-aa48-07a7930ce0a0}</t>
  </si>
  <si>
    <t>KRYCÍ LIST SOUPISU PRACÍ</t>
  </si>
  <si>
    <t>Objekt:</t>
  </si>
  <si>
    <t>01 - Nahrazení zastávky živičnou k-cí. - obec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</si>
  <si>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</si>
  <si>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</si>
  <si>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</si>
  <si>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</si>
  <si>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</si>
  <si>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</si>
  <si>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</si>
  <si>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</si>
  <si>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</si>
  <si>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Doprava suti a vybouraných hmot</t>
  </si>
  <si>
    <t>VRN - Vedlejší rozpočtové náklady</t>
  </si>
  <si>
    <t xml:space="preserve">    VRN2 - Příprava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</si>
  <si>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</si>
  <si>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</si>
  <si>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</si>
  <si>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</si>
  <si>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</si>
  <si>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</si>
  <si>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</si>
  <si>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</si>
  <si>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</si>
  <si>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</si>
  <si>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</si>
  <si>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</si>
  <si>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</si>
  <si>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</si>
  <si>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</si>
  <si>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</si>
  <si>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</si>
  <si>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</si>
  <si>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</si>
  <si>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113106171</t>
  </si>
  <si>
    <t>Rozebrání dlažeb vozovek ze zámkové dlažby s ložem z kameniva ručně</t>
  </si>
  <si>
    <t>m2</t>
  </si>
  <si>
    <t>4</t>
  </si>
  <si>
    <t>2098381683</t>
  </si>
  <si>
    <t>VV</t>
  </si>
  <si>
    <t>15,00" zapravení stáv.nástupního ostrůvku</t>
  </si>
  <si>
    <t>113107132</t>
  </si>
  <si>
    <t>Odstranění podkladu z betonu prostého tl přes 150 do 300 mm ručně</t>
  </si>
  <si>
    <t>1979361587</t>
  </si>
  <si>
    <t>3</t>
  </si>
  <si>
    <t>113107143</t>
  </si>
  <si>
    <t>Odstranění podkladu živičného tl přes 100 do 150 mm ručně</t>
  </si>
  <si>
    <t>261085076</t>
  </si>
  <si>
    <t>113202111</t>
  </si>
  <si>
    <t>Vytrhání obrub krajníků obrubníků stojatých</t>
  </si>
  <si>
    <t>m</t>
  </si>
  <si>
    <t>1614610620</t>
  </si>
  <si>
    <t>15,6" kolem stáv.nástupního ostrůvku</t>
  </si>
  <si>
    <t>5</t>
  </si>
  <si>
    <t>122211101</t>
  </si>
  <si>
    <t>Odkopávky a prokopávky v hornině třídy těžitelnosti I, skupiny 3 ručně</t>
  </si>
  <si>
    <t>m3</t>
  </si>
  <si>
    <t>-1293623568</t>
  </si>
  <si>
    <t>15,00*((0,57+0,12)-(0,1+0,2+0,15))</t>
  </si>
  <si>
    <t>Komunikace pozemní</t>
  </si>
  <si>
    <t>6</t>
  </si>
  <si>
    <t>564871011</t>
  </si>
  <si>
    <t>Podklad ze štěrkodrtě ŠD plochy do 100 m2 tl 250 mm</t>
  </si>
  <si>
    <t>-1944383598</t>
  </si>
  <si>
    <t>7</t>
  </si>
  <si>
    <t>564952113</t>
  </si>
  <si>
    <t>Podklad z mechanicky zpevněného kameniva MZK tl 170 mm</t>
  </si>
  <si>
    <t>-1840649727</t>
  </si>
  <si>
    <t>8</t>
  </si>
  <si>
    <t>565135121</t>
  </si>
  <si>
    <t>-171914071</t>
  </si>
  <si>
    <t>9</t>
  </si>
  <si>
    <t>577134121</t>
  </si>
  <si>
    <t>-252773607</t>
  </si>
  <si>
    <t>10</t>
  </si>
  <si>
    <t>577155142</t>
  </si>
  <si>
    <t>792215985</t>
  </si>
  <si>
    <t>Ostatní konstrukce a práce, bourání</t>
  </si>
  <si>
    <t>11</t>
  </si>
  <si>
    <t>919735113</t>
  </si>
  <si>
    <t>Řezání stávajícího živičného krytu hl přes 100 do 150 mm</t>
  </si>
  <si>
    <t>-116208607</t>
  </si>
  <si>
    <t>966001211</t>
  </si>
  <si>
    <t>Odstranění lavičky stabilní zabetonované</t>
  </si>
  <si>
    <t>kus</t>
  </si>
  <si>
    <t>-948211436</t>
  </si>
  <si>
    <t>13</t>
  </si>
  <si>
    <t>966001311</t>
  </si>
  <si>
    <t>Odstranění odpadkového koše s betonovou patkou</t>
  </si>
  <si>
    <t>1182412296</t>
  </si>
  <si>
    <t>14</t>
  </si>
  <si>
    <t>966006132</t>
  </si>
  <si>
    <t>Odstranění značek dopravních nebo orientačních se sloupky s betonovými patkami</t>
  </si>
  <si>
    <t>414157409</t>
  </si>
  <si>
    <t>997</t>
  </si>
  <si>
    <t>Doprava suti a vybouraných hmot</t>
  </si>
  <si>
    <t>15</t>
  </si>
  <si>
    <t>997221561</t>
  </si>
  <si>
    <t>Vodorovná doprava suti z kusových materiálů do 1 km</t>
  </si>
  <si>
    <t>t</t>
  </si>
  <si>
    <t>2117349884</t>
  </si>
  <si>
    <t>16</t>
  </si>
  <si>
    <t>997221569</t>
  </si>
  <si>
    <t>Příplatek ZKD 1 km u vodorovné dopravy suti z kusových materiálů</t>
  </si>
  <si>
    <t>373473950</t>
  </si>
  <si>
    <t>29,589*6 'Přepočtené koeficientem množství</t>
  </si>
  <si>
    <t>17</t>
  </si>
  <si>
    <t>997221861</t>
  </si>
  <si>
    <t>Poplatek za uložení na recyklační skládce (skládkovné) stavebního odpadu z prostého betonu pod kódem 17 01 01</t>
  </si>
  <si>
    <t>-470584648</t>
  </si>
  <si>
    <t>29,589-(7,200+4,740)</t>
  </si>
  <si>
    <t>18</t>
  </si>
  <si>
    <t>997221873</t>
  </si>
  <si>
    <t>Poplatek za uložení na recyklační skládce (skládkovné) stavebního odpadu zeminy a kamení zatříděného do Katalogu odpadů pod kódem 17 05 04</t>
  </si>
  <si>
    <t>-947899900</t>
  </si>
  <si>
    <t>19</t>
  </si>
  <si>
    <t>997221875</t>
  </si>
  <si>
    <t>Poplatek za uložení na recyklační skládce (skládkovné) stavebního odpadu asfaltového bez obsahu dehtu zatříděného do Katalogu odpadů pod kódem 17 03 02</t>
  </si>
  <si>
    <t>675879549</t>
  </si>
  <si>
    <t>VRN</t>
  </si>
  <si>
    <t>Vedlejší rozpočtové náklady</t>
  </si>
  <si>
    <t>VRN2</t>
  </si>
  <si>
    <t>Příprava staveniště</t>
  </si>
  <si>
    <t>20</t>
  </si>
  <si>
    <t>023002000</t>
  </si>
  <si>
    <t>Odstranění materiálů a konstrukcí</t>
  </si>
  <si>
    <t>…</t>
  </si>
  <si>
    <t>1024</t>
  </si>
  <si>
    <t>1196052158</t>
  </si>
  <si>
    <t>1" odstr.stáv.přístřešku</t>
  </si>
  <si>
    <t>VRN7</t>
  </si>
  <si>
    <t>Provozní vlivy</t>
  </si>
  <si>
    <t>072203000</t>
  </si>
  <si>
    <t>Silniční provoz - zajištění DIO (dopravní značení)</t>
  </si>
  <si>
    <t>406901758</t>
  </si>
  <si>
    <t>02 - Bezbariérové opatření na zastávce směr z Brna - obec</t>
  </si>
  <si>
    <t xml:space="preserve">    998 - Přesun hmot</t>
  </si>
  <si>
    <t>113106123</t>
  </si>
  <si>
    <t>Rozebrání dlažeb ze zámkových dlaždic komunikací pro pěší ručně</t>
  </si>
  <si>
    <t>1998286919</t>
  </si>
  <si>
    <t>6,0*1,7" snížení obruby</t>
  </si>
  <si>
    <t>6,0" snížení obruby</t>
  </si>
  <si>
    <t>596211110</t>
  </si>
  <si>
    <t>Kladení zámkové dlažby komunikací pro pěší ručně tl 60 mm skupiny A pl do 50 m2</t>
  </si>
  <si>
    <t>1481876408</t>
  </si>
  <si>
    <t>M</t>
  </si>
  <si>
    <t>BET.KA6R05</t>
  </si>
  <si>
    <t>BEST-KARO ROVNÉ/6CM ANTRACIT</t>
  </si>
  <si>
    <t>2079090646</t>
  </si>
  <si>
    <t>((5,0-0,8)+2*(1,7-0,8))*0,4</t>
  </si>
  <si>
    <t>2,4*1,03 'Přepočtené koeficientem množství</t>
  </si>
  <si>
    <t>59245006</t>
  </si>
  <si>
    <t>dlažba pro nevidomé betonová 200x100mm tl 60mm barevná</t>
  </si>
  <si>
    <t>-1449589576</t>
  </si>
  <si>
    <t>(5,0+2*(1,7-0,4))*0,4" červená</t>
  </si>
  <si>
    <t>3,04*1,03 'Přepočtené koeficientem množství</t>
  </si>
  <si>
    <t>596211115</t>
  </si>
  <si>
    <t>Příplatek za kombinaci více než dvou barev u kladení betonových dlažeb pro pěší ručně tl 60 mm skupiny A</t>
  </si>
  <si>
    <t>1648809165</t>
  </si>
  <si>
    <t>916131213</t>
  </si>
  <si>
    <t>Osazení silničního obrubníku betonového stojatého s boční opěrou do lože z betonu prostého</t>
  </si>
  <si>
    <t>-1013401203</t>
  </si>
  <si>
    <t>59217029</t>
  </si>
  <si>
    <t>obrubník silniční betonový nájezdový 1000x150x150mm</t>
  </si>
  <si>
    <t>-182085935</t>
  </si>
  <si>
    <t>4*1,02 'Přepočtené koeficientem množství</t>
  </si>
  <si>
    <t>59217030</t>
  </si>
  <si>
    <t>obrubník silniční betonový přechodový 1000x150x150-250mm</t>
  </si>
  <si>
    <t>-856235442</t>
  </si>
  <si>
    <t>2*1,02 'Přepočtené koeficientem množství</t>
  </si>
  <si>
    <t>979054451</t>
  </si>
  <si>
    <t>Očištění vybouraných zámkových dlaždic s původním spárováním z kameniva těženého</t>
  </si>
  <si>
    <t>-1944995629</t>
  </si>
  <si>
    <t>10,20-(2,40+3,04)</t>
  </si>
  <si>
    <t>1,230+(2,40+3,04)*0,260</t>
  </si>
  <si>
    <t>2,644*6 'Přepočtené koeficientem množství</t>
  </si>
  <si>
    <t>998</t>
  </si>
  <si>
    <t>Přesun hmot</t>
  </si>
  <si>
    <t>998225111</t>
  </si>
  <si>
    <t>Přesun hmot pro pozemní komunikace s krytem z kamene, monolitickým betonovým nebo živičným</t>
  </si>
  <si>
    <t>-1761985682</t>
  </si>
  <si>
    <t>03 - Stavební úpravy vč. SDZ a VDZ - SÚS JMK</t>
  </si>
  <si>
    <t xml:space="preserve">    8 - Vedení trubní dálková a přípojná</t>
  </si>
  <si>
    <t xml:space="preserve">    VRN1 - Průzkumné, zeměměřičské a projektové práce</t>
  </si>
  <si>
    <t>577154121</t>
  </si>
  <si>
    <t>-63628537</t>
  </si>
  <si>
    <t>6,40" výplň - přechod/nájezd na ch.</t>
  </si>
  <si>
    <t>581124113</t>
  </si>
  <si>
    <t>Kryt z betonu komunikace pro pěší tl. 130 mm</t>
  </si>
  <si>
    <t>-418090280</t>
  </si>
  <si>
    <t>83,00" výplň - C30/37 XF3</t>
  </si>
  <si>
    <t>Vedení trubní dálková a přípojná</t>
  </si>
  <si>
    <t>899132212</t>
  </si>
  <si>
    <t>Výměna (výšková úprava) poklopu vodovodního samonivelačního nebo pevného šoupátkového</t>
  </si>
  <si>
    <t>1859960645</t>
  </si>
  <si>
    <t>55241104</t>
  </si>
  <si>
    <t>poklop šoupátkový litinový bez ventilace tř D400 v samonivelačním rámu</t>
  </si>
  <si>
    <t>-1011892849</t>
  </si>
  <si>
    <t>914111111</t>
  </si>
  <si>
    <t>Montáž svislé dopravní značky do velikosti 1 m2 objímkami na sloupek nebo konzolu</t>
  </si>
  <si>
    <t>1791713484</t>
  </si>
  <si>
    <t>40445600</t>
  </si>
  <si>
    <t>výstražné dopravní značky A1-A30, A33, A34 700mm</t>
  </si>
  <si>
    <t>-438225030</t>
  </si>
  <si>
    <t>2" A11</t>
  </si>
  <si>
    <t>40445620</t>
  </si>
  <si>
    <t>zákazové, příkazové dopravní značky B1-B34, C1-15 700mm</t>
  </si>
  <si>
    <t>2139313491</t>
  </si>
  <si>
    <t>2" B20a</t>
  </si>
  <si>
    <t>2" C4a</t>
  </si>
  <si>
    <t>Součet</t>
  </si>
  <si>
    <t>40445611</t>
  </si>
  <si>
    <t>značky upravující přednost P2, P3, P8 500mm</t>
  </si>
  <si>
    <t>1485945026</t>
  </si>
  <si>
    <t>2" P2</t>
  </si>
  <si>
    <t>40445645</t>
  </si>
  <si>
    <t>informativní značky jiné IJ4b 500mm</t>
  </si>
  <si>
    <t>1100643566</t>
  </si>
  <si>
    <t>914511112</t>
  </si>
  <si>
    <t>Montáž sloupku dopravních značek délky do 3,5 m s betonovým základem a patkou D 60 mm</t>
  </si>
  <si>
    <t>1819006658</t>
  </si>
  <si>
    <t>40445235</t>
  </si>
  <si>
    <t>sloupek pro dopravní značku Al D 60mm v 3,5m</t>
  </si>
  <si>
    <t>1821876929</t>
  </si>
  <si>
    <t>915211111</t>
  </si>
  <si>
    <t>Vodorovné dopravní značení dělící čáry souvislé š 125 mm bílý plast</t>
  </si>
  <si>
    <t>547422192</t>
  </si>
  <si>
    <t>48,0" V1a</t>
  </si>
  <si>
    <t>48,2" V13a</t>
  </si>
  <si>
    <t>915211121</t>
  </si>
  <si>
    <t>Vodorovné dopravní značení dělící čáry přerušované š 125 mm bílý plast</t>
  </si>
  <si>
    <t>-528828616</t>
  </si>
  <si>
    <t>46,6" V2b (3.0/1.5/0.125)</t>
  </si>
  <si>
    <t>915221121</t>
  </si>
  <si>
    <t>Vodorovné dopravní značení vodící čáry přerušované š 250 mm bílý plast</t>
  </si>
  <si>
    <t>-470622515</t>
  </si>
  <si>
    <t>68,7" V2b (1.5/1.5/0.25)</t>
  </si>
  <si>
    <t>915223111</t>
  </si>
  <si>
    <t>Varovný pás z plastu pro orientaci nevidomých šířky 420 mm</t>
  </si>
  <si>
    <t>-1732473248</t>
  </si>
  <si>
    <t>3*4,8</t>
  </si>
  <si>
    <t>2*(6,4+2,4+1,25)</t>
  </si>
  <si>
    <t>915231111</t>
  </si>
  <si>
    <t>Vodorovné dopravní značení přechody pro chodce, šipky, symboly bílý plast</t>
  </si>
  <si>
    <t>957823322</t>
  </si>
  <si>
    <t>14,10" V13a</t>
  </si>
  <si>
    <t>915241112</t>
  </si>
  <si>
    <t>Bezpečnostní barevný povrch vozovek červený pro podklad betonový</t>
  </si>
  <si>
    <t>2105275991</t>
  </si>
  <si>
    <t>2*13,0*0,4" vizuální pás</t>
  </si>
  <si>
    <t>915311113</t>
  </si>
  <si>
    <t>Předformátované vodorovné dopravní značení dopravní značky do 5 m2</t>
  </si>
  <si>
    <t>1187188176</t>
  </si>
  <si>
    <t>915321111</t>
  </si>
  <si>
    <t>Předformátované vodorovné dopravní značení přechod pro chodce</t>
  </si>
  <si>
    <t>-688370443</t>
  </si>
  <si>
    <t>7*2,00</t>
  </si>
  <si>
    <t>915331111</t>
  </si>
  <si>
    <t>Předformátované vodorovné dopravní značení čára šířky 12 cm</t>
  </si>
  <si>
    <t>-854299478</t>
  </si>
  <si>
    <t>2*35,7" žlutá čára BUS zastávky</t>
  </si>
  <si>
    <t>915351111</t>
  </si>
  <si>
    <t>Předformátované vodorovné dopravní značení číslice nebo písmeno délky do 1 m</t>
  </si>
  <si>
    <t>324696328</t>
  </si>
  <si>
    <t>4*3" žlutá BUS</t>
  </si>
  <si>
    <t>22</t>
  </si>
  <si>
    <t>915611111</t>
  </si>
  <si>
    <t>Předznačení vodorovného liniového značení</t>
  </si>
  <si>
    <t>-927485781</t>
  </si>
  <si>
    <t>68,7+46,6" V2b</t>
  </si>
  <si>
    <t>71,40" V11a</t>
  </si>
  <si>
    <t>23</t>
  </si>
  <si>
    <t>915621111</t>
  </si>
  <si>
    <t>Předznačení vodorovného plošného značení</t>
  </si>
  <si>
    <t>-680136882</t>
  </si>
  <si>
    <t>7*2,00" V7a</t>
  </si>
  <si>
    <t>12*0,45" V11a</t>
  </si>
  <si>
    <t>2*4,15" V15</t>
  </si>
  <si>
    <t>24</t>
  </si>
  <si>
    <t>916181111</t>
  </si>
  <si>
    <t>Osazení mobilního obrubníku plastového</t>
  </si>
  <si>
    <t>-241339028</t>
  </si>
  <si>
    <t>25</t>
  </si>
  <si>
    <t>27245331</t>
  </si>
  <si>
    <t>obrubník z recyklované pryže pro řetězení mobilní černý 580x160x155</t>
  </si>
  <si>
    <t>-1292970417</t>
  </si>
  <si>
    <t>3,2*2,3+0,64</t>
  </si>
  <si>
    <t>22,3*2,3-0,29</t>
  </si>
  <si>
    <t>5,6*2,3+0,12</t>
  </si>
  <si>
    <t>22,7*2,3-0,21</t>
  </si>
  <si>
    <t>26</t>
  </si>
  <si>
    <t>938908411</t>
  </si>
  <si>
    <t>Čištění vozovek splachováním vodou</t>
  </si>
  <si>
    <t>-1700716757</t>
  </si>
  <si>
    <t>27</t>
  </si>
  <si>
    <t>966006211</t>
  </si>
  <si>
    <t>Odstranění svislých dopravních značek ze sloupů, sloupků nebo konzol</t>
  </si>
  <si>
    <t>-1128884716</t>
  </si>
  <si>
    <t>28</t>
  </si>
  <si>
    <t>29</t>
  </si>
  <si>
    <t>0,228*6 'Přepočtené koeficientem množství</t>
  </si>
  <si>
    <t>30</t>
  </si>
  <si>
    <t>31</t>
  </si>
  <si>
    <t>VRN1</t>
  </si>
  <si>
    <t>Průzkumné, zeměměřičské a projektové práce</t>
  </si>
  <si>
    <t>32</t>
  </si>
  <si>
    <t>012303000</t>
  </si>
  <si>
    <t>Zeměměřičské práce při provádění stavby</t>
  </si>
  <si>
    <t>-178899100</t>
  </si>
  <si>
    <t>33</t>
  </si>
  <si>
    <t>012414000</t>
  </si>
  <si>
    <t>Geometrický plán</t>
  </si>
  <si>
    <t>1965786095</t>
  </si>
  <si>
    <t>34</t>
  </si>
  <si>
    <t>013254000</t>
  </si>
  <si>
    <t>Dokumentace skutečného provedení stavby</t>
  </si>
  <si>
    <t>-195239970</t>
  </si>
  <si>
    <t>35</t>
  </si>
  <si>
    <t>071002000</t>
  </si>
  <si>
    <t>Provoz investora, třetích osob</t>
  </si>
  <si>
    <t>-831124353</t>
  </si>
  <si>
    <t>36</t>
  </si>
  <si>
    <t>CS ÚRS 2025 02</t>
  </si>
  <si>
    <t>Asfaltový beton vrstva podkladní ACP 16 S tl 50 mm š přes 3 m z nemodifikovaného asfaltu</t>
  </si>
  <si>
    <t>Asfaltový beton vrstva obrusná ACO 11+ tř. I tl 40 mm š přes 3 m z nemodifikovaného asfaltu</t>
  </si>
  <si>
    <t>Asfaltový beton vrstva ložní ACL 16 S tl 60 mm š přes 3 m z modifikovaného asfaltu</t>
  </si>
  <si>
    <t>Asfaltový beton vrstva obrusná ACO 11+ tř. I tl 60 mm š přes 3 m z nemodifikovaného asfaltu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</si>
</sst>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2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0" fillId="0" borderId="0" xfId="0" applyProtection="1"/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1" applyFont="1" applyAlignment="1">
      <alignment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0" borderId="14" xfId="0" applyFont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7" fillId="0" borderId="1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abSelected="1" workbookViewId="0">
      <selection activeCell="AR101" sqref="AR101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20.6640625" style="1" customWidth="1"/>
    <col min="57" max="57" width="66.5" style="1" customWidth="1"/>
    <col min="71" max="91" width="9.33203125" style="1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50000000000003" customHeight="1">
      <c r="AR2" s="184" t="s">
        <v>5</v>
      </c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s="1" customFormat="1" ht="24.95" customHeight="1">
      <c r="B4" s="19"/>
      <c r="D4" s="20" t="s">
        <v>9</v>
      </c>
      <c r="AR4" s="19"/>
      <c r="AS4" s="21" t="s">
        <v>10</v>
      </c>
      <c r="BS4" s="16" t="s">
        <v>11</v>
      </c>
    </row>
    <row r="5" spans="1:74" s="1" customFormat="1" ht="12" customHeight="1">
      <c r="B5" s="19"/>
      <c r="D5" s="22" t="s">
        <v>12</v>
      </c>
      <c r="K5" s="209" t="s">
        <v>13</v>
      </c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R5" s="19"/>
      <c r="BS5" s="16" t="s">
        <v>6</v>
      </c>
    </row>
    <row r="6" spans="1:74" s="1" customFormat="1" ht="36.950000000000003" customHeight="1">
      <c r="B6" s="19"/>
      <c r="D6" s="24" t="s">
        <v>14</v>
      </c>
      <c r="K6" s="210" t="s">
        <v>15</v>
      </c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R6" s="19"/>
      <c r="BS6" s="16" t="s">
        <v>6</v>
      </c>
    </row>
    <row r="7" spans="1:74" s="1" customFormat="1" ht="12" customHeight="1">
      <c r="B7" s="19"/>
      <c r="D7" s="25" t="s">
        <v>16</v>
      </c>
      <c r="K7" s="23" t="s">
        <v>1</v>
      </c>
      <c r="AK7" s="25" t="s">
        <v>17</v>
      </c>
      <c r="AN7" s="23"/>
      <c r="AR7" s="19"/>
      <c r="BS7" s="16" t="s">
        <v>6</v>
      </c>
    </row>
    <row r="8" spans="1:74" s="1" customFormat="1" ht="12" customHeight="1">
      <c r="B8" s="19"/>
      <c r="D8" s="25" t="s">
        <v>18</v>
      </c>
      <c r="K8" s="23" t="s">
        <v>19</v>
      </c>
      <c r="AK8" s="25" t="s">
        <v>20</v>
      </c>
      <c r="AN8" s="23"/>
      <c r="AR8" s="19"/>
      <c r="BS8" s="16" t="s">
        <v>6</v>
      </c>
    </row>
    <row r="9" spans="1:74" s="1" customFormat="1" ht="14.45" customHeight="1">
      <c r="B9" s="19"/>
      <c r="AR9" s="19"/>
      <c r="BS9" s="16" t="s">
        <v>6</v>
      </c>
    </row>
    <row r="10" spans="1:74" s="1" customFormat="1" ht="12" customHeight="1">
      <c r="B10" s="19"/>
      <c r="D10" s="25" t="s">
        <v>21</v>
      </c>
      <c r="AK10" s="25" t="s">
        <v>22</v>
      </c>
      <c r="AN10" s="23" t="s">
        <v>1</v>
      </c>
      <c r="AR10" s="19"/>
      <c r="BS10" s="16" t="s">
        <v>6</v>
      </c>
    </row>
    <row r="11" spans="1:74" s="1" customFormat="1" ht="18.399999999999999" customHeight="1">
      <c r="B11" s="19"/>
      <c r="E11" s="23" t="s">
        <v>19</v>
      </c>
      <c r="AK11" s="25" t="s">
        <v>23</v>
      </c>
      <c r="AN11" s="23" t="s">
        <v>1</v>
      </c>
      <c r="AR11" s="19"/>
      <c r="BS11" s="16" t="s">
        <v>6</v>
      </c>
    </row>
    <row r="12" spans="1:74" s="1" customFormat="1" ht="6.95" customHeight="1">
      <c r="B12" s="19"/>
      <c r="AR12" s="19"/>
      <c r="BS12" s="16" t="s">
        <v>6</v>
      </c>
    </row>
    <row r="13" spans="1:74" s="1" customFormat="1" ht="12" customHeight="1">
      <c r="B13" s="19"/>
      <c r="D13" s="25" t="s">
        <v>24</v>
      </c>
      <c r="AK13" s="25" t="s">
        <v>22</v>
      </c>
      <c r="AN13" s="23" t="s">
        <v>1</v>
      </c>
      <c r="AR13" s="19"/>
      <c r="BS13" s="16" t="s">
        <v>6</v>
      </c>
    </row>
    <row r="14" spans="1:74" ht="12.75">
      <c r="B14" s="19"/>
      <c r="E14" s="23" t="s">
        <v>19</v>
      </c>
      <c r="AK14" s="25" t="s">
        <v>23</v>
      </c>
      <c r="AN14" s="23" t="s">
        <v>1</v>
      </c>
      <c r="AR14" s="19"/>
      <c r="BS14" s="16" t="s">
        <v>6</v>
      </c>
    </row>
    <row r="15" spans="1:74" s="1" customFormat="1" ht="6.95" customHeight="1">
      <c r="B15" s="19"/>
      <c r="AR15" s="19"/>
      <c r="BS15" s="16" t="s">
        <v>3</v>
      </c>
    </row>
    <row r="16" spans="1:74" s="1" customFormat="1" ht="12" customHeight="1">
      <c r="B16" s="19"/>
      <c r="D16" s="25" t="s">
        <v>25</v>
      </c>
      <c r="AK16" s="25" t="s">
        <v>22</v>
      </c>
      <c r="AN16" s="23" t="s">
        <v>1</v>
      </c>
      <c r="AR16" s="19"/>
      <c r="BS16" s="16" t="s">
        <v>3</v>
      </c>
    </row>
    <row r="17" spans="1:71" s="1" customFormat="1" ht="18.399999999999999" customHeight="1">
      <c r="B17" s="19"/>
      <c r="E17" s="23" t="s">
        <v>19</v>
      </c>
      <c r="AK17" s="25" t="s">
        <v>23</v>
      </c>
      <c r="AN17" s="23" t="s">
        <v>1</v>
      </c>
      <c r="AR17" s="19"/>
      <c r="BS17" s="16" t="s">
        <v>3</v>
      </c>
    </row>
    <row r="18" spans="1:71" s="1" customFormat="1" ht="6.95" customHeight="1">
      <c r="B18" s="19"/>
      <c r="AR18" s="19"/>
      <c r="BS18" s="16" t="s">
        <v>6</v>
      </c>
    </row>
    <row r="19" spans="1:71" s="1" customFormat="1" ht="12" customHeight="1">
      <c r="B19" s="19"/>
      <c r="D19" s="25" t="s">
        <v>26</v>
      </c>
      <c r="AK19" s="25" t="s">
        <v>22</v>
      </c>
      <c r="AN19" s="23" t="s">
        <v>1</v>
      </c>
      <c r="AR19" s="19"/>
      <c r="BS19" s="16" t="s">
        <v>6</v>
      </c>
    </row>
    <row r="20" spans="1:71" s="1" customFormat="1" ht="18.399999999999999" customHeight="1">
      <c r="B20" s="19"/>
      <c r="E20" s="23" t="s">
        <v>19</v>
      </c>
      <c r="AK20" s="25" t="s">
        <v>23</v>
      </c>
      <c r="AN20" s="23" t="s">
        <v>1</v>
      </c>
      <c r="AR20" s="19"/>
      <c r="BS20" s="16" t="s">
        <v>27</v>
      </c>
    </row>
    <row r="21" spans="1:71" s="1" customFormat="1" ht="6.95" customHeight="1">
      <c r="B21" s="19"/>
      <c r="AR21" s="19"/>
    </row>
    <row r="22" spans="1:71" s="1" customFormat="1" ht="12" customHeight="1">
      <c r="B22" s="19"/>
      <c r="D22" s="25" t="s">
        <v>28</v>
      </c>
      <c r="AR22" s="19"/>
    </row>
    <row r="23" spans="1:71" s="1" customFormat="1" ht="16.5" customHeight="1">
      <c r="B23" s="19"/>
      <c r="E23" s="211" t="s">
        <v>1</v>
      </c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1"/>
      <c r="AC23" s="211"/>
      <c r="AD23" s="211"/>
      <c r="AE23" s="211"/>
      <c r="AF23" s="211"/>
      <c r="AG23" s="211"/>
      <c r="AH23" s="211"/>
      <c r="AI23" s="211"/>
      <c r="AJ23" s="211"/>
      <c r="AK23" s="211"/>
      <c r="AL23" s="211"/>
      <c r="AM23" s="211"/>
      <c r="AN23" s="211"/>
      <c r="AR23" s="19"/>
    </row>
    <row r="24" spans="1:71" s="1" customFormat="1" ht="6.95" customHeight="1">
      <c r="B24" s="19"/>
      <c r="AR24" s="19"/>
    </row>
    <row r="25" spans="1:71" s="1" customFormat="1" ht="6.95" customHeight="1">
      <c r="B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9"/>
    </row>
    <row r="26" spans="1:71" s="2" customFormat="1" ht="25.9" customHeight="1">
      <c r="A26" s="28"/>
      <c r="B26" s="29"/>
      <c r="C26" s="28"/>
      <c r="D26" s="30" t="s">
        <v>29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212">
        <f>ROUND(AG94,2)</f>
        <v>0</v>
      </c>
      <c r="AL26" s="213"/>
      <c r="AM26" s="213"/>
      <c r="AN26" s="213"/>
      <c r="AO26" s="213"/>
      <c r="AP26" s="28"/>
      <c r="AQ26" s="28"/>
      <c r="AR26" s="29"/>
      <c r="BE26" s="28"/>
    </row>
    <row r="27" spans="1:71" s="2" customFormat="1" ht="6.95" customHeight="1">
      <c r="A27" s="28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9"/>
      <c r="BE27" s="28"/>
    </row>
    <row r="28" spans="1:71" s="2" customFormat="1" ht="12.75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214" t="s">
        <v>30</v>
      </c>
      <c r="M28" s="214"/>
      <c r="N28" s="214"/>
      <c r="O28" s="214"/>
      <c r="P28" s="214"/>
      <c r="Q28" s="28"/>
      <c r="R28" s="28"/>
      <c r="S28" s="28"/>
      <c r="T28" s="28"/>
      <c r="U28" s="28"/>
      <c r="V28" s="28"/>
      <c r="W28" s="214" t="s">
        <v>31</v>
      </c>
      <c r="X28" s="214"/>
      <c r="Y28" s="214"/>
      <c r="Z28" s="214"/>
      <c r="AA28" s="214"/>
      <c r="AB28" s="214"/>
      <c r="AC28" s="214"/>
      <c r="AD28" s="214"/>
      <c r="AE28" s="214"/>
      <c r="AF28" s="28"/>
      <c r="AG28" s="28"/>
      <c r="AH28" s="28"/>
      <c r="AI28" s="28"/>
      <c r="AJ28" s="28"/>
      <c r="AK28" s="214" t="s">
        <v>32</v>
      </c>
      <c r="AL28" s="214"/>
      <c r="AM28" s="214"/>
      <c r="AN28" s="214"/>
      <c r="AO28" s="214"/>
      <c r="AP28" s="28"/>
      <c r="AQ28" s="28"/>
      <c r="AR28" s="29"/>
      <c r="BE28" s="28"/>
    </row>
    <row r="29" spans="1:71" s="3" customFormat="1" ht="14.45" customHeight="1">
      <c r="B29" s="33"/>
      <c r="D29" s="25" t="s">
        <v>33</v>
      </c>
      <c r="F29" s="25" t="s">
        <v>34</v>
      </c>
      <c r="L29" s="197">
        <v>0.21</v>
      </c>
      <c r="M29" s="196"/>
      <c r="N29" s="196"/>
      <c r="O29" s="196"/>
      <c r="P29" s="196"/>
      <c r="W29" s="195">
        <f>ROUND(AZ94, 2)</f>
        <v>0</v>
      </c>
      <c r="X29" s="196"/>
      <c r="Y29" s="196"/>
      <c r="Z29" s="196"/>
      <c r="AA29" s="196"/>
      <c r="AB29" s="196"/>
      <c r="AC29" s="196"/>
      <c r="AD29" s="196"/>
      <c r="AE29" s="196"/>
      <c r="AK29" s="195">
        <f>ROUND(AV94, 2)</f>
        <v>0</v>
      </c>
      <c r="AL29" s="196"/>
      <c r="AM29" s="196"/>
      <c r="AN29" s="196"/>
      <c r="AO29" s="196"/>
      <c r="AR29" s="33"/>
    </row>
    <row r="30" spans="1:71" s="3" customFormat="1" ht="14.45" customHeight="1">
      <c r="B30" s="33"/>
      <c r="F30" s="25" t="s">
        <v>35</v>
      </c>
      <c r="L30" s="197">
        <v>0.12</v>
      </c>
      <c r="M30" s="196"/>
      <c r="N30" s="196"/>
      <c r="O30" s="196"/>
      <c r="P30" s="196"/>
      <c r="W30" s="195">
        <f>ROUND(BA94, 2)</f>
        <v>0</v>
      </c>
      <c r="X30" s="196"/>
      <c r="Y30" s="196"/>
      <c r="Z30" s="196"/>
      <c r="AA30" s="196"/>
      <c r="AB30" s="196"/>
      <c r="AC30" s="196"/>
      <c r="AD30" s="196"/>
      <c r="AE30" s="196"/>
      <c r="AK30" s="195">
        <f>ROUND(AW94, 2)</f>
        <v>0</v>
      </c>
      <c r="AL30" s="196"/>
      <c r="AM30" s="196"/>
      <c r="AN30" s="196"/>
      <c r="AO30" s="196"/>
      <c r="AR30" s="33"/>
    </row>
    <row r="31" spans="1:71" s="3" customFormat="1" ht="14.45" hidden="1" customHeight="1">
      <c r="B31" s="33"/>
      <c r="F31" s="25" t="s">
        <v>36</v>
      </c>
      <c r="L31" s="197">
        <v>0.21</v>
      </c>
      <c r="M31" s="196"/>
      <c r="N31" s="196"/>
      <c r="O31" s="196"/>
      <c r="P31" s="196"/>
      <c r="W31" s="195">
        <f>ROUND(BB94, 2)</f>
        <v>0</v>
      </c>
      <c r="X31" s="196"/>
      <c r="Y31" s="196"/>
      <c r="Z31" s="196"/>
      <c r="AA31" s="196"/>
      <c r="AB31" s="196"/>
      <c r="AC31" s="196"/>
      <c r="AD31" s="196"/>
      <c r="AE31" s="196"/>
      <c r="AK31" s="195">
        <v>0</v>
      </c>
      <c r="AL31" s="196"/>
      <c r="AM31" s="196"/>
      <c r="AN31" s="196"/>
      <c r="AO31" s="196"/>
      <c r="AR31" s="33"/>
    </row>
    <row r="32" spans="1:71" s="3" customFormat="1" ht="14.45" hidden="1" customHeight="1">
      <c r="B32" s="33"/>
      <c r="F32" s="25" t="s">
        <v>37</v>
      </c>
      <c r="L32" s="197">
        <v>0.12</v>
      </c>
      <c r="M32" s="196"/>
      <c r="N32" s="196"/>
      <c r="O32" s="196"/>
      <c r="P32" s="196"/>
      <c r="W32" s="195">
        <f>ROUND(BC94, 2)</f>
        <v>0</v>
      </c>
      <c r="X32" s="196"/>
      <c r="Y32" s="196"/>
      <c r="Z32" s="196"/>
      <c r="AA32" s="196"/>
      <c r="AB32" s="196"/>
      <c r="AC32" s="196"/>
      <c r="AD32" s="196"/>
      <c r="AE32" s="196"/>
      <c r="AK32" s="195">
        <v>0</v>
      </c>
      <c r="AL32" s="196"/>
      <c r="AM32" s="196"/>
      <c r="AN32" s="196"/>
      <c r="AO32" s="196"/>
      <c r="AR32" s="33"/>
    </row>
    <row r="33" spans="1:57" s="3" customFormat="1" ht="14.45" hidden="1" customHeight="1">
      <c r="B33" s="33"/>
      <c r="F33" s="25" t="s">
        <v>38</v>
      </c>
      <c r="L33" s="197">
        <v>0</v>
      </c>
      <c r="M33" s="196"/>
      <c r="N33" s="196"/>
      <c r="O33" s="196"/>
      <c r="P33" s="196"/>
      <c r="W33" s="195">
        <f>ROUND(BD94, 2)</f>
        <v>0</v>
      </c>
      <c r="X33" s="196"/>
      <c r="Y33" s="196"/>
      <c r="Z33" s="196"/>
      <c r="AA33" s="196"/>
      <c r="AB33" s="196"/>
      <c r="AC33" s="196"/>
      <c r="AD33" s="196"/>
      <c r="AE33" s="196"/>
      <c r="AK33" s="195">
        <v>0</v>
      </c>
      <c r="AL33" s="196"/>
      <c r="AM33" s="196"/>
      <c r="AN33" s="196"/>
      <c r="AO33" s="196"/>
      <c r="AR33" s="33"/>
    </row>
    <row r="34" spans="1:57" s="2" customFormat="1" ht="6.95" customHeight="1">
      <c r="A34" s="28"/>
      <c r="B34" s="29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9"/>
      <c r="BE34" s="28"/>
    </row>
    <row r="35" spans="1:57" s="2" customFormat="1" ht="25.9" customHeight="1">
      <c r="A35" s="28"/>
      <c r="B35" s="29"/>
      <c r="C35" s="34"/>
      <c r="D35" s="35" t="s">
        <v>39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40</v>
      </c>
      <c r="U35" s="36"/>
      <c r="V35" s="36"/>
      <c r="W35" s="36"/>
      <c r="X35" s="198" t="s">
        <v>41</v>
      </c>
      <c r="Y35" s="199"/>
      <c r="Z35" s="199"/>
      <c r="AA35" s="199"/>
      <c r="AB35" s="199"/>
      <c r="AC35" s="36"/>
      <c r="AD35" s="36"/>
      <c r="AE35" s="36"/>
      <c r="AF35" s="36"/>
      <c r="AG35" s="36"/>
      <c r="AH35" s="36"/>
      <c r="AI35" s="36"/>
      <c r="AJ35" s="36"/>
      <c r="AK35" s="200">
        <f>SUM(AK26:AK33)</f>
        <v>0</v>
      </c>
      <c r="AL35" s="199"/>
      <c r="AM35" s="199"/>
      <c r="AN35" s="199"/>
      <c r="AO35" s="201"/>
      <c r="AP35" s="34"/>
      <c r="AQ35" s="34"/>
      <c r="AR35" s="29"/>
      <c r="BE35" s="28"/>
    </row>
    <row r="36" spans="1:57" s="2" customFormat="1" ht="6.95" customHeight="1">
      <c r="A36" s="28"/>
      <c r="B36" s="29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9"/>
      <c r="BE36" s="28"/>
    </row>
    <row r="37" spans="1:57" s="2" customFormat="1" ht="14.45" customHeight="1">
      <c r="A37" s="28"/>
      <c r="B37" s="29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9"/>
      <c r="BE37" s="28"/>
    </row>
    <row r="38" spans="1:57" s="1" customFormat="1" ht="14.45" customHeight="1">
      <c r="B38" s="19"/>
      <c r="AR38" s="19"/>
    </row>
    <row r="39" spans="1:57" s="1" customFormat="1" ht="14.45" customHeight="1">
      <c r="B39" s="19"/>
      <c r="AR39" s="19"/>
    </row>
    <row r="40" spans="1:57" s="1" customFormat="1" ht="14.45" customHeight="1">
      <c r="B40" s="19"/>
      <c r="AR40" s="19"/>
    </row>
    <row r="41" spans="1:57" s="1" customFormat="1" ht="14.45" customHeight="1">
      <c r="B41" s="19"/>
      <c r="AR41" s="19"/>
    </row>
    <row r="42" spans="1:57" s="1" customFormat="1" ht="14.45" customHeight="1">
      <c r="B42" s="19"/>
      <c r="AR42" s="19"/>
    </row>
    <row r="43" spans="1:57" s="1" customFormat="1" ht="14.45" customHeight="1">
      <c r="B43" s="19"/>
      <c r="AR43" s="19"/>
    </row>
    <row r="44" spans="1:57" s="1" customFormat="1" ht="14.45" customHeight="1">
      <c r="B44" s="19"/>
      <c r="AR44" s="19"/>
    </row>
    <row r="45" spans="1:57" s="1" customFormat="1" ht="14.45" customHeight="1">
      <c r="B45" s="19"/>
      <c r="AR45" s="19"/>
    </row>
    <row r="46" spans="1:57" s="1" customFormat="1" ht="14.45" customHeight="1">
      <c r="B46" s="19"/>
      <c r="AR46" s="19"/>
    </row>
    <row r="47" spans="1:57" s="1" customFormat="1" ht="14.45" customHeight="1">
      <c r="B47" s="19"/>
      <c r="AR47" s="19"/>
    </row>
    <row r="48" spans="1:57" s="1" customFormat="1" ht="14.45" customHeight="1">
      <c r="B48" s="19"/>
      <c r="AR48" s="19"/>
    </row>
    <row r="49" spans="1:57" s="2" customFormat="1" ht="14.45" customHeight="1">
      <c r="B49" s="38"/>
      <c r="D49" s="39" t="s">
        <v>42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43</v>
      </c>
      <c r="AI49" s="40"/>
      <c r="AJ49" s="40"/>
      <c r="AK49" s="40"/>
      <c r="AL49" s="40"/>
      <c r="AM49" s="40"/>
      <c r="AN49" s="40"/>
      <c r="AO49" s="40"/>
      <c r="AR49" s="38"/>
    </row>
    <row r="50" spans="1:57">
      <c r="B50" s="19"/>
      <c r="AR50" s="19"/>
    </row>
    <row r="51" spans="1:57">
      <c r="B51" s="19"/>
      <c r="AR51" s="19"/>
    </row>
    <row r="52" spans="1:57">
      <c r="B52" s="19"/>
      <c r="AR52" s="19"/>
    </row>
    <row r="53" spans="1:57">
      <c r="B53" s="19"/>
      <c r="AR53" s="19"/>
    </row>
    <row r="54" spans="1:57">
      <c r="B54" s="19"/>
      <c r="AR54" s="19"/>
    </row>
    <row r="55" spans="1:57">
      <c r="B55" s="19"/>
      <c r="AR55" s="19"/>
    </row>
    <row r="56" spans="1:57">
      <c r="B56" s="19"/>
      <c r="AR56" s="19"/>
    </row>
    <row r="57" spans="1:57">
      <c r="B57" s="19"/>
      <c r="AR57" s="19"/>
    </row>
    <row r="58" spans="1:57">
      <c r="B58" s="19"/>
      <c r="AR58" s="19"/>
    </row>
    <row r="59" spans="1:57">
      <c r="B59" s="19"/>
      <c r="AR59" s="19"/>
    </row>
    <row r="60" spans="1:57" s="2" customFormat="1" ht="12.75">
      <c r="A60" s="28"/>
      <c r="B60" s="29"/>
      <c r="C60" s="28"/>
      <c r="D60" s="41" t="s">
        <v>44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1" t="s">
        <v>45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1" t="s">
        <v>44</v>
      </c>
      <c r="AI60" s="31"/>
      <c r="AJ60" s="31"/>
      <c r="AK60" s="31"/>
      <c r="AL60" s="31"/>
      <c r="AM60" s="41" t="s">
        <v>45</v>
      </c>
      <c r="AN60" s="31"/>
      <c r="AO60" s="31"/>
      <c r="AP60" s="28"/>
      <c r="AQ60" s="28"/>
      <c r="AR60" s="29"/>
      <c r="BE60" s="28"/>
    </row>
    <row r="61" spans="1:57">
      <c r="B61" s="19"/>
      <c r="AR61" s="19"/>
    </row>
    <row r="62" spans="1:57">
      <c r="B62" s="19"/>
      <c r="AR62" s="19"/>
    </row>
    <row r="63" spans="1:57">
      <c r="B63" s="19"/>
      <c r="AR63" s="19"/>
    </row>
    <row r="64" spans="1:57" s="2" customFormat="1" ht="12.75">
      <c r="A64" s="28"/>
      <c r="B64" s="29"/>
      <c r="C64" s="28"/>
      <c r="D64" s="39" t="s">
        <v>46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39" t="s">
        <v>47</v>
      </c>
      <c r="AI64" s="42"/>
      <c r="AJ64" s="42"/>
      <c r="AK64" s="42"/>
      <c r="AL64" s="42"/>
      <c r="AM64" s="42"/>
      <c r="AN64" s="42"/>
      <c r="AO64" s="42"/>
      <c r="AP64" s="28"/>
      <c r="AQ64" s="28"/>
      <c r="AR64" s="29"/>
      <c r="BE64" s="28"/>
    </row>
    <row r="65" spans="1:57">
      <c r="B65" s="19"/>
      <c r="AR65" s="19"/>
    </row>
    <row r="66" spans="1:57">
      <c r="B66" s="19"/>
      <c r="AR66" s="19"/>
    </row>
    <row r="67" spans="1:57">
      <c r="B67" s="19"/>
      <c r="AR67" s="19"/>
    </row>
    <row r="68" spans="1:57">
      <c r="B68" s="19"/>
      <c r="AR68" s="19"/>
    </row>
    <row r="69" spans="1:57">
      <c r="B69" s="19"/>
      <c r="AR69" s="19"/>
    </row>
    <row r="70" spans="1:57">
      <c r="B70" s="19"/>
      <c r="AR70" s="19"/>
    </row>
    <row r="71" spans="1:57">
      <c r="B71" s="19"/>
      <c r="AR71" s="19"/>
    </row>
    <row r="72" spans="1:57">
      <c r="B72" s="19"/>
      <c r="AR72" s="19"/>
    </row>
    <row r="73" spans="1:57">
      <c r="B73" s="19"/>
      <c r="AR73" s="19"/>
    </row>
    <row r="74" spans="1:57">
      <c r="B74" s="19"/>
      <c r="AR74" s="19"/>
    </row>
    <row r="75" spans="1:57" s="2" customFormat="1" ht="12.75">
      <c r="A75" s="28"/>
      <c r="B75" s="29"/>
      <c r="C75" s="28"/>
      <c r="D75" s="41" t="s">
        <v>44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1" t="s">
        <v>45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1" t="s">
        <v>44</v>
      </c>
      <c r="AI75" s="31"/>
      <c r="AJ75" s="31"/>
      <c r="AK75" s="31"/>
      <c r="AL75" s="31"/>
      <c r="AM75" s="41" t="s">
        <v>45</v>
      </c>
      <c r="AN75" s="31"/>
      <c r="AO75" s="31"/>
      <c r="AP75" s="28"/>
      <c r="AQ75" s="28"/>
      <c r="AR75" s="29"/>
      <c r="BE75" s="28"/>
    </row>
    <row r="76" spans="1:57" s="2" customFormat="1">
      <c r="A76" s="28"/>
      <c r="B76" s="29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9"/>
      <c r="BE76" s="28"/>
    </row>
    <row r="77" spans="1:57" s="2" customFormat="1" ht="6.95" customHeight="1">
      <c r="A77" s="28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9"/>
      <c r="BE77" s="28"/>
    </row>
    <row r="81" spans="1:91" s="2" customFormat="1" ht="6.95" customHeight="1">
      <c r="A81" s="28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9"/>
      <c r="BE81" s="28"/>
    </row>
    <row r="82" spans="1:91" s="2" customFormat="1" ht="24.95" customHeight="1">
      <c r="A82" s="28"/>
      <c r="B82" s="29"/>
      <c r="C82" s="20" t="s">
        <v>48</v>
      </c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9"/>
      <c r="BE82" s="28"/>
    </row>
    <row r="83" spans="1:91" s="2" customFormat="1" ht="6.95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9"/>
      <c r="BE83" s="28"/>
    </row>
    <row r="84" spans="1:91" s="4" customFormat="1" ht="12" customHeight="1">
      <c r="B84" s="47"/>
      <c r="C84" s="25" t="s">
        <v>12</v>
      </c>
      <c r="L84" s="4" t="str">
        <f>K5</f>
        <v>66449</v>
      </c>
      <c r="AR84" s="47"/>
    </row>
    <row r="85" spans="1:91" s="5" customFormat="1" ht="36.950000000000003" customHeight="1">
      <c r="B85" s="48"/>
      <c r="C85" s="49" t="s">
        <v>14</v>
      </c>
      <c r="L85" s="189" t="str">
        <f>K6</f>
        <v>Bezpečné přecházení křiž. B.Němcové, Polní, Branky a Krátká v obci Ostopovice</v>
      </c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  <c r="AR85" s="48"/>
    </row>
    <row r="86" spans="1:91" s="2" customFormat="1" ht="6.95" customHeight="1">
      <c r="A86" s="28"/>
      <c r="B86" s="29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9"/>
      <c r="BE86" s="28"/>
    </row>
    <row r="87" spans="1:91" s="2" customFormat="1" ht="12" customHeight="1">
      <c r="A87" s="28"/>
      <c r="B87" s="29"/>
      <c r="C87" s="25" t="s">
        <v>18</v>
      </c>
      <c r="D87" s="28"/>
      <c r="E87" s="28"/>
      <c r="F87" s="28"/>
      <c r="G87" s="28"/>
      <c r="H87" s="28"/>
      <c r="I87" s="28"/>
      <c r="J87" s="28"/>
      <c r="K87" s="28"/>
      <c r="L87" s="50" t="str">
        <f>IF(K8="","",K8)</f>
        <v xml:space="preserve"> </v>
      </c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5" t="s">
        <v>20</v>
      </c>
      <c r="AJ87" s="28"/>
      <c r="AK87" s="28"/>
      <c r="AL87" s="28"/>
      <c r="AM87" s="191" t="str">
        <f>IF(AN8= "","",AN8)</f>
        <v/>
      </c>
      <c r="AN87" s="191"/>
      <c r="AO87" s="28"/>
      <c r="AP87" s="28"/>
      <c r="AQ87" s="28"/>
      <c r="AR87" s="29"/>
      <c r="BE87" s="28"/>
    </row>
    <row r="88" spans="1:91" s="2" customFormat="1" ht="6.95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9"/>
      <c r="BE88" s="28"/>
    </row>
    <row r="89" spans="1:91" s="2" customFormat="1" ht="15.2" customHeight="1">
      <c r="A89" s="28"/>
      <c r="B89" s="29"/>
      <c r="C89" s="25" t="s">
        <v>21</v>
      </c>
      <c r="D89" s="28"/>
      <c r="E89" s="28"/>
      <c r="F89" s="28"/>
      <c r="G89" s="28"/>
      <c r="H89" s="28"/>
      <c r="I89" s="28"/>
      <c r="J89" s="28"/>
      <c r="K89" s="28"/>
      <c r="L89" s="4" t="str">
        <f>IF(E11= "","",E11)</f>
        <v xml:space="preserve"> </v>
      </c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5" t="s">
        <v>25</v>
      </c>
      <c r="AJ89" s="28"/>
      <c r="AK89" s="28"/>
      <c r="AL89" s="28"/>
      <c r="AM89" s="192" t="str">
        <f>IF(E17="","",E17)</f>
        <v xml:space="preserve"> </v>
      </c>
      <c r="AN89" s="193"/>
      <c r="AO89" s="193"/>
      <c r="AP89" s="193"/>
      <c r="AQ89" s="28"/>
      <c r="AR89" s="29"/>
      <c r="AS89" s="194" t="s">
        <v>49</v>
      </c>
      <c r="AT89" s="218"/>
      <c r="AU89" s="52"/>
      <c r="AV89" s="52"/>
      <c r="AW89" s="52"/>
      <c r="AX89" s="52"/>
      <c r="AY89" s="52"/>
      <c r="AZ89" s="52"/>
      <c r="BA89" s="52"/>
      <c r="BB89" s="52"/>
      <c r="BC89" s="52"/>
      <c r="BD89" s="53"/>
      <c r="BE89" s="28"/>
    </row>
    <row r="90" spans="1:91" s="2" customFormat="1" ht="15.2" customHeight="1">
      <c r="A90" s="28"/>
      <c r="B90" s="29"/>
      <c r="C90" s="25" t="s">
        <v>24</v>
      </c>
      <c r="D90" s="28"/>
      <c r="E90" s="28"/>
      <c r="F90" s="28"/>
      <c r="G90" s="28"/>
      <c r="H90" s="28"/>
      <c r="I90" s="28"/>
      <c r="J90" s="28"/>
      <c r="K90" s="28"/>
      <c r="L90" s="4" t="str">
        <f>IF(E14="","",E14)</f>
        <v xml:space="preserve"> </v>
      </c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5" t="s">
        <v>26</v>
      </c>
      <c r="AJ90" s="28"/>
      <c r="AK90" s="28"/>
      <c r="AL90" s="28"/>
      <c r="AM90" s="192" t="str">
        <f>IF(E20="","",E20)</f>
        <v xml:space="preserve"> </v>
      </c>
      <c r="AN90" s="193"/>
      <c r="AO90" s="193"/>
      <c r="AP90" s="193"/>
      <c r="AQ90" s="28"/>
      <c r="AR90" s="29"/>
      <c r="AS90" s="219"/>
      <c r="AT90" s="220"/>
      <c r="AU90" s="54"/>
      <c r="AV90" s="54"/>
      <c r="AW90" s="54"/>
      <c r="AX90" s="54"/>
      <c r="AY90" s="54"/>
      <c r="AZ90" s="54"/>
      <c r="BA90" s="54"/>
      <c r="BB90" s="54"/>
      <c r="BC90" s="54"/>
      <c r="BD90" s="55"/>
      <c r="BE90" s="28"/>
    </row>
    <row r="91" spans="1:91" s="2" customFormat="1" ht="10.9" customHeight="1">
      <c r="A91" s="28"/>
      <c r="B91" s="29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9"/>
      <c r="AS91" s="221"/>
      <c r="AT91" s="222"/>
      <c r="AU91" s="54"/>
      <c r="AV91" s="54"/>
      <c r="AW91" s="54"/>
      <c r="AX91" s="54"/>
      <c r="AY91" s="54"/>
      <c r="AZ91" s="54"/>
      <c r="BA91" s="54"/>
      <c r="BB91" s="54"/>
      <c r="BC91" s="54"/>
      <c r="BD91" s="55"/>
      <c r="BE91" s="28"/>
    </row>
    <row r="92" spans="1:91" s="2" customFormat="1" ht="29.25" customHeight="1">
      <c r="A92" s="28"/>
      <c r="B92" s="29"/>
      <c r="C92" s="202" t="s">
        <v>50</v>
      </c>
      <c r="D92" s="203"/>
      <c r="E92" s="203"/>
      <c r="F92" s="203"/>
      <c r="G92" s="203"/>
      <c r="H92" s="56"/>
      <c r="I92" s="204" t="s">
        <v>51</v>
      </c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  <c r="X92" s="203"/>
      <c r="Y92" s="203"/>
      <c r="Z92" s="203"/>
      <c r="AA92" s="203"/>
      <c r="AB92" s="203"/>
      <c r="AC92" s="203"/>
      <c r="AD92" s="203"/>
      <c r="AE92" s="203"/>
      <c r="AF92" s="203"/>
      <c r="AG92" s="205" t="s">
        <v>52</v>
      </c>
      <c r="AH92" s="203"/>
      <c r="AI92" s="203"/>
      <c r="AJ92" s="203"/>
      <c r="AK92" s="203"/>
      <c r="AL92" s="203"/>
      <c r="AM92" s="203"/>
      <c r="AN92" s="204" t="s">
        <v>53</v>
      </c>
      <c r="AO92" s="203"/>
      <c r="AP92" s="206"/>
      <c r="AQ92" s="57" t="s">
        <v>54</v>
      </c>
      <c r="AR92" s="29"/>
      <c r="AS92" s="58" t="s">
        <v>55</v>
      </c>
      <c r="AT92" s="59" t="s">
        <v>56</v>
      </c>
      <c r="AU92" s="59" t="s">
        <v>57</v>
      </c>
      <c r="AV92" s="59" t="s">
        <v>58</v>
      </c>
      <c r="AW92" s="59" t="s">
        <v>59</v>
      </c>
      <c r="AX92" s="59" t="s">
        <v>60</v>
      </c>
      <c r="AY92" s="59" t="s">
        <v>61</v>
      </c>
      <c r="AZ92" s="59" t="s">
        <v>62</v>
      </c>
      <c r="BA92" s="59" t="s">
        <v>63</v>
      </c>
      <c r="BB92" s="59" t="s">
        <v>64</v>
      </c>
      <c r="BC92" s="59" t="s">
        <v>65</v>
      </c>
      <c r="BD92" s="60" t="s">
        <v>66</v>
      </c>
      <c r="BE92" s="28"/>
    </row>
    <row r="93" spans="1:91" s="2" customFormat="1" ht="10.9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9"/>
      <c r="AS93" s="61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3"/>
      <c r="BE93" s="28"/>
    </row>
    <row r="94" spans="1:91" s="6" customFormat="1" ht="32.450000000000003" customHeight="1">
      <c r="B94" s="64"/>
      <c r="C94" s="65" t="s">
        <v>67</v>
      </c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207">
        <f>ROUND(SUM(AG95:AG97),2)</f>
        <v>0</v>
      </c>
      <c r="AH94" s="207"/>
      <c r="AI94" s="207"/>
      <c r="AJ94" s="207"/>
      <c r="AK94" s="207"/>
      <c r="AL94" s="207"/>
      <c r="AM94" s="207"/>
      <c r="AN94" s="208">
        <f>SUM(AG94,AT94)</f>
        <v>0</v>
      </c>
      <c r="AO94" s="208"/>
      <c r="AP94" s="208"/>
      <c r="AQ94" s="68" t="s">
        <v>1</v>
      </c>
      <c r="AR94" s="64"/>
      <c r="AS94" s="69">
        <f>ROUND(SUM(AS95:AS97),2)</f>
        <v>0</v>
      </c>
      <c r="AT94" s="70">
        <f>ROUND(SUM(AV94:AW94),2)</f>
        <v>0</v>
      </c>
      <c r="AU94" s="71">
        <f>ROUND(SUM(AU95:AU97),5)</f>
        <v>179.57281</v>
      </c>
      <c r="AV94" s="70">
        <f>ROUND(AZ94*L29,2)</f>
        <v>0</v>
      </c>
      <c r="AW94" s="70">
        <f>ROUND(BA94*L30,2)</f>
        <v>0</v>
      </c>
      <c r="AX94" s="70">
        <f>ROUND(BB94*L29,2)</f>
        <v>0</v>
      </c>
      <c r="AY94" s="70">
        <f>ROUND(BC94*L30,2)</f>
        <v>0</v>
      </c>
      <c r="AZ94" s="70">
        <f>ROUND(SUM(AZ95:AZ97),2)</f>
        <v>0</v>
      </c>
      <c r="BA94" s="70">
        <f>ROUND(SUM(BA95:BA97),2)</f>
        <v>0</v>
      </c>
      <c r="BB94" s="70">
        <f>ROUND(SUM(BB95:BB97),2)</f>
        <v>0</v>
      </c>
      <c r="BC94" s="70">
        <f>ROUND(SUM(BC95:BC97),2)</f>
        <v>0</v>
      </c>
      <c r="BD94" s="72">
        <f>ROUND(SUM(BD95:BD97),2)</f>
        <v>0</v>
      </c>
      <c r="BS94" s="73" t="s">
        <v>68</v>
      </c>
      <c r="BT94" s="73" t="s">
        <v>69</v>
      </c>
      <c r="BU94" s="74" t="s">
        <v>70</v>
      </c>
      <c r="BV94" s="73" t="s">
        <v>71</v>
      </c>
      <c r="BW94" s="73" t="s">
        <v>4</v>
      </c>
      <c r="BX94" s="73" t="s">
        <v>72</v>
      </c>
      <c r="CL94" s="73" t="s">
        <v>1</v>
      </c>
    </row>
    <row r="95" spans="1:91" s="7" customFormat="1" ht="24.75" customHeight="1">
      <c r="A95" s="75" t="s">
        <v>73</v>
      </c>
      <c r="B95" s="76"/>
      <c r="C95" s="77"/>
      <c r="D95" s="188" t="s">
        <v>74</v>
      </c>
      <c r="E95" s="188"/>
      <c r="F95" s="188"/>
      <c r="G95" s="188"/>
      <c r="H95" s="188"/>
      <c r="I95" s="78"/>
      <c r="J95" s="188" t="s">
        <v>75</v>
      </c>
      <c r="K95" s="188"/>
      <c r="L95" s="188"/>
      <c r="M95" s="188"/>
      <c r="N95" s="188"/>
      <c r="O95" s="188"/>
      <c r="P95" s="188"/>
      <c r="Q95" s="188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6">
        <f>'01 - Nahrazení zastávky ž...'!J30</f>
        <v>0</v>
      </c>
      <c r="AH95" s="187"/>
      <c r="AI95" s="187"/>
      <c r="AJ95" s="187"/>
      <c r="AK95" s="187"/>
      <c r="AL95" s="187"/>
      <c r="AM95" s="187"/>
      <c r="AN95" s="186">
        <f>SUM(AG95,AT95)</f>
        <v>0</v>
      </c>
      <c r="AO95" s="187"/>
      <c r="AP95" s="187"/>
      <c r="AQ95" s="79" t="s">
        <v>76</v>
      </c>
      <c r="AR95" s="76"/>
      <c r="AS95" s="80">
        <v>0</v>
      </c>
      <c r="AT95" s="81">
        <f>ROUND(SUM(AV95:AW95),2)</f>
        <v>0</v>
      </c>
      <c r="AU95" s="82">
        <f>'01 - Nahrazení zastávky ž...'!P124</f>
        <v>74.167049999999989</v>
      </c>
      <c r="AV95" s="81">
        <f>'01 - Nahrazení zastávky ž...'!J33</f>
        <v>0</v>
      </c>
      <c r="AW95" s="81">
        <f>'01 - Nahrazení zastávky ž...'!J34</f>
        <v>0</v>
      </c>
      <c r="AX95" s="81">
        <f>'01 - Nahrazení zastávky ž...'!J35</f>
        <v>0</v>
      </c>
      <c r="AY95" s="81">
        <f>'01 - Nahrazení zastávky ž...'!J36</f>
        <v>0</v>
      </c>
      <c r="AZ95" s="81">
        <f>'01 - Nahrazení zastávky ž...'!F33</f>
        <v>0</v>
      </c>
      <c r="BA95" s="81">
        <f>'01 - Nahrazení zastávky ž...'!F34</f>
        <v>0</v>
      </c>
      <c r="BB95" s="81">
        <f>'01 - Nahrazení zastávky ž...'!F35</f>
        <v>0</v>
      </c>
      <c r="BC95" s="81">
        <f>'01 - Nahrazení zastávky ž...'!F36</f>
        <v>0</v>
      </c>
      <c r="BD95" s="83">
        <f>'01 - Nahrazení zastávky ž...'!F37</f>
        <v>0</v>
      </c>
      <c r="BT95" s="84" t="s">
        <v>77</v>
      </c>
      <c r="BV95" s="84" t="s">
        <v>71</v>
      </c>
      <c r="BW95" s="84" t="s">
        <v>78</v>
      </c>
      <c r="BX95" s="84" t="s">
        <v>4</v>
      </c>
      <c r="CL95" s="84" t="s">
        <v>1</v>
      </c>
      <c r="CM95" s="84" t="s">
        <v>79</v>
      </c>
    </row>
    <row r="96" spans="1:91" s="7" customFormat="1" ht="24.75" customHeight="1">
      <c r="A96" s="75" t="s">
        <v>73</v>
      </c>
      <c r="B96" s="76"/>
      <c r="C96" s="77"/>
      <c r="D96" s="188" t="s">
        <v>80</v>
      </c>
      <c r="E96" s="188"/>
      <c r="F96" s="188"/>
      <c r="G96" s="188"/>
      <c r="H96" s="188"/>
      <c r="I96" s="78"/>
      <c r="J96" s="188" t="s">
        <v>81</v>
      </c>
      <c r="K96" s="188"/>
      <c r="L96" s="188"/>
      <c r="M96" s="188"/>
      <c r="N96" s="188"/>
      <c r="O96" s="188"/>
      <c r="P96" s="188"/>
      <c r="Q96" s="188"/>
      <c r="R96" s="188"/>
      <c r="S96" s="188"/>
      <c r="T96" s="188"/>
      <c r="U96" s="188"/>
      <c r="V96" s="188"/>
      <c r="W96" s="188"/>
      <c r="X96" s="188"/>
      <c r="Y96" s="188"/>
      <c r="Z96" s="188"/>
      <c r="AA96" s="188"/>
      <c r="AB96" s="188"/>
      <c r="AC96" s="188"/>
      <c r="AD96" s="188"/>
      <c r="AE96" s="188"/>
      <c r="AF96" s="188"/>
      <c r="AG96" s="186">
        <f>'02 - Bezbariérové opatřen...'!J30</f>
        <v>0</v>
      </c>
      <c r="AH96" s="187"/>
      <c r="AI96" s="187"/>
      <c r="AJ96" s="187"/>
      <c r="AK96" s="187"/>
      <c r="AL96" s="187"/>
      <c r="AM96" s="187"/>
      <c r="AN96" s="186">
        <f>SUM(AG96,AT96)</f>
        <v>0</v>
      </c>
      <c r="AO96" s="187"/>
      <c r="AP96" s="187"/>
      <c r="AQ96" s="79" t="s">
        <v>76</v>
      </c>
      <c r="AR96" s="76"/>
      <c r="AS96" s="80">
        <v>0</v>
      </c>
      <c r="AT96" s="81">
        <f>ROUND(SUM(AV96:AW96),2)</f>
        <v>0</v>
      </c>
      <c r="AU96" s="82">
        <f>'02 - Bezbariérové opatřen...'!P124</f>
        <v>16.649073999999999</v>
      </c>
      <c r="AV96" s="81">
        <f>'02 - Bezbariérové opatřen...'!J33</f>
        <v>0</v>
      </c>
      <c r="AW96" s="81">
        <f>'02 - Bezbariérové opatřen...'!J34</f>
        <v>0</v>
      </c>
      <c r="AX96" s="81">
        <f>'02 - Bezbariérové opatřen...'!J35</f>
        <v>0</v>
      </c>
      <c r="AY96" s="81">
        <f>'02 - Bezbariérové opatřen...'!J36</f>
        <v>0</v>
      </c>
      <c r="AZ96" s="81">
        <f>'02 - Bezbariérové opatřen...'!F33</f>
        <v>0</v>
      </c>
      <c r="BA96" s="81">
        <f>'02 - Bezbariérové opatřen...'!F34</f>
        <v>0</v>
      </c>
      <c r="BB96" s="81">
        <f>'02 - Bezbariérové opatřen...'!F35</f>
        <v>0</v>
      </c>
      <c r="BC96" s="81">
        <f>'02 - Bezbariérové opatřen...'!F36</f>
        <v>0</v>
      </c>
      <c r="BD96" s="83">
        <f>'02 - Bezbariérové opatřen...'!F37</f>
        <v>0</v>
      </c>
      <c r="BT96" s="84" t="s">
        <v>77</v>
      </c>
      <c r="BV96" s="84" t="s">
        <v>71</v>
      </c>
      <c r="BW96" s="84" t="s">
        <v>82</v>
      </c>
      <c r="BX96" s="84" t="s">
        <v>4</v>
      </c>
      <c r="CL96" s="84" t="s">
        <v>1</v>
      </c>
      <c r="CM96" s="84" t="s">
        <v>79</v>
      </c>
    </row>
    <row r="97" spans="1:91" s="7" customFormat="1" ht="24.75" customHeight="1">
      <c r="A97" s="75" t="s">
        <v>73</v>
      </c>
      <c r="B97" s="76"/>
      <c r="C97" s="77"/>
      <c r="D97" s="188" t="s">
        <v>83</v>
      </c>
      <c r="E97" s="188"/>
      <c r="F97" s="188"/>
      <c r="G97" s="188"/>
      <c r="H97" s="188"/>
      <c r="I97" s="78"/>
      <c r="J97" s="188" t="s">
        <v>84</v>
      </c>
      <c r="K97" s="188"/>
      <c r="L97" s="188"/>
      <c r="M97" s="188"/>
      <c r="N97" s="188"/>
      <c r="O97" s="188"/>
      <c r="P97" s="188"/>
      <c r="Q97" s="188"/>
      <c r="R97" s="188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6">
        <f>'03 - Stavební úpravy vč. ...'!J30</f>
        <v>0</v>
      </c>
      <c r="AH97" s="187"/>
      <c r="AI97" s="187"/>
      <c r="AJ97" s="187"/>
      <c r="AK97" s="187"/>
      <c r="AL97" s="187"/>
      <c r="AM97" s="187"/>
      <c r="AN97" s="186">
        <f>SUM(AG97,AT97)</f>
        <v>0</v>
      </c>
      <c r="AO97" s="187"/>
      <c r="AP97" s="187"/>
      <c r="AQ97" s="79" t="s">
        <v>76</v>
      </c>
      <c r="AR97" s="76"/>
      <c r="AS97" s="85">
        <v>0</v>
      </c>
      <c r="AT97" s="86">
        <f>ROUND(SUM(AV97:AW97),2)</f>
        <v>0</v>
      </c>
      <c r="AU97" s="87">
        <f>'03 - Stavební úpravy vč. ...'!P125</f>
        <v>88.756683999999993</v>
      </c>
      <c r="AV97" s="86">
        <f>'03 - Stavební úpravy vč. ...'!J33</f>
        <v>0</v>
      </c>
      <c r="AW97" s="86">
        <f>'03 - Stavební úpravy vč. ...'!J34</f>
        <v>0</v>
      </c>
      <c r="AX97" s="86">
        <f>'03 - Stavební úpravy vč. ...'!J35</f>
        <v>0</v>
      </c>
      <c r="AY97" s="86">
        <f>'03 - Stavební úpravy vč. ...'!J36</f>
        <v>0</v>
      </c>
      <c r="AZ97" s="86">
        <f>'03 - Stavební úpravy vč. ...'!F33</f>
        <v>0</v>
      </c>
      <c r="BA97" s="86">
        <f>'03 - Stavební úpravy vč. ...'!F34</f>
        <v>0</v>
      </c>
      <c r="BB97" s="86">
        <f>'03 - Stavební úpravy vč. ...'!F35</f>
        <v>0</v>
      </c>
      <c r="BC97" s="86">
        <f>'03 - Stavební úpravy vč. ...'!F36</f>
        <v>0</v>
      </c>
      <c r="BD97" s="88">
        <f>'03 - Stavební úpravy vč. ...'!F37</f>
        <v>0</v>
      </c>
      <c r="BT97" s="84" t="s">
        <v>77</v>
      </c>
      <c r="BV97" s="84" t="s">
        <v>71</v>
      </c>
      <c r="BW97" s="84" t="s">
        <v>85</v>
      </c>
      <c r="BX97" s="84" t="s">
        <v>4</v>
      </c>
      <c r="CL97" s="84" t="s">
        <v>1</v>
      </c>
      <c r="CM97" s="84" t="s">
        <v>79</v>
      </c>
    </row>
    <row r="98" spans="1:91" s="2" customFormat="1" ht="30" customHeight="1">
      <c r="A98" s="28"/>
      <c r="B98" s="29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9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</row>
    <row r="99" spans="1:91" s="2" customFormat="1" ht="6.95" customHeight="1">
      <c r="A99" s="28"/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29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</row>
  </sheetData>
  <mergeCells count="48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  <mergeCell ref="AN96:AP96"/>
    <mergeCell ref="AG96:AM96"/>
    <mergeCell ref="D96:H96"/>
    <mergeCell ref="J96:AF96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01 - Nahrazení zastávky ž...'!C2" display="/" xr:uid="{00000000-0004-0000-0000-000000000000}"/>
    <hyperlink ref="A96" location="'02 - Bezbariérové opatřen...'!C2" display="/" xr:uid="{00000000-0004-0000-0000-000001000000}"/>
    <hyperlink ref="A97" location="'03 - Stavební úpravy vč. ...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82"/>
  <sheetViews>
    <sheetView showGridLines="0" workbookViewId="0">
      <selection activeCell="V121" sqref="V121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9"/>
    </row>
    <row r="2" spans="1:46" s="1" customFormat="1" ht="36.950000000000003" customHeight="1">
      <c r="L2" s="184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6" t="s">
        <v>78</v>
      </c>
    </row>
    <row r="3" spans="1:46" s="1" customFormat="1" ht="6.95" hidden="1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1:46" s="1" customFormat="1" ht="24.95" hidden="1" customHeight="1">
      <c r="B4" s="19"/>
      <c r="D4" s="20" t="s">
        <v>86</v>
      </c>
      <c r="L4" s="19"/>
      <c r="M4" s="90" t="s">
        <v>10</v>
      </c>
      <c r="AT4" s="16" t="s">
        <v>3</v>
      </c>
    </row>
    <row r="5" spans="1:46" s="1" customFormat="1" ht="6.95" hidden="1" customHeight="1">
      <c r="B5" s="19"/>
      <c r="L5" s="19"/>
    </row>
    <row r="6" spans="1:46" s="1" customFormat="1" ht="12" hidden="1" customHeight="1">
      <c r="B6" s="19"/>
      <c r="D6" s="25" t="s">
        <v>14</v>
      </c>
      <c r="L6" s="19"/>
    </row>
    <row r="7" spans="1:46" s="1" customFormat="1" ht="26.25" hidden="1" customHeight="1">
      <c r="B7" s="19"/>
      <c r="E7" s="216" t="str">
        <f>'Rekapitulace stavby'!K6</f>
        <v>Bezpečné přecházení křiž. B.Němcové, Polní, Branky a Krátká v obci Ostopovice</v>
      </c>
      <c r="F7" s="217"/>
      <c r="G7" s="217"/>
      <c r="H7" s="217"/>
      <c r="L7" s="19"/>
    </row>
    <row r="8" spans="1:46" s="2" customFormat="1" ht="12" hidden="1" customHeight="1">
      <c r="A8" s="28"/>
      <c r="B8" s="29"/>
      <c r="C8" s="28"/>
      <c r="D8" s="25" t="s">
        <v>87</v>
      </c>
      <c r="E8" s="28"/>
      <c r="F8" s="28"/>
      <c r="G8" s="28"/>
      <c r="H8" s="28"/>
      <c r="I8" s="28"/>
      <c r="J8" s="28"/>
      <c r="K8" s="28"/>
      <c r="L8" s="3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2" customFormat="1" ht="16.5" hidden="1" customHeight="1">
      <c r="A9" s="28"/>
      <c r="B9" s="29"/>
      <c r="C9" s="28"/>
      <c r="D9" s="28"/>
      <c r="E9" s="189" t="s">
        <v>88</v>
      </c>
      <c r="F9" s="215"/>
      <c r="G9" s="215"/>
      <c r="H9" s="215"/>
      <c r="I9" s="28"/>
      <c r="J9" s="28"/>
      <c r="K9" s="28"/>
      <c r="L9" s="3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idden="1">
      <c r="A10" s="28"/>
      <c r="B10" s="29"/>
      <c r="C10" s="28"/>
      <c r="D10" s="28"/>
      <c r="E10" s="28"/>
      <c r="F10" s="28"/>
      <c r="G10" s="28"/>
      <c r="H10" s="28"/>
      <c r="I10" s="28"/>
      <c r="J10" s="28"/>
      <c r="K10" s="28"/>
      <c r="L10" s="3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2" hidden="1" customHeight="1">
      <c r="A11" s="28"/>
      <c r="B11" s="29"/>
      <c r="C11" s="28"/>
      <c r="D11" s="25" t="s">
        <v>16</v>
      </c>
      <c r="E11" s="28"/>
      <c r="F11" s="23" t="s">
        <v>1</v>
      </c>
      <c r="G11" s="28"/>
      <c r="H11" s="28"/>
      <c r="I11" s="25" t="s">
        <v>17</v>
      </c>
      <c r="J11" s="23" t="s">
        <v>1</v>
      </c>
      <c r="K11" s="28"/>
      <c r="L11" s="3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hidden="1" customHeight="1">
      <c r="A12" s="28"/>
      <c r="B12" s="29"/>
      <c r="C12" s="28"/>
      <c r="D12" s="25" t="s">
        <v>18</v>
      </c>
      <c r="E12" s="28"/>
      <c r="F12" s="23" t="s">
        <v>19</v>
      </c>
      <c r="G12" s="28"/>
      <c r="H12" s="28"/>
      <c r="I12" s="25" t="s">
        <v>20</v>
      </c>
      <c r="J12" s="51">
        <f>'Rekapitulace stavby'!AN8</f>
        <v>0</v>
      </c>
      <c r="K12" s="28"/>
      <c r="L12" s="3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0.9" hidden="1" customHeight="1">
      <c r="A13" s="28"/>
      <c r="B13" s="29"/>
      <c r="C13" s="28"/>
      <c r="D13" s="28"/>
      <c r="E13" s="28"/>
      <c r="F13" s="28"/>
      <c r="G13" s="28"/>
      <c r="H13" s="28"/>
      <c r="I13" s="28"/>
      <c r="J13" s="28"/>
      <c r="K13" s="28"/>
      <c r="L13" s="3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hidden="1" customHeight="1">
      <c r="A14" s="28"/>
      <c r="B14" s="29"/>
      <c r="C14" s="28"/>
      <c r="D14" s="25" t="s">
        <v>21</v>
      </c>
      <c r="E14" s="28"/>
      <c r="F14" s="28"/>
      <c r="G14" s="28"/>
      <c r="H14" s="28"/>
      <c r="I14" s="25" t="s">
        <v>22</v>
      </c>
      <c r="J14" s="23" t="str">
        <f>IF('Rekapitulace stavby'!AN10="","",'Rekapitulace stavby'!AN10)</f>
        <v/>
      </c>
      <c r="K14" s="28"/>
      <c r="L14" s="3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8" hidden="1" customHeight="1">
      <c r="A15" s="28"/>
      <c r="B15" s="29"/>
      <c r="C15" s="28"/>
      <c r="D15" s="28"/>
      <c r="E15" s="23" t="str">
        <f>IF('Rekapitulace stavby'!E11="","",'Rekapitulace stavby'!E11)</f>
        <v xml:space="preserve"> </v>
      </c>
      <c r="F15" s="28"/>
      <c r="G15" s="28"/>
      <c r="H15" s="28"/>
      <c r="I15" s="25" t="s">
        <v>23</v>
      </c>
      <c r="J15" s="23" t="str">
        <f>IF('Rekapitulace stavby'!AN11="","",'Rekapitulace stavby'!AN11)</f>
        <v/>
      </c>
      <c r="K15" s="28"/>
      <c r="L15" s="3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6.95" hidden="1" customHeight="1">
      <c r="A16" s="28"/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3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2" hidden="1" customHeight="1">
      <c r="A17" s="28"/>
      <c r="B17" s="29"/>
      <c r="C17" s="28"/>
      <c r="D17" s="25" t="s">
        <v>24</v>
      </c>
      <c r="E17" s="28"/>
      <c r="F17" s="28"/>
      <c r="G17" s="28"/>
      <c r="H17" s="28"/>
      <c r="I17" s="25" t="s">
        <v>22</v>
      </c>
      <c r="J17" s="23" t="str">
        <f>'Rekapitulace stavby'!AN13</f>
        <v/>
      </c>
      <c r="K17" s="28"/>
      <c r="L17" s="3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8" hidden="1" customHeight="1">
      <c r="A18" s="28"/>
      <c r="B18" s="29"/>
      <c r="C18" s="28"/>
      <c r="D18" s="28"/>
      <c r="E18" s="209" t="str">
        <f>'Rekapitulace stavby'!E14</f>
        <v xml:space="preserve"> </v>
      </c>
      <c r="F18" s="209"/>
      <c r="G18" s="209"/>
      <c r="H18" s="209"/>
      <c r="I18" s="25" t="s">
        <v>23</v>
      </c>
      <c r="J18" s="23" t="str">
        <f>'Rekapitulace stavby'!AN14</f>
        <v/>
      </c>
      <c r="K18" s="28"/>
      <c r="L18" s="3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6.95" hidden="1" customHeight="1">
      <c r="A19" s="28"/>
      <c r="B19" s="29"/>
      <c r="C19" s="28"/>
      <c r="D19" s="28"/>
      <c r="E19" s="28"/>
      <c r="F19" s="28"/>
      <c r="G19" s="28"/>
      <c r="H19" s="28"/>
      <c r="I19" s="28"/>
      <c r="J19" s="28"/>
      <c r="K19" s="28"/>
      <c r="L19" s="3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2" hidden="1" customHeight="1">
      <c r="A20" s="28"/>
      <c r="B20" s="29"/>
      <c r="C20" s="28"/>
      <c r="D20" s="25" t="s">
        <v>25</v>
      </c>
      <c r="E20" s="28"/>
      <c r="F20" s="28"/>
      <c r="G20" s="28"/>
      <c r="H20" s="28"/>
      <c r="I20" s="25" t="s">
        <v>22</v>
      </c>
      <c r="J20" s="23" t="str">
        <f>IF('Rekapitulace stavby'!AN16="","",'Rekapitulace stavby'!AN16)</f>
        <v/>
      </c>
      <c r="K20" s="28"/>
      <c r="L20" s="3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8" hidden="1" customHeight="1">
      <c r="A21" s="28"/>
      <c r="B21" s="29"/>
      <c r="C21" s="28"/>
      <c r="D21" s="28"/>
      <c r="E21" s="23" t="str">
        <f>IF('Rekapitulace stavby'!E17="","",'Rekapitulace stavby'!E17)</f>
        <v xml:space="preserve"> </v>
      </c>
      <c r="F21" s="28"/>
      <c r="G21" s="28"/>
      <c r="H21" s="28"/>
      <c r="I21" s="25" t="s">
        <v>23</v>
      </c>
      <c r="J21" s="23" t="str">
        <f>IF('Rekapitulace stavby'!AN17="","",'Rekapitulace stavby'!AN17)</f>
        <v/>
      </c>
      <c r="K21" s="28"/>
      <c r="L21" s="3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6.95" hidden="1" customHeight="1">
      <c r="A22" s="28"/>
      <c r="B22" s="29"/>
      <c r="C22" s="28"/>
      <c r="D22" s="28"/>
      <c r="E22" s="28"/>
      <c r="F22" s="28"/>
      <c r="G22" s="28"/>
      <c r="H22" s="28"/>
      <c r="I22" s="28"/>
      <c r="J22" s="28"/>
      <c r="K22" s="28"/>
      <c r="L22" s="3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2" hidden="1" customHeight="1">
      <c r="A23" s="28"/>
      <c r="B23" s="29"/>
      <c r="C23" s="28"/>
      <c r="D23" s="25" t="s">
        <v>26</v>
      </c>
      <c r="E23" s="28"/>
      <c r="F23" s="28"/>
      <c r="G23" s="28"/>
      <c r="H23" s="28"/>
      <c r="I23" s="25" t="s">
        <v>22</v>
      </c>
      <c r="J23" s="23" t="str">
        <f>IF('Rekapitulace stavby'!AN19="","",'Rekapitulace stavby'!AN19)</f>
        <v/>
      </c>
      <c r="K23" s="28"/>
      <c r="L23" s="3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8" hidden="1" customHeight="1">
      <c r="A24" s="28"/>
      <c r="B24" s="29"/>
      <c r="C24" s="28"/>
      <c r="D24" s="28"/>
      <c r="E24" s="23" t="str">
        <f>IF('Rekapitulace stavby'!E20="","",'Rekapitulace stavby'!E20)</f>
        <v xml:space="preserve"> </v>
      </c>
      <c r="F24" s="28"/>
      <c r="G24" s="28"/>
      <c r="H24" s="28"/>
      <c r="I24" s="25" t="s">
        <v>23</v>
      </c>
      <c r="J24" s="23" t="str">
        <f>IF('Rekapitulace stavby'!AN20="","",'Rekapitulace stavby'!AN20)</f>
        <v/>
      </c>
      <c r="K24" s="28"/>
      <c r="L24" s="3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6.95" hidden="1" customHeight="1">
      <c r="A25" s="28"/>
      <c r="B25" s="29"/>
      <c r="C25" s="28"/>
      <c r="D25" s="28"/>
      <c r="E25" s="28"/>
      <c r="F25" s="28"/>
      <c r="G25" s="28"/>
      <c r="H25" s="28"/>
      <c r="I25" s="28"/>
      <c r="J25" s="28"/>
      <c r="K25" s="28"/>
      <c r="L25" s="3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2" hidden="1" customHeight="1">
      <c r="A26" s="28"/>
      <c r="B26" s="29"/>
      <c r="C26" s="28"/>
      <c r="D26" s="25" t="s">
        <v>28</v>
      </c>
      <c r="E26" s="28"/>
      <c r="F26" s="28"/>
      <c r="G26" s="28"/>
      <c r="H26" s="28"/>
      <c r="I26" s="28"/>
      <c r="J26" s="28"/>
      <c r="K26" s="28"/>
      <c r="L26" s="3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8" customFormat="1" ht="16.5" hidden="1" customHeight="1">
      <c r="A27" s="91"/>
      <c r="B27" s="92"/>
      <c r="C27" s="91"/>
      <c r="D27" s="91"/>
      <c r="E27" s="211" t="s">
        <v>1</v>
      </c>
      <c r="F27" s="211"/>
      <c r="G27" s="211"/>
      <c r="H27" s="211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hidden="1" customHeigh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3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5" hidden="1" customHeight="1">
      <c r="A29" s="28"/>
      <c r="B29" s="29"/>
      <c r="C29" s="28"/>
      <c r="D29" s="62"/>
      <c r="E29" s="62"/>
      <c r="F29" s="62"/>
      <c r="G29" s="62"/>
      <c r="H29" s="62"/>
      <c r="I29" s="62"/>
      <c r="J29" s="62"/>
      <c r="K29" s="62"/>
      <c r="L29" s="3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25.35" hidden="1" customHeight="1">
      <c r="A30" s="28"/>
      <c r="B30" s="29"/>
      <c r="C30" s="28"/>
      <c r="D30" s="94" t="s">
        <v>29</v>
      </c>
      <c r="E30" s="28"/>
      <c r="F30" s="28"/>
      <c r="G30" s="28"/>
      <c r="H30" s="28"/>
      <c r="I30" s="28"/>
      <c r="J30" s="67">
        <f>ROUND(J124, 2)</f>
        <v>0</v>
      </c>
      <c r="K30" s="28"/>
      <c r="L30" s="3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hidden="1" customHeight="1">
      <c r="A31" s="28"/>
      <c r="B31" s="29"/>
      <c r="C31" s="28"/>
      <c r="D31" s="62"/>
      <c r="E31" s="62"/>
      <c r="F31" s="62"/>
      <c r="G31" s="62"/>
      <c r="H31" s="62"/>
      <c r="I31" s="62"/>
      <c r="J31" s="62"/>
      <c r="K31" s="62"/>
      <c r="L31" s="3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14.45" hidden="1" customHeight="1">
      <c r="A32" s="28"/>
      <c r="B32" s="29"/>
      <c r="C32" s="28"/>
      <c r="D32" s="28"/>
      <c r="E32" s="28"/>
      <c r="F32" s="32" t="s">
        <v>31</v>
      </c>
      <c r="G32" s="28"/>
      <c r="H32" s="28"/>
      <c r="I32" s="32" t="s">
        <v>30</v>
      </c>
      <c r="J32" s="32" t="s">
        <v>32</v>
      </c>
      <c r="K32" s="28"/>
      <c r="L32" s="3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14.45" hidden="1" customHeight="1">
      <c r="A33" s="28"/>
      <c r="B33" s="29"/>
      <c r="C33" s="28"/>
      <c r="D33" s="95" t="s">
        <v>33</v>
      </c>
      <c r="E33" s="25" t="s">
        <v>34</v>
      </c>
      <c r="F33" s="96">
        <f>ROUND((SUM(BE124:BE181)),  2)</f>
        <v>0</v>
      </c>
      <c r="G33" s="28"/>
      <c r="H33" s="28"/>
      <c r="I33" s="97">
        <v>0.21</v>
      </c>
      <c r="J33" s="96">
        <f>ROUND(((SUM(BE124:BE181))*I33),  2)</f>
        <v>0</v>
      </c>
      <c r="K33" s="28"/>
      <c r="L33" s="3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hidden="1" customHeight="1">
      <c r="A34" s="28"/>
      <c r="B34" s="29"/>
      <c r="C34" s="28"/>
      <c r="D34" s="28"/>
      <c r="E34" s="25" t="s">
        <v>35</v>
      </c>
      <c r="F34" s="96">
        <f>ROUND((SUM(BF124:BF181)),  2)</f>
        <v>0</v>
      </c>
      <c r="G34" s="28"/>
      <c r="H34" s="28"/>
      <c r="I34" s="97">
        <v>0.12</v>
      </c>
      <c r="J34" s="96">
        <f>ROUND(((SUM(BF124:BF181))*I34),  2)</f>
        <v>0</v>
      </c>
      <c r="K34" s="28"/>
      <c r="L34" s="3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hidden="1" customHeight="1">
      <c r="A35" s="28"/>
      <c r="B35" s="29"/>
      <c r="C35" s="28"/>
      <c r="D35" s="28"/>
      <c r="E35" s="25" t="s">
        <v>36</v>
      </c>
      <c r="F35" s="96">
        <f>ROUND((SUM(BG124:BG181)),  2)</f>
        <v>0</v>
      </c>
      <c r="G35" s="28"/>
      <c r="H35" s="28"/>
      <c r="I35" s="97">
        <v>0.21</v>
      </c>
      <c r="J35" s="96">
        <f>0</f>
        <v>0</v>
      </c>
      <c r="K35" s="28"/>
      <c r="L35" s="3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hidden="1" customHeight="1">
      <c r="A36" s="28"/>
      <c r="B36" s="29"/>
      <c r="C36" s="28"/>
      <c r="D36" s="28"/>
      <c r="E36" s="25" t="s">
        <v>37</v>
      </c>
      <c r="F36" s="96">
        <f>ROUND((SUM(BH124:BH181)),  2)</f>
        <v>0</v>
      </c>
      <c r="G36" s="28"/>
      <c r="H36" s="28"/>
      <c r="I36" s="97">
        <v>0.12</v>
      </c>
      <c r="J36" s="96">
        <f>0</f>
        <v>0</v>
      </c>
      <c r="K36" s="28"/>
      <c r="L36" s="3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>
      <c r="A37" s="28"/>
      <c r="B37" s="29"/>
      <c r="C37" s="28"/>
      <c r="D37" s="28"/>
      <c r="E37" s="25" t="s">
        <v>38</v>
      </c>
      <c r="F37" s="96">
        <f>ROUND((SUM(BI124:BI181)),  2)</f>
        <v>0</v>
      </c>
      <c r="G37" s="28"/>
      <c r="H37" s="28"/>
      <c r="I37" s="97">
        <v>0</v>
      </c>
      <c r="J37" s="96">
        <f>0</f>
        <v>0</v>
      </c>
      <c r="K37" s="28"/>
      <c r="L37" s="3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6.95" hidden="1" customHeight="1">
      <c r="A38" s="28"/>
      <c r="B38" s="29"/>
      <c r="C38" s="28"/>
      <c r="D38" s="28"/>
      <c r="E38" s="28"/>
      <c r="F38" s="28"/>
      <c r="G38" s="28"/>
      <c r="H38" s="28"/>
      <c r="I38" s="28"/>
      <c r="J38" s="28"/>
      <c r="K38" s="28"/>
      <c r="L38" s="3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25.35" hidden="1" customHeight="1">
      <c r="A39" s="28"/>
      <c r="B39" s="29"/>
      <c r="C39" s="98"/>
      <c r="D39" s="99" t="s">
        <v>39</v>
      </c>
      <c r="E39" s="56"/>
      <c r="F39" s="56"/>
      <c r="G39" s="100" t="s">
        <v>40</v>
      </c>
      <c r="H39" s="101" t="s">
        <v>41</v>
      </c>
      <c r="I39" s="56"/>
      <c r="J39" s="102">
        <f>SUM(J30:J37)</f>
        <v>0</v>
      </c>
      <c r="K39" s="103"/>
      <c r="L39" s="3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5" hidden="1" customHeight="1">
      <c r="A40" s="28"/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3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1" customFormat="1" ht="14.45" hidden="1" customHeight="1">
      <c r="B41" s="19"/>
      <c r="L41" s="19"/>
    </row>
    <row r="42" spans="1:31" s="1" customFormat="1" ht="14.45" hidden="1" customHeight="1">
      <c r="B42" s="19"/>
      <c r="L42" s="19"/>
    </row>
    <row r="43" spans="1:31" s="1" customFormat="1" ht="14.45" hidden="1" customHeight="1">
      <c r="B43" s="19"/>
      <c r="L43" s="19"/>
    </row>
    <row r="44" spans="1:31" s="1" customFormat="1" ht="14.45" hidden="1" customHeight="1">
      <c r="B44" s="19"/>
      <c r="L44" s="19"/>
    </row>
    <row r="45" spans="1:31" s="1" customFormat="1" ht="14.45" hidden="1" customHeight="1">
      <c r="B45" s="19"/>
      <c r="L45" s="19"/>
    </row>
    <row r="46" spans="1:31" s="1" customFormat="1" ht="14.45" hidden="1" customHeight="1">
      <c r="B46" s="19"/>
      <c r="L46" s="19"/>
    </row>
    <row r="47" spans="1:31" s="1" customFormat="1" ht="14.45" hidden="1" customHeight="1">
      <c r="B47" s="19"/>
      <c r="L47" s="19"/>
    </row>
    <row r="48" spans="1:31" s="1" customFormat="1" ht="14.45" hidden="1" customHeight="1">
      <c r="B48" s="19"/>
      <c r="L48" s="19"/>
    </row>
    <row r="49" spans="1:31" s="1" customFormat="1" ht="14.45" hidden="1" customHeight="1">
      <c r="B49" s="19"/>
      <c r="L49" s="19"/>
    </row>
    <row r="50" spans="1:31" s="2" customFormat="1" ht="14.45" hidden="1" customHeight="1">
      <c r="B50" s="38"/>
      <c r="D50" s="39" t="s">
        <v>42</v>
      </c>
      <c r="E50" s="40"/>
      <c r="F50" s="40"/>
      <c r="G50" s="39" t="s">
        <v>43</v>
      </c>
      <c r="H50" s="40"/>
      <c r="I50" s="40"/>
      <c r="J50" s="40"/>
      <c r="K50" s="40"/>
      <c r="L50" s="38"/>
    </row>
    <row r="51" spans="1:31" hidden="1">
      <c r="B51" s="19"/>
      <c r="L51" s="19"/>
    </row>
    <row r="52" spans="1:31" hidden="1">
      <c r="B52" s="19"/>
      <c r="L52" s="19"/>
    </row>
    <row r="53" spans="1:31" hidden="1">
      <c r="B53" s="19"/>
      <c r="L53" s="19"/>
    </row>
    <row r="54" spans="1:31" hidden="1">
      <c r="B54" s="19"/>
      <c r="L54" s="19"/>
    </row>
    <row r="55" spans="1:31" hidden="1">
      <c r="B55" s="19"/>
      <c r="L55" s="19"/>
    </row>
    <row r="56" spans="1:31" hidden="1">
      <c r="B56" s="19"/>
      <c r="L56" s="19"/>
    </row>
    <row r="57" spans="1:31" hidden="1">
      <c r="B57" s="19"/>
      <c r="L57" s="19"/>
    </row>
    <row r="58" spans="1:31" hidden="1">
      <c r="B58" s="19"/>
      <c r="L58" s="19"/>
    </row>
    <row r="59" spans="1:31" hidden="1">
      <c r="B59" s="19"/>
      <c r="L59" s="19"/>
    </row>
    <row r="60" spans="1:31" hidden="1">
      <c r="B60" s="19"/>
      <c r="L60" s="19"/>
    </row>
    <row r="61" spans="1:31" s="2" customFormat="1" ht="12.75" hidden="1">
      <c r="A61" s="28"/>
      <c r="B61" s="29"/>
      <c r="C61" s="28"/>
      <c r="D61" s="41" t="s">
        <v>44</v>
      </c>
      <c r="E61" s="31"/>
      <c r="F61" s="104" t="s">
        <v>45</v>
      </c>
      <c r="G61" s="41" t="s">
        <v>44</v>
      </c>
      <c r="H61" s="31"/>
      <c r="I61" s="31"/>
      <c r="J61" s="105" t="s">
        <v>45</v>
      </c>
      <c r="K61" s="31"/>
      <c r="L61" s="3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hidden="1">
      <c r="B62" s="19"/>
      <c r="L62" s="19"/>
    </row>
    <row r="63" spans="1:31" hidden="1">
      <c r="B63" s="19"/>
      <c r="L63" s="19"/>
    </row>
    <row r="64" spans="1:31" hidden="1">
      <c r="B64" s="19"/>
      <c r="L64" s="19"/>
    </row>
    <row r="65" spans="1:31" s="2" customFormat="1" ht="12.75" hidden="1">
      <c r="A65" s="28"/>
      <c r="B65" s="29"/>
      <c r="C65" s="28"/>
      <c r="D65" s="39" t="s">
        <v>46</v>
      </c>
      <c r="E65" s="42"/>
      <c r="F65" s="42"/>
      <c r="G65" s="39" t="s">
        <v>47</v>
      </c>
      <c r="H65" s="42"/>
      <c r="I65" s="42"/>
      <c r="J65" s="42"/>
      <c r="K65" s="42"/>
      <c r="L65" s="3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hidden="1">
      <c r="B66" s="19"/>
      <c r="L66" s="19"/>
    </row>
    <row r="67" spans="1:31" hidden="1">
      <c r="B67" s="19"/>
      <c r="L67" s="19"/>
    </row>
    <row r="68" spans="1:31" hidden="1">
      <c r="B68" s="19"/>
      <c r="L68" s="19"/>
    </row>
    <row r="69" spans="1:31" hidden="1">
      <c r="B69" s="19"/>
      <c r="L69" s="19"/>
    </row>
    <row r="70" spans="1:31" hidden="1">
      <c r="B70" s="19"/>
      <c r="L70" s="19"/>
    </row>
    <row r="71" spans="1:31" hidden="1">
      <c r="B71" s="19"/>
      <c r="L71" s="19"/>
    </row>
    <row r="72" spans="1:31" hidden="1">
      <c r="B72" s="19"/>
      <c r="L72" s="19"/>
    </row>
    <row r="73" spans="1:31" hidden="1">
      <c r="B73" s="19"/>
      <c r="L73" s="19"/>
    </row>
    <row r="74" spans="1:31" hidden="1">
      <c r="B74" s="19"/>
      <c r="L74" s="19"/>
    </row>
    <row r="75" spans="1:31" hidden="1">
      <c r="B75" s="19"/>
      <c r="L75" s="19"/>
    </row>
    <row r="76" spans="1:31" s="2" customFormat="1" ht="12.75" hidden="1">
      <c r="A76" s="28"/>
      <c r="B76" s="29"/>
      <c r="C76" s="28"/>
      <c r="D76" s="41" t="s">
        <v>44</v>
      </c>
      <c r="E76" s="31"/>
      <c r="F76" s="104" t="s">
        <v>45</v>
      </c>
      <c r="G76" s="41" t="s">
        <v>44</v>
      </c>
      <c r="H76" s="31"/>
      <c r="I76" s="31"/>
      <c r="J76" s="105" t="s">
        <v>45</v>
      </c>
      <c r="K76" s="31"/>
      <c r="L76" s="3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hidden="1" customHeight="1">
      <c r="A77" s="28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78" spans="1:31" hidden="1"/>
    <row r="79" spans="1:31" hidden="1"/>
    <row r="80" spans="1:31" hidden="1"/>
    <row r="81" spans="1:47" s="2" customFormat="1" ht="6.95" hidden="1" customHeight="1">
      <c r="A81" s="28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2" customFormat="1" ht="24.95" hidden="1" customHeight="1">
      <c r="A82" s="28"/>
      <c r="B82" s="29"/>
      <c r="C82" s="20" t="s">
        <v>89</v>
      </c>
      <c r="D82" s="28"/>
      <c r="E82" s="28"/>
      <c r="F82" s="28"/>
      <c r="G82" s="28"/>
      <c r="H82" s="28"/>
      <c r="I82" s="28"/>
      <c r="J82" s="28"/>
      <c r="K82" s="28"/>
      <c r="L82" s="3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2" customFormat="1" ht="6.95" hidden="1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3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2" customFormat="1" ht="12" hidden="1" customHeight="1">
      <c r="A84" s="28"/>
      <c r="B84" s="29"/>
      <c r="C84" s="25" t="s">
        <v>14</v>
      </c>
      <c r="D84" s="28"/>
      <c r="E84" s="28"/>
      <c r="F84" s="28"/>
      <c r="G84" s="28"/>
      <c r="H84" s="28"/>
      <c r="I84" s="28"/>
      <c r="J84" s="28"/>
      <c r="K84" s="28"/>
      <c r="L84" s="3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2" customFormat="1" ht="26.25" hidden="1" customHeight="1">
      <c r="A85" s="28"/>
      <c r="B85" s="29"/>
      <c r="C85" s="28"/>
      <c r="D85" s="28"/>
      <c r="E85" s="216" t="str">
        <f>E7</f>
        <v>Bezpečné přecházení křiž. B.Němcové, Polní, Branky a Krátká v obci Ostopovice</v>
      </c>
      <c r="F85" s="217"/>
      <c r="G85" s="217"/>
      <c r="H85" s="217"/>
      <c r="I85" s="28"/>
      <c r="J85" s="28"/>
      <c r="K85" s="28"/>
      <c r="L85" s="3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2" customFormat="1" ht="12" hidden="1" customHeight="1">
      <c r="A86" s="28"/>
      <c r="B86" s="29"/>
      <c r="C86" s="25" t="s">
        <v>87</v>
      </c>
      <c r="D86" s="28"/>
      <c r="E86" s="28"/>
      <c r="F86" s="28"/>
      <c r="G86" s="28"/>
      <c r="H86" s="28"/>
      <c r="I86" s="28"/>
      <c r="J86" s="28"/>
      <c r="K86" s="28"/>
      <c r="L86" s="3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2" customFormat="1" ht="16.5" hidden="1" customHeight="1">
      <c r="A87" s="28"/>
      <c r="B87" s="29"/>
      <c r="C87" s="28"/>
      <c r="D87" s="28"/>
      <c r="E87" s="189" t="str">
        <f>E9</f>
        <v>01 - Nahrazení zastávky živičnou k-cí. - obec</v>
      </c>
      <c r="F87" s="215"/>
      <c r="G87" s="215"/>
      <c r="H87" s="215"/>
      <c r="I87" s="28"/>
      <c r="J87" s="28"/>
      <c r="K87" s="28"/>
      <c r="L87" s="3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2" customFormat="1" ht="6.95" hidden="1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3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2" customFormat="1" ht="12" hidden="1" customHeight="1">
      <c r="A89" s="28"/>
      <c r="B89" s="29"/>
      <c r="C89" s="25" t="s">
        <v>18</v>
      </c>
      <c r="D89" s="28"/>
      <c r="E89" s="28"/>
      <c r="F89" s="23" t="str">
        <f>F12</f>
        <v xml:space="preserve"> </v>
      </c>
      <c r="G89" s="28"/>
      <c r="H89" s="28"/>
      <c r="I89" s="25" t="s">
        <v>20</v>
      </c>
      <c r="J89" s="51">
        <f>IF(J12="","",J12)</f>
        <v>0</v>
      </c>
      <c r="K89" s="28"/>
      <c r="L89" s="3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2" customFormat="1" ht="6.95" hidden="1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3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2" customFormat="1" ht="15.2" hidden="1" customHeight="1">
      <c r="A91" s="28"/>
      <c r="B91" s="29"/>
      <c r="C91" s="25" t="s">
        <v>21</v>
      </c>
      <c r="D91" s="28"/>
      <c r="E91" s="28"/>
      <c r="F91" s="23" t="str">
        <f>E15</f>
        <v xml:space="preserve"> </v>
      </c>
      <c r="G91" s="28"/>
      <c r="H91" s="28"/>
      <c r="I91" s="25" t="s">
        <v>25</v>
      </c>
      <c r="J91" s="26" t="str">
        <f>E21</f>
        <v xml:space="preserve"> </v>
      </c>
      <c r="K91" s="28"/>
      <c r="L91" s="3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2" customFormat="1" ht="15.2" hidden="1" customHeight="1">
      <c r="A92" s="28"/>
      <c r="B92" s="29"/>
      <c r="C92" s="25" t="s">
        <v>24</v>
      </c>
      <c r="D92" s="28"/>
      <c r="E92" s="28"/>
      <c r="F92" s="23" t="str">
        <f>IF(E18="","",E18)</f>
        <v xml:space="preserve"> </v>
      </c>
      <c r="G92" s="28"/>
      <c r="H92" s="28"/>
      <c r="I92" s="25" t="s">
        <v>26</v>
      </c>
      <c r="J92" s="26" t="str">
        <f>E24</f>
        <v xml:space="preserve"> </v>
      </c>
      <c r="K92" s="28"/>
      <c r="L92" s="3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2" customFormat="1" ht="10.35" hidden="1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3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2" customFormat="1" ht="29.25" hidden="1" customHeight="1">
      <c r="A94" s="28"/>
      <c r="B94" s="29"/>
      <c r="C94" s="106" t="s">
        <v>90</v>
      </c>
      <c r="D94" s="98"/>
      <c r="E94" s="98"/>
      <c r="F94" s="98"/>
      <c r="G94" s="98"/>
      <c r="H94" s="98"/>
      <c r="I94" s="98"/>
      <c r="J94" s="107" t="s">
        <v>91</v>
      </c>
      <c r="K94" s="98"/>
      <c r="L94" s="3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47" s="2" customFormat="1" ht="10.35" hidden="1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3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47" s="2" customFormat="1" ht="22.9" hidden="1" customHeight="1">
      <c r="A96" s="28"/>
      <c r="B96" s="29"/>
      <c r="C96" s="108" t="s">
        <v>92</v>
      </c>
      <c r="D96" s="28"/>
      <c r="E96" s="28"/>
      <c r="F96" s="28"/>
      <c r="G96" s="28"/>
      <c r="H96" s="28"/>
      <c r="I96" s="28"/>
      <c r="J96" s="67">
        <f>J124</f>
        <v>0</v>
      </c>
      <c r="K96" s="28"/>
      <c r="L96" s="3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6" t="s">
        <v>93</v>
      </c>
    </row>
    <row r="97" spans="1:31" s="9" customFormat="1" ht="24.95" hidden="1" customHeight="1">
      <c r="B97" s="109"/>
      <c r="D97" s="110" t="s">
        <v>94</v>
      </c>
      <c r="E97" s="111"/>
      <c r="F97" s="111"/>
      <c r="G97" s="111"/>
      <c r="H97" s="111"/>
      <c r="I97" s="111"/>
      <c r="J97" s="112">
        <f>J125</f>
        <v>0</v>
      </c>
      <c r="L97" s="109"/>
    </row>
    <row r="98" spans="1:31" s="10" customFormat="1" ht="19.899999999999999" hidden="1" customHeight="1">
      <c r="B98" s="113"/>
      <c r="D98" s="114" t="s">
        <v>95</v>
      </c>
      <c r="E98" s="115"/>
      <c r="F98" s="115"/>
      <c r="G98" s="115"/>
      <c r="H98" s="115"/>
      <c r="I98" s="115"/>
      <c r="J98" s="116">
        <f>J126</f>
        <v>0</v>
      </c>
      <c r="L98" s="113"/>
    </row>
    <row r="99" spans="1:31" s="10" customFormat="1" ht="19.899999999999999" hidden="1" customHeight="1">
      <c r="B99" s="113"/>
      <c r="D99" s="114" t="s">
        <v>96</v>
      </c>
      <c r="E99" s="115"/>
      <c r="F99" s="115"/>
      <c r="G99" s="115"/>
      <c r="H99" s="115"/>
      <c r="I99" s="115"/>
      <c r="J99" s="116">
        <f>J140</f>
        <v>0</v>
      </c>
      <c r="L99" s="113"/>
    </row>
    <row r="100" spans="1:31" s="10" customFormat="1" ht="19.899999999999999" hidden="1" customHeight="1">
      <c r="B100" s="113"/>
      <c r="D100" s="114" t="s">
        <v>97</v>
      </c>
      <c r="E100" s="115"/>
      <c r="F100" s="115"/>
      <c r="G100" s="115"/>
      <c r="H100" s="115"/>
      <c r="I100" s="115"/>
      <c r="J100" s="116">
        <f>J151</f>
        <v>0</v>
      </c>
      <c r="L100" s="113"/>
    </row>
    <row r="101" spans="1:31" s="10" customFormat="1" ht="19.899999999999999" hidden="1" customHeight="1">
      <c r="B101" s="113"/>
      <c r="D101" s="114" t="s">
        <v>98</v>
      </c>
      <c r="E101" s="115"/>
      <c r="F101" s="115"/>
      <c r="G101" s="115"/>
      <c r="H101" s="115"/>
      <c r="I101" s="115"/>
      <c r="J101" s="116">
        <f>J161</f>
        <v>0</v>
      </c>
      <c r="L101" s="113"/>
    </row>
    <row r="102" spans="1:31" s="9" customFormat="1" ht="24.95" hidden="1" customHeight="1">
      <c r="B102" s="109"/>
      <c r="D102" s="110" t="s">
        <v>99</v>
      </c>
      <c r="E102" s="111"/>
      <c r="F102" s="111"/>
      <c r="G102" s="111"/>
      <c r="H102" s="111"/>
      <c r="I102" s="111"/>
      <c r="J102" s="112">
        <f>J174</f>
        <v>0</v>
      </c>
      <c r="L102" s="109"/>
    </row>
    <row r="103" spans="1:31" s="10" customFormat="1" ht="19.899999999999999" hidden="1" customHeight="1">
      <c r="B103" s="113"/>
      <c r="D103" s="114" t="s">
        <v>100</v>
      </c>
      <c r="E103" s="115"/>
      <c r="F103" s="115"/>
      <c r="G103" s="115"/>
      <c r="H103" s="115"/>
      <c r="I103" s="115"/>
      <c r="J103" s="116">
        <f>J175</f>
        <v>0</v>
      </c>
      <c r="L103" s="113"/>
    </row>
    <row r="104" spans="1:31" s="10" customFormat="1" ht="19.899999999999999" hidden="1" customHeight="1">
      <c r="B104" s="113"/>
      <c r="D104" s="114" t="s">
        <v>101</v>
      </c>
      <c r="E104" s="115"/>
      <c r="F104" s="115"/>
      <c r="G104" s="115"/>
      <c r="H104" s="115"/>
      <c r="I104" s="115"/>
      <c r="J104" s="116">
        <f>J179</f>
        <v>0</v>
      </c>
      <c r="L104" s="113"/>
    </row>
    <row r="105" spans="1:31" s="2" customFormat="1" ht="21.75" hidden="1" customHeight="1">
      <c r="A105" s="28"/>
      <c r="B105" s="29"/>
      <c r="C105" s="28"/>
      <c r="D105" s="28"/>
      <c r="E105" s="28"/>
      <c r="F105" s="28"/>
      <c r="G105" s="28"/>
      <c r="H105" s="28"/>
      <c r="I105" s="28"/>
      <c r="J105" s="28"/>
      <c r="K105" s="28"/>
      <c r="L105" s="3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spans="1:31" s="2" customFormat="1" ht="6.95" hidden="1" customHeight="1">
      <c r="A106" s="28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pans="1:31" hidden="1"/>
    <row r="108" spans="1:31" hidden="1"/>
    <row r="109" spans="1:31" hidden="1"/>
    <row r="110" spans="1:31" s="2" customFormat="1" ht="6.95" customHeight="1">
      <c r="A110" s="28"/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3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31" s="2" customFormat="1" ht="24.95" customHeight="1">
      <c r="A111" s="28"/>
      <c r="B111" s="29"/>
      <c r="C111" s="20" t="s">
        <v>102</v>
      </c>
      <c r="D111" s="28"/>
      <c r="E111" s="28"/>
      <c r="F111" s="28"/>
      <c r="G111" s="28"/>
      <c r="H111" s="28"/>
      <c r="I111" s="28"/>
      <c r="J111" s="28"/>
      <c r="K111" s="28"/>
      <c r="L111" s="3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31" s="2" customFormat="1" ht="6.95" customHeight="1">
      <c r="A112" s="28"/>
      <c r="B112" s="29"/>
      <c r="C112" s="28"/>
      <c r="D112" s="28"/>
      <c r="E112" s="28"/>
      <c r="F112" s="28"/>
      <c r="G112" s="28"/>
      <c r="H112" s="28"/>
      <c r="I112" s="28"/>
      <c r="J112" s="28"/>
      <c r="K112" s="28"/>
      <c r="L112" s="3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2" customFormat="1" ht="12" customHeight="1">
      <c r="A113" s="28"/>
      <c r="B113" s="29"/>
      <c r="C113" s="25" t="s">
        <v>14</v>
      </c>
      <c r="D113" s="28"/>
      <c r="E113" s="28"/>
      <c r="F113" s="28"/>
      <c r="G113" s="28"/>
      <c r="H113" s="28"/>
      <c r="I113" s="28"/>
      <c r="J113" s="28"/>
      <c r="K113" s="28"/>
      <c r="L113" s="3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5" s="2" customFormat="1" ht="26.25" customHeight="1">
      <c r="A114" s="28"/>
      <c r="B114" s="29"/>
      <c r="C114" s="28"/>
      <c r="D114" s="28"/>
      <c r="E114" s="216" t="str">
        <f>E7</f>
        <v>Bezpečné přecházení křiž. B.Němcové, Polní, Branky a Krátká v obci Ostopovice</v>
      </c>
      <c r="F114" s="217"/>
      <c r="G114" s="217"/>
      <c r="H114" s="217"/>
      <c r="I114" s="28"/>
      <c r="J114" s="28"/>
      <c r="K114" s="28"/>
      <c r="L114" s="3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5" s="2" customFormat="1" ht="12" customHeight="1">
      <c r="A115" s="28"/>
      <c r="B115" s="29"/>
      <c r="C115" s="25" t="s">
        <v>87</v>
      </c>
      <c r="D115" s="28"/>
      <c r="E115" s="28"/>
      <c r="F115" s="28"/>
      <c r="G115" s="28"/>
      <c r="H115" s="28"/>
      <c r="I115" s="28"/>
      <c r="J115" s="28"/>
      <c r="K115" s="28"/>
      <c r="L115" s="3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5" s="2" customFormat="1" ht="16.5" customHeight="1">
      <c r="A116" s="28"/>
      <c r="B116" s="29"/>
      <c r="C116" s="28"/>
      <c r="D116" s="28"/>
      <c r="E116" s="189" t="str">
        <f>E9</f>
        <v>01 - Nahrazení zastávky živičnou k-cí. - obec</v>
      </c>
      <c r="F116" s="215"/>
      <c r="G116" s="215"/>
      <c r="H116" s="215"/>
      <c r="I116" s="28"/>
      <c r="J116" s="28"/>
      <c r="K116" s="28"/>
      <c r="L116" s="3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5" s="2" customFormat="1" ht="6.95" customHeight="1">
      <c r="A117" s="28"/>
      <c r="B117" s="29"/>
      <c r="C117" s="28"/>
      <c r="D117" s="28"/>
      <c r="E117" s="28"/>
      <c r="F117" s="28"/>
      <c r="G117" s="28"/>
      <c r="H117" s="28"/>
      <c r="I117" s="28"/>
      <c r="J117" s="28"/>
      <c r="K117" s="28"/>
      <c r="L117" s="3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5" s="2" customFormat="1" ht="12" customHeight="1">
      <c r="A118" s="28"/>
      <c r="B118" s="29"/>
      <c r="C118" s="25" t="s">
        <v>18</v>
      </c>
      <c r="D118" s="28"/>
      <c r="E118" s="28"/>
      <c r="F118" s="23" t="str">
        <f>F12</f>
        <v xml:space="preserve"> </v>
      </c>
      <c r="G118" s="28"/>
      <c r="H118" s="28"/>
      <c r="I118" s="25" t="s">
        <v>20</v>
      </c>
      <c r="J118" s="51"/>
      <c r="K118" s="28"/>
      <c r="L118" s="3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5" s="2" customFormat="1" ht="6.95" customHeight="1">
      <c r="A119" s="28"/>
      <c r="B119" s="29"/>
      <c r="C119" s="28"/>
      <c r="D119" s="28"/>
      <c r="E119" s="28"/>
      <c r="F119" s="28"/>
      <c r="G119" s="28"/>
      <c r="H119" s="28"/>
      <c r="I119" s="28"/>
      <c r="J119" s="28"/>
      <c r="K119" s="28"/>
      <c r="L119" s="3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5" s="2" customFormat="1" ht="15.2" customHeight="1">
      <c r="A120" s="28"/>
      <c r="B120" s="29"/>
      <c r="C120" s="25" t="s">
        <v>21</v>
      </c>
      <c r="D120" s="28"/>
      <c r="E120" s="28"/>
      <c r="F120" s="23" t="str">
        <f>E15</f>
        <v xml:space="preserve"> </v>
      </c>
      <c r="G120" s="28"/>
      <c r="H120" s="28"/>
      <c r="I120" s="25" t="s">
        <v>25</v>
      </c>
      <c r="J120" s="26" t="str">
        <f>E21</f>
        <v xml:space="preserve"> </v>
      </c>
      <c r="K120" s="28"/>
      <c r="L120" s="3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5" s="2" customFormat="1" ht="15.2" customHeight="1">
      <c r="A121" s="28"/>
      <c r="B121" s="29"/>
      <c r="C121" s="25" t="s">
        <v>24</v>
      </c>
      <c r="D121" s="28"/>
      <c r="E121" s="28"/>
      <c r="F121" s="23" t="str">
        <f>IF(E18="","",E18)</f>
        <v xml:space="preserve"> </v>
      </c>
      <c r="G121" s="28"/>
      <c r="H121" s="28"/>
      <c r="I121" s="25" t="s">
        <v>26</v>
      </c>
      <c r="J121" s="26" t="str">
        <f>E24</f>
        <v xml:space="preserve"> </v>
      </c>
      <c r="K121" s="28"/>
      <c r="L121" s="3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65" s="2" customFormat="1" ht="10.35" customHeight="1">
      <c r="A122" s="28"/>
      <c r="B122" s="29"/>
      <c r="C122" s="28"/>
      <c r="D122" s="28"/>
      <c r="E122" s="28"/>
      <c r="F122" s="28"/>
      <c r="G122" s="28"/>
      <c r="H122" s="28"/>
      <c r="I122" s="28"/>
      <c r="J122" s="28"/>
      <c r="K122" s="28"/>
      <c r="L122" s="3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65" s="11" customFormat="1" ht="29.25" customHeight="1">
      <c r="A123" s="117"/>
      <c r="B123" s="118"/>
      <c r="C123" s="119" t="s">
        <v>103</v>
      </c>
      <c r="D123" s="120" t="s">
        <v>54</v>
      </c>
      <c r="E123" s="120" t="s">
        <v>50</v>
      </c>
      <c r="F123" s="120" t="s">
        <v>51</v>
      </c>
      <c r="G123" s="120" t="s">
        <v>104</v>
      </c>
      <c r="H123" s="120" t="s">
        <v>105</v>
      </c>
      <c r="I123" s="120" t="s">
        <v>106</v>
      </c>
      <c r="J123" s="120" t="s">
        <v>91</v>
      </c>
      <c r="K123" s="121" t="s">
        <v>107</v>
      </c>
      <c r="L123" s="122"/>
      <c r="M123" s="58" t="s">
        <v>1</v>
      </c>
      <c r="N123" s="59" t="s">
        <v>33</v>
      </c>
      <c r="O123" s="59" t="s">
        <v>108</v>
      </c>
      <c r="P123" s="59" t="s">
        <v>109</v>
      </c>
      <c r="Q123" s="59" t="s">
        <v>110</v>
      </c>
      <c r="R123" s="59" t="s">
        <v>111</v>
      </c>
      <c r="S123" s="59" t="s">
        <v>112</v>
      </c>
      <c r="T123" s="60" t="s">
        <v>113</v>
      </c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</row>
    <row r="124" spans="1:65" s="2" customFormat="1" ht="22.9" customHeight="1">
      <c r="A124" s="28"/>
      <c r="B124" s="29"/>
      <c r="C124" s="65" t="s">
        <v>114</v>
      </c>
      <c r="D124" s="28"/>
      <c r="E124" s="28"/>
      <c r="F124" s="28"/>
      <c r="G124" s="28"/>
      <c r="H124" s="28"/>
      <c r="I124" s="28"/>
      <c r="J124" s="123">
        <f>BK124</f>
        <v>0</v>
      </c>
      <c r="K124" s="28"/>
      <c r="L124" s="29"/>
      <c r="M124" s="61"/>
      <c r="N124" s="52"/>
      <c r="O124" s="62"/>
      <c r="P124" s="124">
        <f>P125+P174</f>
        <v>74.167049999999989</v>
      </c>
      <c r="Q124" s="62"/>
      <c r="R124" s="124">
        <f>R125+R174</f>
        <v>0</v>
      </c>
      <c r="S124" s="62"/>
      <c r="T124" s="125">
        <f>T125+T174</f>
        <v>29.588999999999999</v>
      </c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T124" s="16" t="s">
        <v>68</v>
      </c>
      <c r="AU124" s="16" t="s">
        <v>93</v>
      </c>
      <c r="BK124" s="126">
        <f>BK125+BK174</f>
        <v>0</v>
      </c>
    </row>
    <row r="125" spans="1:65" s="12" customFormat="1" ht="25.9" customHeight="1">
      <c r="B125" s="127"/>
      <c r="D125" s="128" t="s">
        <v>68</v>
      </c>
      <c r="E125" s="129" t="s">
        <v>115</v>
      </c>
      <c r="F125" s="129" t="s">
        <v>116</v>
      </c>
      <c r="J125" s="130">
        <f>BK125</f>
        <v>0</v>
      </c>
      <c r="L125" s="127"/>
      <c r="M125" s="131"/>
      <c r="N125" s="132"/>
      <c r="O125" s="132"/>
      <c r="P125" s="133">
        <f>P126+P140+P151+P161</f>
        <v>74.167049999999989</v>
      </c>
      <c r="Q125" s="132"/>
      <c r="R125" s="133">
        <f>R126+R140+R151+R161</f>
        <v>0</v>
      </c>
      <c r="S125" s="132"/>
      <c r="T125" s="134">
        <f>T126+T140+T151+T161</f>
        <v>29.588999999999999</v>
      </c>
      <c r="AR125" s="128" t="s">
        <v>77</v>
      </c>
      <c r="AT125" s="135" t="s">
        <v>68</v>
      </c>
      <c r="AU125" s="135" t="s">
        <v>69</v>
      </c>
      <c r="AY125" s="128" t="s">
        <v>117</v>
      </c>
      <c r="BK125" s="136">
        <f>BK126+BK140+BK151+BK161</f>
        <v>0</v>
      </c>
    </row>
    <row r="126" spans="1:65" s="12" customFormat="1" ht="22.9" customHeight="1">
      <c r="B126" s="127"/>
      <c r="D126" s="128" t="s">
        <v>68</v>
      </c>
      <c r="E126" s="137" t="s">
        <v>77</v>
      </c>
      <c r="F126" s="137" t="s">
        <v>118</v>
      </c>
      <c r="J126" s="138">
        <f>BK126</f>
        <v>0</v>
      </c>
      <c r="L126" s="127"/>
      <c r="M126" s="131"/>
      <c r="N126" s="132"/>
      <c r="O126" s="132"/>
      <c r="P126" s="133">
        <f>SUM(P127:P139)</f>
        <v>63.072600000000001</v>
      </c>
      <c r="Q126" s="132"/>
      <c r="R126" s="133">
        <f>SUM(R127:R139)</f>
        <v>0</v>
      </c>
      <c r="S126" s="132"/>
      <c r="T126" s="134">
        <f>SUM(T127:T139)</f>
        <v>28.937999999999999</v>
      </c>
      <c r="AR126" s="128" t="s">
        <v>77</v>
      </c>
      <c r="AT126" s="135" t="s">
        <v>68</v>
      </c>
      <c r="AU126" s="135" t="s">
        <v>77</v>
      </c>
      <c r="AY126" s="128" t="s">
        <v>117</v>
      </c>
      <c r="BK126" s="136">
        <f>SUM(BK127:BK139)</f>
        <v>0</v>
      </c>
    </row>
    <row r="127" spans="1:65" s="2" customFormat="1" ht="24.2" customHeight="1">
      <c r="A127" s="28"/>
      <c r="B127" s="139"/>
      <c r="C127" s="140" t="s">
        <v>77</v>
      </c>
      <c r="D127" s="140" t="s">
        <v>119</v>
      </c>
      <c r="E127" s="141" t="s">
        <v>120</v>
      </c>
      <c r="F127" s="142" t="s">
        <v>121</v>
      </c>
      <c r="G127" s="143" t="s">
        <v>122</v>
      </c>
      <c r="H127" s="144">
        <v>15</v>
      </c>
      <c r="I127" s="145"/>
      <c r="J127" s="145"/>
      <c r="K127" s="142" t="s">
        <v>408</v>
      </c>
      <c r="L127" s="29"/>
      <c r="M127" s="146" t="s">
        <v>1</v>
      </c>
      <c r="N127" s="147" t="s">
        <v>34</v>
      </c>
      <c r="O127" s="148">
        <v>0.34399999999999997</v>
      </c>
      <c r="P127" s="148">
        <f>O127*H127</f>
        <v>5.1599999999999993</v>
      </c>
      <c r="Q127" s="148">
        <v>0</v>
      </c>
      <c r="R127" s="148">
        <f>Q127*H127</f>
        <v>0</v>
      </c>
      <c r="S127" s="148">
        <v>0.29499999999999998</v>
      </c>
      <c r="T127" s="149">
        <f>S127*H127</f>
        <v>4.4249999999999998</v>
      </c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R127" s="150" t="s">
        <v>123</v>
      </c>
      <c r="AT127" s="150" t="s">
        <v>119</v>
      </c>
      <c r="AU127" s="150" t="s">
        <v>79</v>
      </c>
      <c r="AY127" s="16" t="s">
        <v>117</v>
      </c>
      <c r="BE127" s="151">
        <f>IF(N127="základní",J127,0)</f>
        <v>0</v>
      </c>
      <c r="BF127" s="151">
        <f>IF(N127="snížená",J127,0)</f>
        <v>0</v>
      </c>
      <c r="BG127" s="151">
        <f>IF(N127="zákl. přenesená",J127,0)</f>
        <v>0</v>
      </c>
      <c r="BH127" s="151">
        <f>IF(N127="sníž. přenesená",J127,0)</f>
        <v>0</v>
      </c>
      <c r="BI127" s="151">
        <f>IF(N127="nulová",J127,0)</f>
        <v>0</v>
      </c>
      <c r="BJ127" s="16" t="s">
        <v>77</v>
      </c>
      <c r="BK127" s="151">
        <f>ROUND(I127*H127,2)</f>
        <v>0</v>
      </c>
      <c r="BL127" s="16" t="s">
        <v>123</v>
      </c>
      <c r="BM127" s="150" t="s">
        <v>124</v>
      </c>
    </row>
    <row r="128" spans="1:65" s="2" customFormat="1">
      <c r="A128" s="28"/>
      <c r="B128" s="29"/>
      <c r="C128" s="28"/>
      <c r="D128" s="152"/>
      <c r="E128" s="28"/>
      <c r="F128" s="153"/>
      <c r="G128" s="28"/>
      <c r="H128" s="28"/>
      <c r="I128" s="28"/>
      <c r="J128" s="28"/>
      <c r="K128" s="28"/>
      <c r="L128" s="29"/>
      <c r="M128" s="154"/>
      <c r="N128" s="155"/>
      <c r="O128" s="54"/>
      <c r="P128" s="54"/>
      <c r="Q128" s="54"/>
      <c r="R128" s="54"/>
      <c r="S128" s="54"/>
      <c r="T128" s="55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T128" s="16"/>
      <c r="AU128" s="16"/>
    </row>
    <row r="129" spans="1:65" s="13" customFormat="1">
      <c r="B129" s="156"/>
      <c r="D129" s="157" t="s">
        <v>125</v>
      </c>
      <c r="E129" s="158" t="s">
        <v>1</v>
      </c>
      <c r="F129" s="159" t="s">
        <v>126</v>
      </c>
      <c r="H129" s="160">
        <v>15</v>
      </c>
      <c r="L129" s="156"/>
      <c r="M129" s="161"/>
      <c r="N129" s="162"/>
      <c r="O129" s="162"/>
      <c r="P129" s="162"/>
      <c r="Q129" s="162"/>
      <c r="R129" s="162"/>
      <c r="S129" s="162"/>
      <c r="T129" s="163"/>
      <c r="AT129" s="158" t="s">
        <v>125</v>
      </c>
      <c r="AU129" s="158" t="s">
        <v>79</v>
      </c>
      <c r="AV129" s="13" t="s">
        <v>79</v>
      </c>
      <c r="AW129" s="13" t="s">
        <v>27</v>
      </c>
      <c r="AX129" s="13" t="s">
        <v>77</v>
      </c>
      <c r="AY129" s="158" t="s">
        <v>117</v>
      </c>
    </row>
    <row r="130" spans="1:65" s="2" customFormat="1" ht="24.2" customHeight="1">
      <c r="A130" s="28"/>
      <c r="B130" s="139"/>
      <c r="C130" s="140" t="s">
        <v>79</v>
      </c>
      <c r="D130" s="140" t="s">
        <v>119</v>
      </c>
      <c r="E130" s="141" t="s">
        <v>127</v>
      </c>
      <c r="F130" s="142" t="s">
        <v>128</v>
      </c>
      <c r="G130" s="143" t="s">
        <v>122</v>
      </c>
      <c r="H130" s="144">
        <v>15</v>
      </c>
      <c r="I130" s="145"/>
      <c r="J130" s="145"/>
      <c r="K130" s="142" t="s">
        <v>408</v>
      </c>
      <c r="L130" s="29"/>
      <c r="M130" s="146" t="s">
        <v>1</v>
      </c>
      <c r="N130" s="147" t="s">
        <v>34</v>
      </c>
      <c r="O130" s="148">
        <v>2.2789999999999999</v>
      </c>
      <c r="P130" s="148">
        <f>O130*H130</f>
        <v>34.185000000000002</v>
      </c>
      <c r="Q130" s="148">
        <v>0</v>
      </c>
      <c r="R130" s="148">
        <f>Q130*H130</f>
        <v>0</v>
      </c>
      <c r="S130" s="148">
        <v>0.625</v>
      </c>
      <c r="T130" s="149">
        <f>S130*H130</f>
        <v>9.375</v>
      </c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R130" s="150" t="s">
        <v>123</v>
      </c>
      <c r="AT130" s="150" t="s">
        <v>119</v>
      </c>
      <c r="AU130" s="150" t="s">
        <v>79</v>
      </c>
      <c r="AY130" s="16" t="s">
        <v>117</v>
      </c>
      <c r="BE130" s="151">
        <f>IF(N130="základní",J130,0)</f>
        <v>0</v>
      </c>
      <c r="BF130" s="151">
        <f>IF(N130="snížená",J130,0)</f>
        <v>0</v>
      </c>
      <c r="BG130" s="151">
        <f>IF(N130="zákl. přenesená",J130,0)</f>
        <v>0</v>
      </c>
      <c r="BH130" s="151">
        <f>IF(N130="sníž. přenesená",J130,0)</f>
        <v>0</v>
      </c>
      <c r="BI130" s="151">
        <f>IF(N130="nulová",J130,0)</f>
        <v>0</v>
      </c>
      <c r="BJ130" s="16" t="s">
        <v>77</v>
      </c>
      <c r="BK130" s="151">
        <f>ROUND(I130*H130,2)</f>
        <v>0</v>
      </c>
      <c r="BL130" s="16" t="s">
        <v>123</v>
      </c>
      <c r="BM130" s="150" t="s">
        <v>129</v>
      </c>
    </row>
    <row r="131" spans="1:65" s="2" customFormat="1">
      <c r="A131" s="28"/>
      <c r="B131" s="29"/>
      <c r="C131" s="28"/>
      <c r="D131" s="152"/>
      <c r="E131" s="28"/>
      <c r="F131" s="153"/>
      <c r="G131" s="28"/>
      <c r="H131" s="28"/>
      <c r="I131" s="28"/>
      <c r="J131" s="28"/>
      <c r="K131" s="28"/>
      <c r="L131" s="29"/>
      <c r="M131" s="154"/>
      <c r="N131" s="155"/>
      <c r="O131" s="54"/>
      <c r="P131" s="54"/>
      <c r="Q131" s="54"/>
      <c r="R131" s="54"/>
      <c r="S131" s="54"/>
      <c r="T131" s="55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T131" s="16"/>
      <c r="AU131" s="16"/>
    </row>
    <row r="132" spans="1:65" s="2" customFormat="1" ht="24.2" customHeight="1">
      <c r="A132" s="28"/>
      <c r="B132" s="139"/>
      <c r="C132" s="140" t="s">
        <v>130</v>
      </c>
      <c r="D132" s="140" t="s">
        <v>119</v>
      </c>
      <c r="E132" s="141" t="s">
        <v>131</v>
      </c>
      <c r="F132" s="142" t="s">
        <v>132</v>
      </c>
      <c r="G132" s="143" t="s">
        <v>122</v>
      </c>
      <c r="H132" s="144">
        <v>15</v>
      </c>
      <c r="I132" s="145"/>
      <c r="J132" s="145"/>
      <c r="K132" s="142" t="s">
        <v>408</v>
      </c>
      <c r="L132" s="29"/>
      <c r="M132" s="146" t="s">
        <v>1</v>
      </c>
      <c r="N132" s="147" t="s">
        <v>34</v>
      </c>
      <c r="O132" s="148">
        <v>0.68799999999999994</v>
      </c>
      <c r="P132" s="148">
        <f>O132*H132</f>
        <v>10.319999999999999</v>
      </c>
      <c r="Q132" s="148">
        <v>0</v>
      </c>
      <c r="R132" s="148">
        <f>Q132*H132</f>
        <v>0</v>
      </c>
      <c r="S132" s="148">
        <v>0.316</v>
      </c>
      <c r="T132" s="149">
        <f>S132*H132</f>
        <v>4.74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R132" s="150" t="s">
        <v>123</v>
      </c>
      <c r="AT132" s="150" t="s">
        <v>119</v>
      </c>
      <c r="AU132" s="150" t="s">
        <v>79</v>
      </c>
      <c r="AY132" s="16" t="s">
        <v>117</v>
      </c>
      <c r="BE132" s="151">
        <f>IF(N132="základní",J132,0)</f>
        <v>0</v>
      </c>
      <c r="BF132" s="151">
        <f>IF(N132="snížená",J132,0)</f>
        <v>0</v>
      </c>
      <c r="BG132" s="151">
        <f>IF(N132="zákl. přenesená",J132,0)</f>
        <v>0</v>
      </c>
      <c r="BH132" s="151">
        <f>IF(N132="sníž. přenesená",J132,0)</f>
        <v>0</v>
      </c>
      <c r="BI132" s="151">
        <f>IF(N132="nulová",J132,0)</f>
        <v>0</v>
      </c>
      <c r="BJ132" s="16" t="s">
        <v>77</v>
      </c>
      <c r="BK132" s="151">
        <f>ROUND(I132*H132,2)</f>
        <v>0</v>
      </c>
      <c r="BL132" s="16" t="s">
        <v>123</v>
      </c>
      <c r="BM132" s="150" t="s">
        <v>133</v>
      </c>
    </row>
    <row r="133" spans="1:65" s="2" customFormat="1">
      <c r="A133" s="28"/>
      <c r="B133" s="29"/>
      <c r="C133" s="28"/>
      <c r="D133" s="152"/>
      <c r="E133" s="28"/>
      <c r="F133" s="153"/>
      <c r="G133" s="28"/>
      <c r="H133" s="28"/>
      <c r="I133" s="28"/>
      <c r="J133" s="28"/>
      <c r="K133" s="28"/>
      <c r="L133" s="29"/>
      <c r="M133" s="154"/>
      <c r="N133" s="155"/>
      <c r="O133" s="54"/>
      <c r="P133" s="54"/>
      <c r="Q133" s="54"/>
      <c r="R133" s="54"/>
      <c r="S133" s="54"/>
      <c r="T133" s="55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T133" s="16"/>
      <c r="AU133" s="16"/>
    </row>
    <row r="134" spans="1:65" s="2" customFormat="1" ht="16.5" customHeight="1">
      <c r="A134" s="28"/>
      <c r="B134" s="139"/>
      <c r="C134" s="140" t="s">
        <v>123</v>
      </c>
      <c r="D134" s="140" t="s">
        <v>119</v>
      </c>
      <c r="E134" s="141" t="s">
        <v>134</v>
      </c>
      <c r="F134" s="142" t="s">
        <v>135</v>
      </c>
      <c r="G134" s="143" t="s">
        <v>136</v>
      </c>
      <c r="H134" s="144">
        <v>15.6</v>
      </c>
      <c r="I134" s="145"/>
      <c r="J134" s="145"/>
      <c r="K134" s="142" t="s">
        <v>408</v>
      </c>
      <c r="L134" s="29"/>
      <c r="M134" s="146" t="s">
        <v>1</v>
      </c>
      <c r="N134" s="147" t="s">
        <v>34</v>
      </c>
      <c r="O134" s="148">
        <v>0.13300000000000001</v>
      </c>
      <c r="P134" s="148">
        <f>O134*H134</f>
        <v>2.0748000000000002</v>
      </c>
      <c r="Q134" s="148">
        <v>0</v>
      </c>
      <c r="R134" s="148">
        <f>Q134*H134</f>
        <v>0</v>
      </c>
      <c r="S134" s="148">
        <v>0.20499999999999999</v>
      </c>
      <c r="T134" s="149">
        <f>S134*H134</f>
        <v>3.198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50" t="s">
        <v>123</v>
      </c>
      <c r="AT134" s="150" t="s">
        <v>119</v>
      </c>
      <c r="AU134" s="150" t="s">
        <v>79</v>
      </c>
      <c r="AY134" s="16" t="s">
        <v>117</v>
      </c>
      <c r="BE134" s="151">
        <f>IF(N134="základní",J134,0)</f>
        <v>0</v>
      </c>
      <c r="BF134" s="151">
        <f>IF(N134="snížená",J134,0)</f>
        <v>0</v>
      </c>
      <c r="BG134" s="151">
        <f>IF(N134="zákl. přenesená",J134,0)</f>
        <v>0</v>
      </c>
      <c r="BH134" s="151">
        <f>IF(N134="sníž. přenesená",J134,0)</f>
        <v>0</v>
      </c>
      <c r="BI134" s="151">
        <f>IF(N134="nulová",J134,0)</f>
        <v>0</v>
      </c>
      <c r="BJ134" s="16" t="s">
        <v>77</v>
      </c>
      <c r="BK134" s="151">
        <f>ROUND(I134*H134,2)</f>
        <v>0</v>
      </c>
      <c r="BL134" s="16" t="s">
        <v>123</v>
      </c>
      <c r="BM134" s="150" t="s">
        <v>137</v>
      </c>
    </row>
    <row r="135" spans="1:65" s="2" customFormat="1">
      <c r="A135" s="28"/>
      <c r="B135" s="29"/>
      <c r="C135" s="28"/>
      <c r="D135" s="152"/>
      <c r="E135" s="28"/>
      <c r="F135" s="153"/>
      <c r="G135" s="28"/>
      <c r="H135" s="28"/>
      <c r="I135" s="28"/>
      <c r="J135" s="28"/>
      <c r="K135" s="28"/>
      <c r="L135" s="29"/>
      <c r="M135" s="154"/>
      <c r="N135" s="155"/>
      <c r="O135" s="54"/>
      <c r="P135" s="54"/>
      <c r="Q135" s="54"/>
      <c r="R135" s="54"/>
      <c r="S135" s="54"/>
      <c r="T135" s="55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T135" s="16"/>
      <c r="AU135" s="16"/>
    </row>
    <row r="136" spans="1:65" s="13" customFormat="1">
      <c r="B136" s="156"/>
      <c r="D136" s="157" t="s">
        <v>125</v>
      </c>
      <c r="E136" s="158" t="s">
        <v>1</v>
      </c>
      <c r="F136" s="159" t="s">
        <v>138</v>
      </c>
      <c r="H136" s="160">
        <v>15.6</v>
      </c>
      <c r="L136" s="156"/>
      <c r="M136" s="161"/>
      <c r="N136" s="162"/>
      <c r="O136" s="162"/>
      <c r="P136" s="162"/>
      <c r="Q136" s="162"/>
      <c r="R136" s="162"/>
      <c r="S136" s="162"/>
      <c r="T136" s="163"/>
      <c r="AT136" s="158" t="s">
        <v>125</v>
      </c>
      <c r="AU136" s="158" t="s">
        <v>79</v>
      </c>
      <c r="AV136" s="13" t="s">
        <v>79</v>
      </c>
      <c r="AW136" s="13" t="s">
        <v>27</v>
      </c>
      <c r="AX136" s="13" t="s">
        <v>77</v>
      </c>
      <c r="AY136" s="158" t="s">
        <v>117</v>
      </c>
    </row>
    <row r="137" spans="1:65" s="2" customFormat="1" ht="24.2" customHeight="1">
      <c r="A137" s="28"/>
      <c r="B137" s="139"/>
      <c r="C137" s="140" t="s">
        <v>139</v>
      </c>
      <c r="D137" s="140" t="s">
        <v>119</v>
      </c>
      <c r="E137" s="141" t="s">
        <v>140</v>
      </c>
      <c r="F137" s="142" t="s">
        <v>141</v>
      </c>
      <c r="G137" s="143" t="s">
        <v>142</v>
      </c>
      <c r="H137" s="144">
        <v>3.6</v>
      </c>
      <c r="I137" s="145"/>
      <c r="J137" s="145"/>
      <c r="K137" s="142" t="s">
        <v>408</v>
      </c>
      <c r="L137" s="29"/>
      <c r="M137" s="146" t="s">
        <v>1</v>
      </c>
      <c r="N137" s="147" t="s">
        <v>34</v>
      </c>
      <c r="O137" s="148">
        <v>3.1480000000000001</v>
      </c>
      <c r="P137" s="148">
        <f>O137*H137</f>
        <v>11.332800000000001</v>
      </c>
      <c r="Q137" s="148">
        <v>0</v>
      </c>
      <c r="R137" s="148">
        <f>Q137*H137</f>
        <v>0</v>
      </c>
      <c r="S137" s="148">
        <v>2</v>
      </c>
      <c r="T137" s="149">
        <f>S137*H137</f>
        <v>7.2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50" t="s">
        <v>123</v>
      </c>
      <c r="AT137" s="150" t="s">
        <v>119</v>
      </c>
      <c r="AU137" s="150" t="s">
        <v>79</v>
      </c>
      <c r="AY137" s="16" t="s">
        <v>117</v>
      </c>
      <c r="BE137" s="151">
        <f>IF(N137="základní",J137,0)</f>
        <v>0</v>
      </c>
      <c r="BF137" s="151">
        <f>IF(N137="snížená",J137,0)</f>
        <v>0</v>
      </c>
      <c r="BG137" s="151">
        <f>IF(N137="zákl. přenesená",J137,0)</f>
        <v>0</v>
      </c>
      <c r="BH137" s="151">
        <f>IF(N137="sníž. přenesená",J137,0)</f>
        <v>0</v>
      </c>
      <c r="BI137" s="151">
        <f>IF(N137="nulová",J137,0)</f>
        <v>0</v>
      </c>
      <c r="BJ137" s="16" t="s">
        <v>77</v>
      </c>
      <c r="BK137" s="151">
        <f>ROUND(I137*H137,2)</f>
        <v>0</v>
      </c>
      <c r="BL137" s="16" t="s">
        <v>123</v>
      </c>
      <c r="BM137" s="150" t="s">
        <v>143</v>
      </c>
    </row>
    <row r="138" spans="1:65" s="2" customFormat="1">
      <c r="A138" s="28"/>
      <c r="B138" s="29"/>
      <c r="C138" s="28"/>
      <c r="D138" s="152"/>
      <c r="E138" s="28"/>
      <c r="F138" s="153"/>
      <c r="G138" s="28"/>
      <c r="H138" s="28"/>
      <c r="I138" s="28"/>
      <c r="J138" s="28"/>
      <c r="K138" s="28"/>
      <c r="L138" s="29"/>
      <c r="M138" s="154"/>
      <c r="N138" s="155"/>
      <c r="O138" s="54"/>
      <c r="P138" s="54"/>
      <c r="Q138" s="54"/>
      <c r="R138" s="54"/>
      <c r="S138" s="54"/>
      <c r="T138" s="55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T138" s="16"/>
      <c r="AU138" s="16"/>
    </row>
    <row r="139" spans="1:65" s="13" customFormat="1">
      <c r="B139" s="156"/>
      <c r="D139" s="157" t="s">
        <v>125</v>
      </c>
      <c r="E139" s="158" t="s">
        <v>1</v>
      </c>
      <c r="F139" s="159" t="s">
        <v>144</v>
      </c>
      <c r="H139" s="160">
        <v>3.6</v>
      </c>
      <c r="L139" s="156"/>
      <c r="M139" s="161"/>
      <c r="N139" s="162"/>
      <c r="O139" s="162"/>
      <c r="P139" s="162"/>
      <c r="Q139" s="162"/>
      <c r="R139" s="162"/>
      <c r="S139" s="162"/>
      <c r="T139" s="163"/>
      <c r="AT139" s="158" t="s">
        <v>125</v>
      </c>
      <c r="AU139" s="158" t="s">
        <v>79</v>
      </c>
      <c r="AV139" s="13" t="s">
        <v>79</v>
      </c>
      <c r="AW139" s="13" t="s">
        <v>27</v>
      </c>
      <c r="AX139" s="13" t="s">
        <v>77</v>
      </c>
      <c r="AY139" s="158" t="s">
        <v>117</v>
      </c>
    </row>
    <row r="140" spans="1:65" s="12" customFormat="1" ht="22.9" customHeight="1">
      <c r="B140" s="127"/>
      <c r="D140" s="128" t="s">
        <v>68</v>
      </c>
      <c r="E140" s="137" t="s">
        <v>139</v>
      </c>
      <c r="F140" s="137" t="s">
        <v>145</v>
      </c>
      <c r="J140" s="138"/>
      <c r="L140" s="127"/>
      <c r="M140" s="131"/>
      <c r="N140" s="132"/>
      <c r="O140" s="132"/>
      <c r="P140" s="133">
        <f>SUM(P141:P150)</f>
        <v>2.9999999999999996</v>
      </c>
      <c r="Q140" s="132"/>
      <c r="R140" s="133">
        <f>SUM(R141:R150)</f>
        <v>0</v>
      </c>
      <c r="S140" s="132"/>
      <c r="T140" s="134">
        <f>SUM(T141:T150)</f>
        <v>0</v>
      </c>
      <c r="AR140" s="128" t="s">
        <v>77</v>
      </c>
      <c r="AT140" s="135" t="s">
        <v>68</v>
      </c>
      <c r="AU140" s="135" t="s">
        <v>77</v>
      </c>
      <c r="AY140" s="128" t="s">
        <v>117</v>
      </c>
      <c r="BK140" s="136">
        <f>SUM(BK141:BK150)</f>
        <v>0</v>
      </c>
    </row>
    <row r="141" spans="1:65" s="2" customFormat="1" ht="21.75" customHeight="1">
      <c r="A141" s="28"/>
      <c r="B141" s="139"/>
      <c r="C141" s="140" t="s">
        <v>146</v>
      </c>
      <c r="D141" s="140" t="s">
        <v>119</v>
      </c>
      <c r="E141" s="141" t="s">
        <v>147</v>
      </c>
      <c r="F141" s="142" t="s">
        <v>148</v>
      </c>
      <c r="G141" s="143" t="s">
        <v>122</v>
      </c>
      <c r="H141" s="144">
        <v>15</v>
      </c>
      <c r="I141" s="145"/>
      <c r="J141" s="145"/>
      <c r="K141" s="142" t="s">
        <v>408</v>
      </c>
      <c r="L141" s="29"/>
      <c r="M141" s="146" t="s">
        <v>1</v>
      </c>
      <c r="N141" s="147" t="s">
        <v>34</v>
      </c>
      <c r="O141" s="148">
        <v>0.12</v>
      </c>
      <c r="P141" s="148">
        <f>O141*H141</f>
        <v>1.7999999999999998</v>
      </c>
      <c r="Q141" s="148">
        <v>0</v>
      </c>
      <c r="R141" s="148">
        <f>Q141*H141</f>
        <v>0</v>
      </c>
      <c r="S141" s="148">
        <v>0</v>
      </c>
      <c r="T141" s="149">
        <f>S141*H141</f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50" t="s">
        <v>123</v>
      </c>
      <c r="AT141" s="150" t="s">
        <v>119</v>
      </c>
      <c r="AU141" s="150" t="s">
        <v>79</v>
      </c>
      <c r="AY141" s="16" t="s">
        <v>117</v>
      </c>
      <c r="BE141" s="151">
        <f>IF(N141="základní",J141,0)</f>
        <v>0</v>
      </c>
      <c r="BF141" s="151">
        <f>IF(N141="snížená",J141,0)</f>
        <v>0</v>
      </c>
      <c r="BG141" s="151">
        <f>IF(N141="zákl. přenesená",J141,0)</f>
        <v>0</v>
      </c>
      <c r="BH141" s="151">
        <f>IF(N141="sníž. přenesená",J141,0)</f>
        <v>0</v>
      </c>
      <c r="BI141" s="151">
        <f>IF(N141="nulová",J141,0)</f>
        <v>0</v>
      </c>
      <c r="BJ141" s="16" t="s">
        <v>77</v>
      </c>
      <c r="BK141" s="151">
        <f>ROUND(I141*H141,2)</f>
        <v>0</v>
      </c>
      <c r="BL141" s="16" t="s">
        <v>123</v>
      </c>
      <c r="BM141" s="150" t="s">
        <v>149</v>
      </c>
    </row>
    <row r="142" spans="1:65" s="2" customFormat="1">
      <c r="A142" s="28"/>
      <c r="B142" s="29"/>
      <c r="C142" s="28"/>
      <c r="D142" s="152"/>
      <c r="E142" s="28"/>
      <c r="F142" s="153"/>
      <c r="G142" s="28"/>
      <c r="H142" s="28"/>
      <c r="I142" s="28"/>
      <c r="J142" s="28"/>
      <c r="K142" s="28"/>
      <c r="L142" s="29"/>
      <c r="M142" s="154"/>
      <c r="N142" s="155"/>
      <c r="O142" s="54"/>
      <c r="P142" s="54"/>
      <c r="Q142" s="54"/>
      <c r="R142" s="54"/>
      <c r="S142" s="54"/>
      <c r="T142" s="55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T142" s="16"/>
      <c r="AU142" s="16"/>
    </row>
    <row r="143" spans="1:65" s="2" customFormat="1" ht="24.2" customHeight="1">
      <c r="A143" s="28"/>
      <c r="B143" s="139"/>
      <c r="C143" s="140" t="s">
        <v>150</v>
      </c>
      <c r="D143" s="140" t="s">
        <v>119</v>
      </c>
      <c r="E143" s="141" t="s">
        <v>151</v>
      </c>
      <c r="F143" s="142" t="s">
        <v>152</v>
      </c>
      <c r="G143" s="143" t="s">
        <v>122</v>
      </c>
      <c r="H143" s="144">
        <v>15</v>
      </c>
      <c r="I143" s="145"/>
      <c r="J143" s="145"/>
      <c r="K143" s="142" t="s">
        <v>408</v>
      </c>
      <c r="L143" s="29"/>
      <c r="M143" s="146" t="s">
        <v>1</v>
      </c>
      <c r="N143" s="147" t="s">
        <v>34</v>
      </c>
      <c r="O143" s="148">
        <v>3.1E-2</v>
      </c>
      <c r="P143" s="148">
        <f>O143*H143</f>
        <v>0.46499999999999997</v>
      </c>
      <c r="Q143" s="148">
        <v>0</v>
      </c>
      <c r="R143" s="148">
        <f>Q143*H143</f>
        <v>0</v>
      </c>
      <c r="S143" s="148">
        <v>0</v>
      </c>
      <c r="T143" s="149">
        <f>S143*H143</f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50" t="s">
        <v>123</v>
      </c>
      <c r="AT143" s="150" t="s">
        <v>119</v>
      </c>
      <c r="AU143" s="150" t="s">
        <v>79</v>
      </c>
      <c r="AY143" s="16" t="s">
        <v>117</v>
      </c>
      <c r="BE143" s="151">
        <f>IF(N143="základní",J143,0)</f>
        <v>0</v>
      </c>
      <c r="BF143" s="151">
        <f>IF(N143="snížená",J143,0)</f>
        <v>0</v>
      </c>
      <c r="BG143" s="151">
        <f>IF(N143="zákl. přenesená",J143,0)</f>
        <v>0</v>
      </c>
      <c r="BH143" s="151">
        <f>IF(N143="sníž. přenesená",J143,0)</f>
        <v>0</v>
      </c>
      <c r="BI143" s="151">
        <f>IF(N143="nulová",J143,0)</f>
        <v>0</v>
      </c>
      <c r="BJ143" s="16" t="s">
        <v>77</v>
      </c>
      <c r="BK143" s="151">
        <f>ROUND(I143*H143,2)</f>
        <v>0</v>
      </c>
      <c r="BL143" s="16" t="s">
        <v>123</v>
      </c>
      <c r="BM143" s="150" t="s">
        <v>153</v>
      </c>
    </row>
    <row r="144" spans="1:65" s="2" customFormat="1">
      <c r="A144" s="28"/>
      <c r="B144" s="29"/>
      <c r="C144" s="28"/>
      <c r="D144" s="152"/>
      <c r="E144" s="28"/>
      <c r="F144" s="153"/>
      <c r="G144" s="28"/>
      <c r="H144" s="28"/>
      <c r="I144" s="28"/>
      <c r="J144" s="28"/>
      <c r="K144" s="28"/>
      <c r="L144" s="29"/>
      <c r="M144" s="154"/>
      <c r="N144" s="155"/>
      <c r="O144" s="54"/>
      <c r="P144" s="54"/>
      <c r="Q144" s="54"/>
      <c r="R144" s="54"/>
      <c r="S144" s="54"/>
      <c r="T144" s="55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T144" s="16"/>
      <c r="AU144" s="16"/>
    </row>
    <row r="145" spans="1:65" s="2" customFormat="1" ht="33" customHeight="1">
      <c r="A145" s="28"/>
      <c r="B145" s="139"/>
      <c r="C145" s="140" t="s">
        <v>154</v>
      </c>
      <c r="D145" s="140" t="s">
        <v>119</v>
      </c>
      <c r="E145" s="141" t="s">
        <v>155</v>
      </c>
      <c r="F145" s="142" t="s">
        <v>409</v>
      </c>
      <c r="G145" s="143" t="s">
        <v>122</v>
      </c>
      <c r="H145" s="144">
        <v>15</v>
      </c>
      <c r="I145" s="145"/>
      <c r="J145" s="145"/>
      <c r="K145" s="142" t="s">
        <v>408</v>
      </c>
      <c r="L145" s="29"/>
      <c r="M145" s="146" t="s">
        <v>1</v>
      </c>
      <c r="N145" s="147" t="s">
        <v>34</v>
      </c>
      <c r="O145" s="148">
        <v>1.7000000000000001E-2</v>
      </c>
      <c r="P145" s="148">
        <f>O145*H145</f>
        <v>0.255</v>
      </c>
      <c r="Q145" s="148">
        <v>0</v>
      </c>
      <c r="R145" s="148">
        <f>Q145*H145</f>
        <v>0</v>
      </c>
      <c r="S145" s="148">
        <v>0</v>
      </c>
      <c r="T145" s="149">
        <f>S145*H145</f>
        <v>0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R145" s="150" t="s">
        <v>123</v>
      </c>
      <c r="AT145" s="150" t="s">
        <v>119</v>
      </c>
      <c r="AU145" s="150" t="s">
        <v>79</v>
      </c>
      <c r="AY145" s="16" t="s">
        <v>117</v>
      </c>
      <c r="BE145" s="151">
        <f>IF(N145="základní",J145,0)</f>
        <v>0</v>
      </c>
      <c r="BF145" s="151">
        <f>IF(N145="snížená",J145,0)</f>
        <v>0</v>
      </c>
      <c r="BG145" s="151">
        <f>IF(N145="zákl. přenesená",J145,0)</f>
        <v>0</v>
      </c>
      <c r="BH145" s="151">
        <f>IF(N145="sníž. přenesená",J145,0)</f>
        <v>0</v>
      </c>
      <c r="BI145" s="151">
        <f>IF(N145="nulová",J145,0)</f>
        <v>0</v>
      </c>
      <c r="BJ145" s="16" t="s">
        <v>77</v>
      </c>
      <c r="BK145" s="151">
        <f>ROUND(I145*H145,2)</f>
        <v>0</v>
      </c>
      <c r="BL145" s="16" t="s">
        <v>123</v>
      </c>
      <c r="BM145" s="150" t="s">
        <v>156</v>
      </c>
    </row>
    <row r="146" spans="1:65" s="2" customFormat="1">
      <c r="A146" s="28"/>
      <c r="B146" s="29"/>
      <c r="C146" s="28"/>
      <c r="D146" s="152"/>
      <c r="E146" s="28"/>
      <c r="F146" s="153"/>
      <c r="G146" s="28"/>
      <c r="H146" s="28"/>
      <c r="I146" s="28"/>
      <c r="J146" s="28"/>
      <c r="K146" s="28"/>
      <c r="L146" s="29"/>
      <c r="M146" s="154"/>
      <c r="N146" s="155"/>
      <c r="O146" s="54"/>
      <c r="P146" s="54"/>
      <c r="Q146" s="54"/>
      <c r="R146" s="54"/>
      <c r="S146" s="54"/>
      <c r="T146" s="55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T146" s="16"/>
      <c r="AU146" s="16"/>
    </row>
    <row r="147" spans="1:65" s="2" customFormat="1" ht="33" customHeight="1">
      <c r="A147" s="28"/>
      <c r="B147" s="139"/>
      <c r="C147" s="140" t="s">
        <v>157</v>
      </c>
      <c r="D147" s="140" t="s">
        <v>119</v>
      </c>
      <c r="E147" s="141" t="s">
        <v>158</v>
      </c>
      <c r="F147" s="142" t="s">
        <v>410</v>
      </c>
      <c r="G147" s="143" t="s">
        <v>122</v>
      </c>
      <c r="H147" s="144">
        <v>15</v>
      </c>
      <c r="I147" s="145"/>
      <c r="J147" s="145"/>
      <c r="K147" s="142" t="s">
        <v>408</v>
      </c>
      <c r="L147" s="29"/>
      <c r="M147" s="146" t="s">
        <v>1</v>
      </c>
      <c r="N147" s="147" t="s">
        <v>34</v>
      </c>
      <c r="O147" s="148">
        <v>1.2999999999999999E-2</v>
      </c>
      <c r="P147" s="148">
        <f>O147*H147</f>
        <v>0.19499999999999998</v>
      </c>
      <c r="Q147" s="148">
        <v>0</v>
      </c>
      <c r="R147" s="148">
        <f>Q147*H147</f>
        <v>0</v>
      </c>
      <c r="S147" s="148">
        <v>0</v>
      </c>
      <c r="T147" s="149">
        <f>S147*H147</f>
        <v>0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50" t="s">
        <v>123</v>
      </c>
      <c r="AT147" s="150" t="s">
        <v>119</v>
      </c>
      <c r="AU147" s="150" t="s">
        <v>79</v>
      </c>
      <c r="AY147" s="16" t="s">
        <v>117</v>
      </c>
      <c r="BE147" s="151">
        <f>IF(N147="základní",J147,0)</f>
        <v>0</v>
      </c>
      <c r="BF147" s="151">
        <f>IF(N147="snížená",J147,0)</f>
        <v>0</v>
      </c>
      <c r="BG147" s="151">
        <f>IF(N147="zákl. přenesená",J147,0)</f>
        <v>0</v>
      </c>
      <c r="BH147" s="151">
        <f>IF(N147="sníž. přenesená",J147,0)</f>
        <v>0</v>
      </c>
      <c r="BI147" s="151">
        <f>IF(N147="nulová",J147,0)</f>
        <v>0</v>
      </c>
      <c r="BJ147" s="16" t="s">
        <v>77</v>
      </c>
      <c r="BK147" s="151">
        <f>ROUND(I147*H147,2)</f>
        <v>0</v>
      </c>
      <c r="BL147" s="16" t="s">
        <v>123</v>
      </c>
      <c r="BM147" s="150" t="s">
        <v>159</v>
      </c>
    </row>
    <row r="148" spans="1:65" s="2" customFormat="1">
      <c r="A148" s="28"/>
      <c r="B148" s="29"/>
      <c r="C148" s="28"/>
      <c r="D148" s="152"/>
      <c r="E148" s="28"/>
      <c r="F148" s="153"/>
      <c r="G148" s="28"/>
      <c r="H148" s="28"/>
      <c r="I148" s="28"/>
      <c r="J148" s="28"/>
      <c r="K148" s="28"/>
      <c r="L148" s="29"/>
      <c r="M148" s="154"/>
      <c r="N148" s="155"/>
      <c r="O148" s="54"/>
      <c r="P148" s="54"/>
      <c r="Q148" s="54"/>
      <c r="R148" s="54"/>
      <c r="S148" s="54"/>
      <c r="T148" s="55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T148" s="16"/>
      <c r="AU148" s="16"/>
    </row>
    <row r="149" spans="1:65" s="2" customFormat="1" ht="24.2" customHeight="1">
      <c r="A149" s="28"/>
      <c r="B149" s="139"/>
      <c r="C149" s="140" t="s">
        <v>160</v>
      </c>
      <c r="D149" s="140" t="s">
        <v>119</v>
      </c>
      <c r="E149" s="141" t="s">
        <v>161</v>
      </c>
      <c r="F149" s="142" t="s">
        <v>411</v>
      </c>
      <c r="G149" s="143" t="s">
        <v>122</v>
      </c>
      <c r="H149" s="144">
        <v>15</v>
      </c>
      <c r="I149" s="145"/>
      <c r="J149" s="145"/>
      <c r="K149" s="142" t="s">
        <v>408</v>
      </c>
      <c r="L149" s="29"/>
      <c r="M149" s="146" t="s">
        <v>1</v>
      </c>
      <c r="N149" s="147" t="s">
        <v>34</v>
      </c>
      <c r="O149" s="148">
        <v>1.9E-2</v>
      </c>
      <c r="P149" s="148">
        <f>O149*H149</f>
        <v>0.28499999999999998</v>
      </c>
      <c r="Q149" s="148">
        <v>0</v>
      </c>
      <c r="R149" s="148">
        <f>Q149*H149</f>
        <v>0</v>
      </c>
      <c r="S149" s="148">
        <v>0</v>
      </c>
      <c r="T149" s="149">
        <f>S149*H149</f>
        <v>0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50" t="s">
        <v>123</v>
      </c>
      <c r="AT149" s="150" t="s">
        <v>119</v>
      </c>
      <c r="AU149" s="150" t="s">
        <v>79</v>
      </c>
      <c r="AY149" s="16" t="s">
        <v>117</v>
      </c>
      <c r="BE149" s="151">
        <f>IF(N149="základní",J149,0)</f>
        <v>0</v>
      </c>
      <c r="BF149" s="151">
        <f>IF(N149="snížená",J149,0)</f>
        <v>0</v>
      </c>
      <c r="BG149" s="151">
        <f>IF(N149="zákl. přenesená",J149,0)</f>
        <v>0</v>
      </c>
      <c r="BH149" s="151">
        <f>IF(N149="sníž. přenesená",J149,0)</f>
        <v>0</v>
      </c>
      <c r="BI149" s="151">
        <f>IF(N149="nulová",J149,0)</f>
        <v>0</v>
      </c>
      <c r="BJ149" s="16" t="s">
        <v>77</v>
      </c>
      <c r="BK149" s="151">
        <f>ROUND(I149*H149,2)</f>
        <v>0</v>
      </c>
      <c r="BL149" s="16" t="s">
        <v>123</v>
      </c>
      <c r="BM149" s="150" t="s">
        <v>162</v>
      </c>
    </row>
    <row r="150" spans="1:65" s="2" customFormat="1">
      <c r="A150" s="28"/>
      <c r="B150" s="29"/>
      <c r="C150" s="28"/>
      <c r="D150" s="152"/>
      <c r="E150" s="28"/>
      <c r="F150" s="153"/>
      <c r="G150" s="28"/>
      <c r="H150" s="28"/>
      <c r="I150" s="28"/>
      <c r="J150" s="28"/>
      <c r="K150" s="28"/>
      <c r="L150" s="29"/>
      <c r="M150" s="154"/>
      <c r="N150" s="155"/>
      <c r="O150" s="54"/>
      <c r="P150" s="54"/>
      <c r="Q150" s="54"/>
      <c r="R150" s="54"/>
      <c r="S150" s="54"/>
      <c r="T150" s="55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T150" s="16"/>
      <c r="AU150" s="16"/>
    </row>
    <row r="151" spans="1:65" s="12" customFormat="1" ht="22.9" customHeight="1">
      <c r="B151" s="127"/>
      <c r="D151" s="128" t="s">
        <v>68</v>
      </c>
      <c r="E151" s="137" t="s">
        <v>157</v>
      </c>
      <c r="F151" s="137" t="s">
        <v>163</v>
      </c>
      <c r="J151" s="138"/>
      <c r="L151" s="127"/>
      <c r="M151" s="131"/>
      <c r="N151" s="132"/>
      <c r="O151" s="132"/>
      <c r="P151" s="133">
        <f>SUM(P152:P160)</f>
        <v>6.6150000000000002</v>
      </c>
      <c r="Q151" s="132"/>
      <c r="R151" s="133">
        <f>SUM(R152:R160)</f>
        <v>0</v>
      </c>
      <c r="S151" s="132"/>
      <c r="T151" s="134">
        <f>SUM(T152:T160)</f>
        <v>0.65099999999999991</v>
      </c>
      <c r="AR151" s="128" t="s">
        <v>77</v>
      </c>
      <c r="AT151" s="135" t="s">
        <v>68</v>
      </c>
      <c r="AU151" s="135" t="s">
        <v>77</v>
      </c>
      <c r="AY151" s="128" t="s">
        <v>117</v>
      </c>
      <c r="BK151" s="136">
        <f>SUM(BK152:BK160)</f>
        <v>0</v>
      </c>
    </row>
    <row r="152" spans="1:65" s="2" customFormat="1" ht="24.2" customHeight="1">
      <c r="A152" s="28"/>
      <c r="B152" s="139"/>
      <c r="C152" s="140" t="s">
        <v>164</v>
      </c>
      <c r="D152" s="140" t="s">
        <v>119</v>
      </c>
      <c r="E152" s="141" t="s">
        <v>165</v>
      </c>
      <c r="F152" s="142" t="s">
        <v>166</v>
      </c>
      <c r="G152" s="143" t="s">
        <v>136</v>
      </c>
      <c r="H152" s="144">
        <v>15.6</v>
      </c>
      <c r="I152" s="145"/>
      <c r="J152" s="145"/>
      <c r="K152" s="142" t="s">
        <v>408</v>
      </c>
      <c r="L152" s="29"/>
      <c r="M152" s="146" t="s">
        <v>1</v>
      </c>
      <c r="N152" s="147" t="s">
        <v>34</v>
      </c>
      <c r="O152" s="148">
        <v>0.30499999999999999</v>
      </c>
      <c r="P152" s="148">
        <f>O152*H152</f>
        <v>4.758</v>
      </c>
      <c r="Q152" s="148">
        <v>0</v>
      </c>
      <c r="R152" s="148">
        <f>Q152*H152</f>
        <v>0</v>
      </c>
      <c r="S152" s="148">
        <v>0</v>
      </c>
      <c r="T152" s="149">
        <f>S152*H152</f>
        <v>0</v>
      </c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R152" s="150" t="s">
        <v>123</v>
      </c>
      <c r="AT152" s="150" t="s">
        <v>119</v>
      </c>
      <c r="AU152" s="150" t="s">
        <v>79</v>
      </c>
      <c r="AY152" s="16" t="s">
        <v>117</v>
      </c>
      <c r="BE152" s="151">
        <f>IF(N152="základní",J152,0)</f>
        <v>0</v>
      </c>
      <c r="BF152" s="151">
        <f>IF(N152="snížená",J152,0)</f>
        <v>0</v>
      </c>
      <c r="BG152" s="151">
        <f>IF(N152="zákl. přenesená",J152,0)</f>
        <v>0</v>
      </c>
      <c r="BH152" s="151">
        <f>IF(N152="sníž. přenesená",J152,0)</f>
        <v>0</v>
      </c>
      <c r="BI152" s="151">
        <f>IF(N152="nulová",J152,0)</f>
        <v>0</v>
      </c>
      <c r="BJ152" s="16" t="s">
        <v>77</v>
      </c>
      <c r="BK152" s="151">
        <f>ROUND(I152*H152,2)</f>
        <v>0</v>
      </c>
      <c r="BL152" s="16" t="s">
        <v>123</v>
      </c>
      <c r="BM152" s="150" t="s">
        <v>167</v>
      </c>
    </row>
    <row r="153" spans="1:65" s="2" customFormat="1">
      <c r="A153" s="28"/>
      <c r="B153" s="29"/>
      <c r="C153" s="28"/>
      <c r="D153" s="152"/>
      <c r="E153" s="28"/>
      <c r="F153" s="153"/>
      <c r="G153" s="28"/>
      <c r="H153" s="28"/>
      <c r="I153" s="28"/>
      <c r="J153" s="28"/>
      <c r="K153" s="28"/>
      <c r="L153" s="29"/>
      <c r="M153" s="154"/>
      <c r="N153" s="155"/>
      <c r="O153" s="54"/>
      <c r="P153" s="54"/>
      <c r="Q153" s="54"/>
      <c r="R153" s="54"/>
      <c r="S153" s="54"/>
      <c r="T153" s="55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T153" s="16"/>
      <c r="AU153" s="16"/>
    </row>
    <row r="154" spans="1:65" s="13" customFormat="1">
      <c r="B154" s="156"/>
      <c r="D154" s="157" t="s">
        <v>125</v>
      </c>
      <c r="E154" s="158" t="s">
        <v>1</v>
      </c>
      <c r="F154" s="159" t="s">
        <v>138</v>
      </c>
      <c r="H154" s="160">
        <v>15.6</v>
      </c>
      <c r="L154" s="156"/>
      <c r="M154" s="161"/>
      <c r="N154" s="162"/>
      <c r="O154" s="162"/>
      <c r="P154" s="162"/>
      <c r="Q154" s="162"/>
      <c r="R154" s="162"/>
      <c r="S154" s="162"/>
      <c r="T154" s="163"/>
      <c r="AT154" s="158" t="s">
        <v>125</v>
      </c>
      <c r="AU154" s="158" t="s">
        <v>79</v>
      </c>
      <c r="AV154" s="13" t="s">
        <v>79</v>
      </c>
      <c r="AW154" s="13" t="s">
        <v>27</v>
      </c>
      <c r="AX154" s="13" t="s">
        <v>77</v>
      </c>
      <c r="AY154" s="158" t="s">
        <v>117</v>
      </c>
    </row>
    <row r="155" spans="1:65" s="2" customFormat="1" ht="16.5" customHeight="1">
      <c r="A155" s="28"/>
      <c r="B155" s="139"/>
      <c r="C155" s="140" t="s">
        <v>8</v>
      </c>
      <c r="D155" s="140" t="s">
        <v>119</v>
      </c>
      <c r="E155" s="141" t="s">
        <v>168</v>
      </c>
      <c r="F155" s="142" t="s">
        <v>169</v>
      </c>
      <c r="G155" s="143" t="s">
        <v>170</v>
      </c>
      <c r="H155" s="144">
        <v>1</v>
      </c>
      <c r="I155" s="145"/>
      <c r="J155" s="145"/>
      <c r="K155" s="142" t="s">
        <v>408</v>
      </c>
      <c r="L155" s="29"/>
      <c r="M155" s="146" t="s">
        <v>1</v>
      </c>
      <c r="N155" s="147" t="s">
        <v>34</v>
      </c>
      <c r="O155" s="148">
        <v>0.8</v>
      </c>
      <c r="P155" s="148">
        <f>O155*H155</f>
        <v>0.8</v>
      </c>
      <c r="Q155" s="148">
        <v>0</v>
      </c>
      <c r="R155" s="148">
        <f>Q155*H155</f>
        <v>0</v>
      </c>
      <c r="S155" s="148">
        <v>0.48199999999999998</v>
      </c>
      <c r="T155" s="149">
        <f>S155*H155</f>
        <v>0.48199999999999998</v>
      </c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R155" s="150" t="s">
        <v>123</v>
      </c>
      <c r="AT155" s="150" t="s">
        <v>119</v>
      </c>
      <c r="AU155" s="150" t="s">
        <v>79</v>
      </c>
      <c r="AY155" s="16" t="s">
        <v>117</v>
      </c>
      <c r="BE155" s="151">
        <f>IF(N155="základní",J155,0)</f>
        <v>0</v>
      </c>
      <c r="BF155" s="151">
        <f>IF(N155="snížená",J155,0)</f>
        <v>0</v>
      </c>
      <c r="BG155" s="151">
        <f>IF(N155="zákl. přenesená",J155,0)</f>
        <v>0</v>
      </c>
      <c r="BH155" s="151">
        <f>IF(N155="sníž. přenesená",J155,0)</f>
        <v>0</v>
      </c>
      <c r="BI155" s="151">
        <f>IF(N155="nulová",J155,0)</f>
        <v>0</v>
      </c>
      <c r="BJ155" s="16" t="s">
        <v>77</v>
      </c>
      <c r="BK155" s="151">
        <f>ROUND(I155*H155,2)</f>
        <v>0</v>
      </c>
      <c r="BL155" s="16" t="s">
        <v>123</v>
      </c>
      <c r="BM155" s="150" t="s">
        <v>171</v>
      </c>
    </row>
    <row r="156" spans="1:65" s="2" customFormat="1">
      <c r="A156" s="28"/>
      <c r="B156" s="29"/>
      <c r="C156" s="28"/>
      <c r="D156" s="152"/>
      <c r="E156" s="28"/>
      <c r="F156" s="153"/>
      <c r="G156" s="28"/>
      <c r="H156" s="28"/>
      <c r="I156" s="28"/>
      <c r="J156" s="28"/>
      <c r="K156" s="28"/>
      <c r="L156" s="29"/>
      <c r="M156" s="154"/>
      <c r="N156" s="155"/>
      <c r="O156" s="54"/>
      <c r="P156" s="54"/>
      <c r="Q156" s="54"/>
      <c r="R156" s="54"/>
      <c r="S156" s="54"/>
      <c r="T156" s="55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T156" s="16"/>
      <c r="AU156" s="16"/>
    </row>
    <row r="157" spans="1:65" s="2" customFormat="1" ht="21.75" customHeight="1">
      <c r="A157" s="28"/>
      <c r="B157" s="139"/>
      <c r="C157" s="140" t="s">
        <v>172</v>
      </c>
      <c r="D157" s="140" t="s">
        <v>119</v>
      </c>
      <c r="E157" s="141" t="s">
        <v>173</v>
      </c>
      <c r="F157" s="142" t="s">
        <v>174</v>
      </c>
      <c r="G157" s="143" t="s">
        <v>170</v>
      </c>
      <c r="H157" s="144">
        <v>1</v>
      </c>
      <c r="I157" s="145"/>
      <c r="J157" s="145"/>
      <c r="K157" s="142" t="s">
        <v>408</v>
      </c>
      <c r="L157" s="29"/>
      <c r="M157" s="146" t="s">
        <v>1</v>
      </c>
      <c r="N157" s="147" t="s">
        <v>34</v>
      </c>
      <c r="O157" s="148">
        <v>0.5</v>
      </c>
      <c r="P157" s="148">
        <f>O157*H157</f>
        <v>0.5</v>
      </c>
      <c r="Q157" s="148">
        <v>0</v>
      </c>
      <c r="R157" s="148">
        <f>Q157*H157</f>
        <v>0</v>
      </c>
      <c r="S157" s="148">
        <v>8.6999999999999994E-2</v>
      </c>
      <c r="T157" s="149">
        <f>S157*H157</f>
        <v>8.6999999999999994E-2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R157" s="150" t="s">
        <v>123</v>
      </c>
      <c r="AT157" s="150" t="s">
        <v>119</v>
      </c>
      <c r="AU157" s="150" t="s">
        <v>79</v>
      </c>
      <c r="AY157" s="16" t="s">
        <v>117</v>
      </c>
      <c r="BE157" s="151">
        <f>IF(N157="základní",J157,0)</f>
        <v>0</v>
      </c>
      <c r="BF157" s="151">
        <f>IF(N157="snížená",J157,0)</f>
        <v>0</v>
      </c>
      <c r="BG157" s="151">
        <f>IF(N157="zákl. přenesená",J157,0)</f>
        <v>0</v>
      </c>
      <c r="BH157" s="151">
        <f>IF(N157="sníž. přenesená",J157,0)</f>
        <v>0</v>
      </c>
      <c r="BI157" s="151">
        <f>IF(N157="nulová",J157,0)</f>
        <v>0</v>
      </c>
      <c r="BJ157" s="16" t="s">
        <v>77</v>
      </c>
      <c r="BK157" s="151">
        <f>ROUND(I157*H157,2)</f>
        <v>0</v>
      </c>
      <c r="BL157" s="16" t="s">
        <v>123</v>
      </c>
      <c r="BM157" s="150" t="s">
        <v>175</v>
      </c>
    </row>
    <row r="158" spans="1:65" s="2" customFormat="1">
      <c r="A158" s="28"/>
      <c r="B158" s="29"/>
      <c r="C158" s="28"/>
      <c r="D158" s="152"/>
      <c r="E158" s="28"/>
      <c r="F158" s="153"/>
      <c r="G158" s="28"/>
      <c r="H158" s="28"/>
      <c r="I158" s="28"/>
      <c r="J158" s="28"/>
      <c r="K158" s="28"/>
      <c r="L158" s="29"/>
      <c r="M158" s="154"/>
      <c r="N158" s="155"/>
      <c r="O158" s="54"/>
      <c r="P158" s="54"/>
      <c r="Q158" s="54"/>
      <c r="R158" s="54"/>
      <c r="S158" s="54"/>
      <c r="T158" s="55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T158" s="16"/>
      <c r="AU158" s="16"/>
    </row>
    <row r="159" spans="1:65" s="2" customFormat="1" ht="24.2" customHeight="1">
      <c r="A159" s="28"/>
      <c r="B159" s="139"/>
      <c r="C159" s="140" t="s">
        <v>176</v>
      </c>
      <c r="D159" s="140" t="s">
        <v>119</v>
      </c>
      <c r="E159" s="141" t="s">
        <v>177</v>
      </c>
      <c r="F159" s="142" t="s">
        <v>178</v>
      </c>
      <c r="G159" s="143" t="s">
        <v>170</v>
      </c>
      <c r="H159" s="144">
        <v>1</v>
      </c>
      <c r="I159" s="145"/>
      <c r="J159" s="145"/>
      <c r="K159" s="142" t="s">
        <v>408</v>
      </c>
      <c r="L159" s="29"/>
      <c r="M159" s="146" t="s">
        <v>1</v>
      </c>
      <c r="N159" s="147" t="s">
        <v>34</v>
      </c>
      <c r="O159" s="148">
        <v>0.55700000000000005</v>
      </c>
      <c r="P159" s="148">
        <f>O159*H159</f>
        <v>0.55700000000000005</v>
      </c>
      <c r="Q159" s="148">
        <v>0</v>
      </c>
      <c r="R159" s="148">
        <f>Q159*H159</f>
        <v>0</v>
      </c>
      <c r="S159" s="148">
        <v>8.2000000000000003E-2</v>
      </c>
      <c r="T159" s="149">
        <f>S159*H159</f>
        <v>8.2000000000000003E-2</v>
      </c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R159" s="150" t="s">
        <v>123</v>
      </c>
      <c r="AT159" s="150" t="s">
        <v>119</v>
      </c>
      <c r="AU159" s="150" t="s">
        <v>79</v>
      </c>
      <c r="AY159" s="16" t="s">
        <v>117</v>
      </c>
      <c r="BE159" s="151">
        <f>IF(N159="základní",J159,0)</f>
        <v>0</v>
      </c>
      <c r="BF159" s="151">
        <f>IF(N159="snížená",J159,0)</f>
        <v>0</v>
      </c>
      <c r="BG159" s="151">
        <f>IF(N159="zákl. přenesená",J159,0)</f>
        <v>0</v>
      </c>
      <c r="BH159" s="151">
        <f>IF(N159="sníž. přenesená",J159,0)</f>
        <v>0</v>
      </c>
      <c r="BI159" s="151">
        <f>IF(N159="nulová",J159,0)</f>
        <v>0</v>
      </c>
      <c r="BJ159" s="16" t="s">
        <v>77</v>
      </c>
      <c r="BK159" s="151">
        <f>ROUND(I159*H159,2)</f>
        <v>0</v>
      </c>
      <c r="BL159" s="16" t="s">
        <v>123</v>
      </c>
      <c r="BM159" s="150" t="s">
        <v>179</v>
      </c>
    </row>
    <row r="160" spans="1:65" s="2" customFormat="1">
      <c r="A160" s="28"/>
      <c r="B160" s="29"/>
      <c r="C160" s="28"/>
      <c r="D160" s="152"/>
      <c r="E160" s="28"/>
      <c r="F160" s="153"/>
      <c r="G160" s="28"/>
      <c r="H160" s="28"/>
      <c r="I160" s="28"/>
      <c r="J160" s="28"/>
      <c r="K160" s="28"/>
      <c r="L160" s="29"/>
      <c r="M160" s="154"/>
      <c r="N160" s="155"/>
      <c r="O160" s="54"/>
      <c r="P160" s="54"/>
      <c r="Q160" s="54"/>
      <c r="R160" s="54"/>
      <c r="S160" s="54"/>
      <c r="T160" s="55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T160" s="16"/>
      <c r="AU160" s="16"/>
    </row>
    <row r="161" spans="1:65" s="12" customFormat="1" ht="22.9" customHeight="1">
      <c r="B161" s="127"/>
      <c r="D161" s="128" t="s">
        <v>68</v>
      </c>
      <c r="E161" s="137" t="s">
        <v>180</v>
      </c>
      <c r="F161" s="137" t="s">
        <v>181</v>
      </c>
      <c r="J161" s="138"/>
      <c r="L161" s="127"/>
      <c r="M161" s="131"/>
      <c r="N161" s="132"/>
      <c r="O161" s="132"/>
      <c r="P161" s="133">
        <f>SUM(P162:P173)</f>
        <v>1.4794499999999999</v>
      </c>
      <c r="Q161" s="132"/>
      <c r="R161" s="133">
        <f>SUM(R162:R173)</f>
        <v>0</v>
      </c>
      <c r="S161" s="132"/>
      <c r="T161" s="134">
        <f>SUM(T162:T173)</f>
        <v>0</v>
      </c>
      <c r="AR161" s="128" t="s">
        <v>77</v>
      </c>
      <c r="AT161" s="135" t="s">
        <v>68</v>
      </c>
      <c r="AU161" s="135" t="s">
        <v>77</v>
      </c>
      <c r="AY161" s="128" t="s">
        <v>117</v>
      </c>
      <c r="BK161" s="136">
        <f>SUM(BK162:BK173)</f>
        <v>0</v>
      </c>
    </row>
    <row r="162" spans="1:65" s="2" customFormat="1" ht="21.75" customHeight="1">
      <c r="A162" s="28"/>
      <c r="B162" s="139"/>
      <c r="C162" s="140" t="s">
        <v>182</v>
      </c>
      <c r="D162" s="140" t="s">
        <v>119</v>
      </c>
      <c r="E162" s="141" t="s">
        <v>183</v>
      </c>
      <c r="F162" s="142" t="s">
        <v>184</v>
      </c>
      <c r="G162" s="143" t="s">
        <v>185</v>
      </c>
      <c r="H162" s="144">
        <v>29.588999999999999</v>
      </c>
      <c r="I162" s="145"/>
      <c r="J162" s="145"/>
      <c r="K162" s="142" t="s">
        <v>408</v>
      </c>
      <c r="L162" s="29"/>
      <c r="M162" s="146" t="s">
        <v>1</v>
      </c>
      <c r="N162" s="147" t="s">
        <v>34</v>
      </c>
      <c r="O162" s="148">
        <v>3.2000000000000001E-2</v>
      </c>
      <c r="P162" s="148">
        <f>O162*H162</f>
        <v>0.94684800000000002</v>
      </c>
      <c r="Q162" s="148">
        <v>0</v>
      </c>
      <c r="R162" s="148">
        <f>Q162*H162</f>
        <v>0</v>
      </c>
      <c r="S162" s="148">
        <v>0</v>
      </c>
      <c r="T162" s="149">
        <f>S162*H162</f>
        <v>0</v>
      </c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R162" s="150" t="s">
        <v>123</v>
      </c>
      <c r="AT162" s="150" t="s">
        <v>119</v>
      </c>
      <c r="AU162" s="150" t="s">
        <v>79</v>
      </c>
      <c r="AY162" s="16" t="s">
        <v>117</v>
      </c>
      <c r="BE162" s="151">
        <f>IF(N162="základní",J162,0)</f>
        <v>0</v>
      </c>
      <c r="BF162" s="151">
        <f>IF(N162="snížená",J162,0)</f>
        <v>0</v>
      </c>
      <c r="BG162" s="151">
        <f>IF(N162="zákl. přenesená",J162,0)</f>
        <v>0</v>
      </c>
      <c r="BH162" s="151">
        <f>IF(N162="sníž. přenesená",J162,0)</f>
        <v>0</v>
      </c>
      <c r="BI162" s="151">
        <f>IF(N162="nulová",J162,0)</f>
        <v>0</v>
      </c>
      <c r="BJ162" s="16" t="s">
        <v>77</v>
      </c>
      <c r="BK162" s="151">
        <f>ROUND(I162*H162,2)</f>
        <v>0</v>
      </c>
      <c r="BL162" s="16" t="s">
        <v>123</v>
      </c>
      <c r="BM162" s="150" t="s">
        <v>186</v>
      </c>
    </row>
    <row r="163" spans="1:65" s="2" customFormat="1">
      <c r="A163" s="28"/>
      <c r="B163" s="29"/>
      <c r="C163" s="28"/>
      <c r="D163" s="152"/>
      <c r="E163" s="28"/>
      <c r="F163" s="153"/>
      <c r="G163" s="28"/>
      <c r="H163" s="28"/>
      <c r="I163" s="28"/>
      <c r="J163" s="28"/>
      <c r="K163" s="28"/>
      <c r="L163" s="29"/>
      <c r="M163" s="154"/>
      <c r="N163" s="155"/>
      <c r="O163" s="54"/>
      <c r="P163" s="54"/>
      <c r="Q163" s="54"/>
      <c r="R163" s="54"/>
      <c r="S163" s="54"/>
      <c r="T163" s="55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T163" s="16"/>
      <c r="AU163" s="16"/>
    </row>
    <row r="164" spans="1:65" s="2" customFormat="1" ht="24.2" customHeight="1">
      <c r="A164" s="28"/>
      <c r="B164" s="139"/>
      <c r="C164" s="140" t="s">
        <v>187</v>
      </c>
      <c r="D164" s="140" t="s">
        <v>119</v>
      </c>
      <c r="E164" s="141" t="s">
        <v>188</v>
      </c>
      <c r="F164" s="142" t="s">
        <v>189</v>
      </c>
      <c r="G164" s="143" t="s">
        <v>185</v>
      </c>
      <c r="H164" s="144">
        <v>177.53399999999999</v>
      </c>
      <c r="I164" s="145"/>
      <c r="J164" s="145"/>
      <c r="K164" s="142" t="s">
        <v>408</v>
      </c>
      <c r="L164" s="29"/>
      <c r="M164" s="146" t="s">
        <v>1</v>
      </c>
      <c r="N164" s="147" t="s">
        <v>34</v>
      </c>
      <c r="O164" s="148">
        <v>3.0000000000000001E-3</v>
      </c>
      <c r="P164" s="148">
        <f>O164*H164</f>
        <v>0.53260200000000002</v>
      </c>
      <c r="Q164" s="148">
        <v>0</v>
      </c>
      <c r="R164" s="148">
        <f>Q164*H164</f>
        <v>0</v>
      </c>
      <c r="S164" s="148">
        <v>0</v>
      </c>
      <c r="T164" s="149">
        <f>S164*H164</f>
        <v>0</v>
      </c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R164" s="150" t="s">
        <v>123</v>
      </c>
      <c r="AT164" s="150" t="s">
        <v>119</v>
      </c>
      <c r="AU164" s="150" t="s">
        <v>79</v>
      </c>
      <c r="AY164" s="16" t="s">
        <v>117</v>
      </c>
      <c r="BE164" s="151">
        <f>IF(N164="základní",J164,0)</f>
        <v>0</v>
      </c>
      <c r="BF164" s="151">
        <f>IF(N164="snížená",J164,0)</f>
        <v>0</v>
      </c>
      <c r="BG164" s="151">
        <f>IF(N164="zákl. přenesená",J164,0)</f>
        <v>0</v>
      </c>
      <c r="BH164" s="151">
        <f>IF(N164="sníž. přenesená",J164,0)</f>
        <v>0</v>
      </c>
      <c r="BI164" s="151">
        <f>IF(N164="nulová",J164,0)</f>
        <v>0</v>
      </c>
      <c r="BJ164" s="16" t="s">
        <v>77</v>
      </c>
      <c r="BK164" s="151">
        <f>ROUND(I164*H164,2)</f>
        <v>0</v>
      </c>
      <c r="BL164" s="16" t="s">
        <v>123</v>
      </c>
      <c r="BM164" s="150" t="s">
        <v>190</v>
      </c>
    </row>
    <row r="165" spans="1:65" s="2" customFormat="1">
      <c r="A165" s="28"/>
      <c r="B165" s="29"/>
      <c r="C165" s="28"/>
      <c r="D165" s="152"/>
      <c r="E165" s="28"/>
      <c r="F165" s="153"/>
      <c r="G165" s="28"/>
      <c r="H165" s="28"/>
      <c r="I165" s="28"/>
      <c r="J165" s="28"/>
      <c r="K165" s="28"/>
      <c r="L165" s="29"/>
      <c r="M165" s="154"/>
      <c r="N165" s="155"/>
      <c r="O165" s="54"/>
      <c r="P165" s="54"/>
      <c r="Q165" s="54"/>
      <c r="R165" s="54"/>
      <c r="S165" s="54"/>
      <c r="T165" s="55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T165" s="16"/>
      <c r="AU165" s="16"/>
    </row>
    <row r="166" spans="1:65" s="13" customFormat="1">
      <c r="B166" s="156"/>
      <c r="D166" s="157" t="s">
        <v>125</v>
      </c>
      <c r="F166" s="159" t="s">
        <v>191</v>
      </c>
      <c r="H166" s="160">
        <v>177.53399999999999</v>
      </c>
      <c r="L166" s="156"/>
      <c r="M166" s="161"/>
      <c r="N166" s="162"/>
      <c r="O166" s="162"/>
      <c r="P166" s="162"/>
      <c r="Q166" s="162"/>
      <c r="R166" s="162"/>
      <c r="S166" s="162"/>
      <c r="T166" s="163"/>
      <c r="AT166" s="158" t="s">
        <v>125</v>
      </c>
      <c r="AU166" s="158" t="s">
        <v>79</v>
      </c>
      <c r="AV166" s="13" t="s">
        <v>79</v>
      </c>
      <c r="AW166" s="13" t="s">
        <v>3</v>
      </c>
      <c r="AX166" s="13" t="s">
        <v>77</v>
      </c>
      <c r="AY166" s="158" t="s">
        <v>117</v>
      </c>
    </row>
    <row r="167" spans="1:65" s="2" customFormat="1" ht="37.9" customHeight="1">
      <c r="A167" s="28"/>
      <c r="B167" s="139"/>
      <c r="C167" s="140" t="s">
        <v>192</v>
      </c>
      <c r="D167" s="140" t="s">
        <v>119</v>
      </c>
      <c r="E167" s="141" t="s">
        <v>193</v>
      </c>
      <c r="F167" s="142" t="s">
        <v>194</v>
      </c>
      <c r="G167" s="143" t="s">
        <v>185</v>
      </c>
      <c r="H167" s="144">
        <v>17.649000000000001</v>
      </c>
      <c r="I167" s="145"/>
      <c r="J167" s="145"/>
      <c r="K167" s="142" t="s">
        <v>408</v>
      </c>
      <c r="L167" s="29"/>
      <c r="M167" s="146" t="s">
        <v>1</v>
      </c>
      <c r="N167" s="147" t="s">
        <v>34</v>
      </c>
      <c r="O167" s="148">
        <v>0</v>
      </c>
      <c r="P167" s="148">
        <f>O167*H167</f>
        <v>0</v>
      </c>
      <c r="Q167" s="148">
        <v>0</v>
      </c>
      <c r="R167" s="148">
        <f>Q167*H167</f>
        <v>0</v>
      </c>
      <c r="S167" s="148">
        <v>0</v>
      </c>
      <c r="T167" s="149">
        <f>S167*H167</f>
        <v>0</v>
      </c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R167" s="150" t="s">
        <v>123</v>
      </c>
      <c r="AT167" s="150" t="s">
        <v>119</v>
      </c>
      <c r="AU167" s="150" t="s">
        <v>79</v>
      </c>
      <c r="AY167" s="16" t="s">
        <v>117</v>
      </c>
      <c r="BE167" s="151">
        <f>IF(N167="základní",J167,0)</f>
        <v>0</v>
      </c>
      <c r="BF167" s="151">
        <f>IF(N167="snížená",J167,0)</f>
        <v>0</v>
      </c>
      <c r="BG167" s="151">
        <f>IF(N167="zákl. přenesená",J167,0)</f>
        <v>0</v>
      </c>
      <c r="BH167" s="151">
        <f>IF(N167="sníž. přenesená",J167,0)</f>
        <v>0</v>
      </c>
      <c r="BI167" s="151">
        <f>IF(N167="nulová",J167,0)</f>
        <v>0</v>
      </c>
      <c r="BJ167" s="16" t="s">
        <v>77</v>
      </c>
      <c r="BK167" s="151">
        <f>ROUND(I167*H167,2)</f>
        <v>0</v>
      </c>
      <c r="BL167" s="16" t="s">
        <v>123</v>
      </c>
      <c r="BM167" s="150" t="s">
        <v>195</v>
      </c>
    </row>
    <row r="168" spans="1:65" s="2" customFormat="1">
      <c r="A168" s="28"/>
      <c r="B168" s="29"/>
      <c r="C168" s="28"/>
      <c r="D168" s="152"/>
      <c r="E168" s="28"/>
      <c r="F168" s="153"/>
      <c r="G168" s="28"/>
      <c r="H168" s="28"/>
      <c r="I168" s="28"/>
      <c r="J168" s="28"/>
      <c r="K168" s="28"/>
      <c r="L168" s="29"/>
      <c r="M168" s="154"/>
      <c r="N168" s="155"/>
      <c r="O168" s="54"/>
      <c r="P168" s="54"/>
      <c r="Q168" s="54"/>
      <c r="R168" s="54"/>
      <c r="S168" s="54"/>
      <c r="T168" s="55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T168" s="16"/>
      <c r="AU168" s="16"/>
    </row>
    <row r="169" spans="1:65" s="13" customFormat="1">
      <c r="B169" s="156"/>
      <c r="D169" s="157" t="s">
        <v>125</v>
      </c>
      <c r="E169" s="158" t="s">
        <v>1</v>
      </c>
      <c r="F169" s="159" t="s">
        <v>196</v>
      </c>
      <c r="H169" s="160">
        <v>17.648999999999997</v>
      </c>
      <c r="L169" s="156"/>
      <c r="M169" s="161"/>
      <c r="N169" s="162"/>
      <c r="O169" s="162"/>
      <c r="P169" s="162"/>
      <c r="Q169" s="162"/>
      <c r="R169" s="162"/>
      <c r="S169" s="162"/>
      <c r="T169" s="163"/>
      <c r="AT169" s="158" t="s">
        <v>125</v>
      </c>
      <c r="AU169" s="158" t="s">
        <v>79</v>
      </c>
      <c r="AV169" s="13" t="s">
        <v>79</v>
      </c>
      <c r="AW169" s="13" t="s">
        <v>27</v>
      </c>
      <c r="AX169" s="13" t="s">
        <v>77</v>
      </c>
      <c r="AY169" s="158" t="s">
        <v>117</v>
      </c>
    </row>
    <row r="170" spans="1:65" s="2" customFormat="1" ht="44.25" customHeight="1">
      <c r="A170" s="28"/>
      <c r="B170" s="139"/>
      <c r="C170" s="140" t="s">
        <v>197</v>
      </c>
      <c r="D170" s="140" t="s">
        <v>119</v>
      </c>
      <c r="E170" s="141" t="s">
        <v>198</v>
      </c>
      <c r="F170" s="142" t="s">
        <v>199</v>
      </c>
      <c r="G170" s="143" t="s">
        <v>185</v>
      </c>
      <c r="H170" s="144">
        <v>7.2</v>
      </c>
      <c r="I170" s="145"/>
      <c r="J170" s="145"/>
      <c r="K170" s="142" t="s">
        <v>408</v>
      </c>
      <c r="L170" s="29"/>
      <c r="M170" s="146" t="s">
        <v>1</v>
      </c>
      <c r="N170" s="147" t="s">
        <v>34</v>
      </c>
      <c r="O170" s="148">
        <v>0</v>
      </c>
      <c r="P170" s="148">
        <f>O170*H170</f>
        <v>0</v>
      </c>
      <c r="Q170" s="148">
        <v>0</v>
      </c>
      <c r="R170" s="148">
        <f>Q170*H170</f>
        <v>0</v>
      </c>
      <c r="S170" s="148">
        <v>0</v>
      </c>
      <c r="T170" s="149">
        <f>S170*H170</f>
        <v>0</v>
      </c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R170" s="150" t="s">
        <v>123</v>
      </c>
      <c r="AT170" s="150" t="s">
        <v>119</v>
      </c>
      <c r="AU170" s="150" t="s">
        <v>79</v>
      </c>
      <c r="AY170" s="16" t="s">
        <v>117</v>
      </c>
      <c r="BE170" s="151">
        <f>IF(N170="základní",J170,0)</f>
        <v>0</v>
      </c>
      <c r="BF170" s="151">
        <f>IF(N170="snížená",J170,0)</f>
        <v>0</v>
      </c>
      <c r="BG170" s="151">
        <f>IF(N170="zákl. přenesená",J170,0)</f>
        <v>0</v>
      </c>
      <c r="BH170" s="151">
        <f>IF(N170="sníž. přenesená",J170,0)</f>
        <v>0</v>
      </c>
      <c r="BI170" s="151">
        <f>IF(N170="nulová",J170,0)</f>
        <v>0</v>
      </c>
      <c r="BJ170" s="16" t="s">
        <v>77</v>
      </c>
      <c r="BK170" s="151">
        <f>ROUND(I170*H170,2)</f>
        <v>0</v>
      </c>
      <c r="BL170" s="16" t="s">
        <v>123</v>
      </c>
      <c r="BM170" s="150" t="s">
        <v>200</v>
      </c>
    </row>
    <row r="171" spans="1:65" s="2" customFormat="1">
      <c r="A171" s="28"/>
      <c r="B171" s="29"/>
      <c r="C171" s="28"/>
      <c r="D171" s="152"/>
      <c r="E171" s="28"/>
      <c r="F171" s="153"/>
      <c r="G171" s="28"/>
      <c r="H171" s="28"/>
      <c r="I171" s="28"/>
      <c r="J171" s="28"/>
      <c r="K171" s="28"/>
      <c r="L171" s="29"/>
      <c r="M171" s="154"/>
      <c r="N171" s="155"/>
      <c r="O171" s="54"/>
      <c r="P171" s="54"/>
      <c r="Q171" s="54"/>
      <c r="R171" s="54"/>
      <c r="S171" s="54"/>
      <c r="T171" s="55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T171" s="16"/>
      <c r="AU171" s="16"/>
    </row>
    <row r="172" spans="1:65" s="2" customFormat="1" ht="44.25" customHeight="1">
      <c r="A172" s="28"/>
      <c r="B172" s="139"/>
      <c r="C172" s="140" t="s">
        <v>201</v>
      </c>
      <c r="D172" s="140" t="s">
        <v>119</v>
      </c>
      <c r="E172" s="141" t="s">
        <v>202</v>
      </c>
      <c r="F172" s="142" t="s">
        <v>203</v>
      </c>
      <c r="G172" s="143" t="s">
        <v>185</v>
      </c>
      <c r="H172" s="144">
        <v>4.74</v>
      </c>
      <c r="I172" s="145"/>
      <c r="J172" s="145"/>
      <c r="K172" s="142" t="s">
        <v>408</v>
      </c>
      <c r="L172" s="29"/>
      <c r="M172" s="146" t="s">
        <v>1</v>
      </c>
      <c r="N172" s="147" t="s">
        <v>34</v>
      </c>
      <c r="O172" s="148">
        <v>0</v>
      </c>
      <c r="P172" s="148">
        <f>O172*H172</f>
        <v>0</v>
      </c>
      <c r="Q172" s="148">
        <v>0</v>
      </c>
      <c r="R172" s="148">
        <f>Q172*H172</f>
        <v>0</v>
      </c>
      <c r="S172" s="148">
        <v>0</v>
      </c>
      <c r="T172" s="149">
        <f>S172*H172</f>
        <v>0</v>
      </c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R172" s="150" t="s">
        <v>123</v>
      </c>
      <c r="AT172" s="150" t="s">
        <v>119</v>
      </c>
      <c r="AU172" s="150" t="s">
        <v>79</v>
      </c>
      <c r="AY172" s="16" t="s">
        <v>117</v>
      </c>
      <c r="BE172" s="151">
        <f>IF(N172="základní",J172,0)</f>
        <v>0</v>
      </c>
      <c r="BF172" s="151">
        <f>IF(N172="snížená",J172,0)</f>
        <v>0</v>
      </c>
      <c r="BG172" s="151">
        <f>IF(N172="zákl. přenesená",J172,0)</f>
        <v>0</v>
      </c>
      <c r="BH172" s="151">
        <f>IF(N172="sníž. přenesená",J172,0)</f>
        <v>0</v>
      </c>
      <c r="BI172" s="151">
        <f>IF(N172="nulová",J172,0)</f>
        <v>0</v>
      </c>
      <c r="BJ172" s="16" t="s">
        <v>77</v>
      </c>
      <c r="BK172" s="151">
        <f>ROUND(I172*H172,2)</f>
        <v>0</v>
      </c>
      <c r="BL172" s="16" t="s">
        <v>123</v>
      </c>
      <c r="BM172" s="150" t="s">
        <v>204</v>
      </c>
    </row>
    <row r="173" spans="1:65" s="2" customFormat="1">
      <c r="A173" s="28"/>
      <c r="B173" s="29"/>
      <c r="C173" s="28"/>
      <c r="D173" s="152"/>
      <c r="E173" s="28"/>
      <c r="F173" s="153"/>
      <c r="G173" s="28"/>
      <c r="H173" s="28"/>
      <c r="I173" s="28"/>
      <c r="J173" s="28"/>
      <c r="K173" s="28"/>
      <c r="L173" s="29"/>
      <c r="M173" s="154"/>
      <c r="N173" s="155"/>
      <c r="O173" s="54"/>
      <c r="P173" s="54"/>
      <c r="Q173" s="54"/>
      <c r="R173" s="54"/>
      <c r="S173" s="54"/>
      <c r="T173" s="55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T173" s="16"/>
      <c r="AU173" s="16"/>
    </row>
    <row r="174" spans="1:65" s="12" customFormat="1" ht="25.9" customHeight="1">
      <c r="B174" s="127"/>
      <c r="D174" s="128" t="s">
        <v>68</v>
      </c>
      <c r="E174" s="129" t="s">
        <v>205</v>
      </c>
      <c r="F174" s="129" t="s">
        <v>206</v>
      </c>
      <c r="J174" s="130"/>
      <c r="L174" s="127"/>
      <c r="M174" s="131"/>
      <c r="N174" s="132"/>
      <c r="O174" s="132"/>
      <c r="P174" s="133">
        <f>P175+P179</f>
        <v>0</v>
      </c>
      <c r="Q174" s="132"/>
      <c r="R174" s="133">
        <f>R175+R179</f>
        <v>0</v>
      </c>
      <c r="S174" s="132"/>
      <c r="T174" s="134">
        <f>T175+T179</f>
        <v>0</v>
      </c>
      <c r="AR174" s="128" t="s">
        <v>139</v>
      </c>
      <c r="AT174" s="135" t="s">
        <v>68</v>
      </c>
      <c r="AU174" s="135" t="s">
        <v>69</v>
      </c>
      <c r="AY174" s="128" t="s">
        <v>117</v>
      </c>
      <c r="BK174" s="136">
        <f>BK175+BK179</f>
        <v>0</v>
      </c>
    </row>
    <row r="175" spans="1:65" s="12" customFormat="1" ht="22.9" customHeight="1">
      <c r="B175" s="127"/>
      <c r="D175" s="128" t="s">
        <v>68</v>
      </c>
      <c r="E175" s="137" t="s">
        <v>207</v>
      </c>
      <c r="F175" s="137" t="s">
        <v>208</v>
      </c>
      <c r="J175" s="138"/>
      <c r="L175" s="127"/>
      <c r="M175" s="131"/>
      <c r="N175" s="132"/>
      <c r="O175" s="132"/>
      <c r="P175" s="133">
        <f>SUM(P176:P178)</f>
        <v>0</v>
      </c>
      <c r="Q175" s="132"/>
      <c r="R175" s="133">
        <f>SUM(R176:R178)</f>
        <v>0</v>
      </c>
      <c r="S175" s="132"/>
      <c r="T175" s="134">
        <f>SUM(T176:T178)</f>
        <v>0</v>
      </c>
      <c r="AR175" s="128" t="s">
        <v>139</v>
      </c>
      <c r="AT175" s="135" t="s">
        <v>68</v>
      </c>
      <c r="AU175" s="135" t="s">
        <v>77</v>
      </c>
      <c r="AY175" s="128" t="s">
        <v>117</v>
      </c>
      <c r="BK175" s="136">
        <f>SUM(BK176:BK178)</f>
        <v>0</v>
      </c>
    </row>
    <row r="176" spans="1:65" s="2" customFormat="1" ht="16.5" customHeight="1">
      <c r="A176" s="28"/>
      <c r="B176" s="139"/>
      <c r="C176" s="140" t="s">
        <v>209</v>
      </c>
      <c r="D176" s="140" t="s">
        <v>119</v>
      </c>
      <c r="E176" s="141" t="s">
        <v>210</v>
      </c>
      <c r="F176" s="142" t="s">
        <v>211</v>
      </c>
      <c r="G176" s="143" t="s">
        <v>212</v>
      </c>
      <c r="H176" s="144">
        <v>1</v>
      </c>
      <c r="I176" s="145"/>
      <c r="J176" s="145"/>
      <c r="K176" s="142" t="s">
        <v>408</v>
      </c>
      <c r="L176" s="29"/>
      <c r="M176" s="146" t="s">
        <v>1</v>
      </c>
      <c r="N176" s="147" t="s">
        <v>34</v>
      </c>
      <c r="O176" s="148">
        <v>0</v>
      </c>
      <c r="P176" s="148">
        <f>O176*H176</f>
        <v>0</v>
      </c>
      <c r="Q176" s="148">
        <v>0</v>
      </c>
      <c r="R176" s="148">
        <f>Q176*H176</f>
        <v>0</v>
      </c>
      <c r="S176" s="148">
        <v>0</v>
      </c>
      <c r="T176" s="149">
        <f>S176*H176</f>
        <v>0</v>
      </c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R176" s="150" t="s">
        <v>213</v>
      </c>
      <c r="AT176" s="150" t="s">
        <v>119</v>
      </c>
      <c r="AU176" s="150" t="s">
        <v>79</v>
      </c>
      <c r="AY176" s="16" t="s">
        <v>117</v>
      </c>
      <c r="BE176" s="151">
        <f>IF(N176="základní",J176,0)</f>
        <v>0</v>
      </c>
      <c r="BF176" s="151">
        <f>IF(N176="snížená",J176,0)</f>
        <v>0</v>
      </c>
      <c r="BG176" s="151">
        <f>IF(N176="zákl. přenesená",J176,0)</f>
        <v>0</v>
      </c>
      <c r="BH176" s="151">
        <f>IF(N176="sníž. přenesená",J176,0)</f>
        <v>0</v>
      </c>
      <c r="BI176" s="151">
        <f>IF(N176="nulová",J176,0)</f>
        <v>0</v>
      </c>
      <c r="BJ176" s="16" t="s">
        <v>77</v>
      </c>
      <c r="BK176" s="151">
        <f>ROUND(I176*H176,2)</f>
        <v>0</v>
      </c>
      <c r="BL176" s="16" t="s">
        <v>213</v>
      </c>
      <c r="BM176" s="150" t="s">
        <v>214</v>
      </c>
    </row>
    <row r="177" spans="1:65" s="2" customFormat="1">
      <c r="A177" s="28"/>
      <c r="B177" s="29"/>
      <c r="C177" s="28"/>
      <c r="D177" s="152"/>
      <c r="E177" s="28"/>
      <c r="F177" s="153"/>
      <c r="G177" s="28"/>
      <c r="H177" s="28"/>
      <c r="I177" s="28"/>
      <c r="J177" s="28"/>
      <c r="K177" s="28"/>
      <c r="L177" s="29"/>
      <c r="M177" s="154"/>
      <c r="N177" s="155"/>
      <c r="O177" s="54"/>
      <c r="P177" s="54"/>
      <c r="Q177" s="54"/>
      <c r="R177" s="54"/>
      <c r="S177" s="54"/>
      <c r="T177" s="55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T177" s="16"/>
      <c r="AU177" s="16"/>
    </row>
    <row r="178" spans="1:65" s="13" customFormat="1">
      <c r="B178" s="156"/>
      <c r="D178" s="157" t="s">
        <v>125</v>
      </c>
      <c r="E178" s="158" t="s">
        <v>1</v>
      </c>
      <c r="F178" s="159" t="s">
        <v>215</v>
      </c>
      <c r="H178" s="160">
        <v>1</v>
      </c>
      <c r="L178" s="156"/>
      <c r="M178" s="161"/>
      <c r="N178" s="162"/>
      <c r="O178" s="162"/>
      <c r="P178" s="162"/>
      <c r="Q178" s="162"/>
      <c r="R178" s="162"/>
      <c r="S178" s="162"/>
      <c r="T178" s="163"/>
      <c r="AT178" s="158" t="s">
        <v>125</v>
      </c>
      <c r="AU178" s="158" t="s">
        <v>79</v>
      </c>
      <c r="AV178" s="13" t="s">
        <v>79</v>
      </c>
      <c r="AW178" s="13" t="s">
        <v>27</v>
      </c>
      <c r="AX178" s="13" t="s">
        <v>77</v>
      </c>
      <c r="AY178" s="158" t="s">
        <v>117</v>
      </c>
    </row>
    <row r="179" spans="1:65" s="12" customFormat="1" ht="22.9" customHeight="1">
      <c r="B179" s="127"/>
      <c r="D179" s="128" t="s">
        <v>68</v>
      </c>
      <c r="E179" s="137" t="s">
        <v>216</v>
      </c>
      <c r="F179" s="137" t="s">
        <v>217</v>
      </c>
      <c r="J179" s="138"/>
      <c r="L179" s="127"/>
      <c r="M179" s="131"/>
      <c r="N179" s="132"/>
      <c r="O179" s="132"/>
      <c r="P179" s="133">
        <f>SUM(P180:P181)</f>
        <v>0</v>
      </c>
      <c r="Q179" s="132"/>
      <c r="R179" s="133">
        <f>SUM(R180:R181)</f>
        <v>0</v>
      </c>
      <c r="S179" s="132"/>
      <c r="T179" s="134">
        <f>SUM(T180:T181)</f>
        <v>0</v>
      </c>
      <c r="AR179" s="128" t="s">
        <v>139</v>
      </c>
      <c r="AT179" s="135" t="s">
        <v>68</v>
      </c>
      <c r="AU179" s="135" t="s">
        <v>77</v>
      </c>
      <c r="AY179" s="128" t="s">
        <v>117</v>
      </c>
      <c r="BK179" s="136">
        <f>SUM(BK180:BK181)</f>
        <v>0</v>
      </c>
    </row>
    <row r="180" spans="1:65" s="2" customFormat="1" ht="16.5" customHeight="1">
      <c r="A180" s="28"/>
      <c r="B180" s="139"/>
      <c r="C180" s="140" t="s">
        <v>7</v>
      </c>
      <c r="D180" s="140" t="s">
        <v>119</v>
      </c>
      <c r="E180" s="141" t="s">
        <v>218</v>
      </c>
      <c r="F180" s="142" t="s">
        <v>219</v>
      </c>
      <c r="G180" s="143" t="s">
        <v>212</v>
      </c>
      <c r="H180" s="144">
        <v>1</v>
      </c>
      <c r="I180" s="145"/>
      <c r="J180" s="145"/>
      <c r="K180" s="142" t="s">
        <v>408</v>
      </c>
      <c r="L180" s="29"/>
      <c r="M180" s="146" t="s">
        <v>1</v>
      </c>
      <c r="N180" s="147" t="s">
        <v>34</v>
      </c>
      <c r="O180" s="148">
        <v>0</v>
      </c>
      <c r="P180" s="148">
        <f>O180*H180</f>
        <v>0</v>
      </c>
      <c r="Q180" s="148">
        <v>0</v>
      </c>
      <c r="R180" s="148">
        <f>Q180*H180</f>
        <v>0</v>
      </c>
      <c r="S180" s="148">
        <v>0</v>
      </c>
      <c r="T180" s="149">
        <f>S180*H180</f>
        <v>0</v>
      </c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R180" s="150" t="s">
        <v>213</v>
      </c>
      <c r="AT180" s="150" t="s">
        <v>119</v>
      </c>
      <c r="AU180" s="150" t="s">
        <v>79</v>
      </c>
      <c r="AY180" s="16" t="s">
        <v>117</v>
      </c>
      <c r="BE180" s="151">
        <f>IF(N180="základní",J180,0)</f>
        <v>0</v>
      </c>
      <c r="BF180" s="151">
        <f>IF(N180="snížená",J180,0)</f>
        <v>0</v>
      </c>
      <c r="BG180" s="151">
        <f>IF(N180="zákl. přenesená",J180,0)</f>
        <v>0</v>
      </c>
      <c r="BH180" s="151">
        <f>IF(N180="sníž. přenesená",J180,0)</f>
        <v>0</v>
      </c>
      <c r="BI180" s="151">
        <f>IF(N180="nulová",J180,0)</f>
        <v>0</v>
      </c>
      <c r="BJ180" s="16" t="s">
        <v>77</v>
      </c>
      <c r="BK180" s="151">
        <f>ROUND(I180*H180,2)</f>
        <v>0</v>
      </c>
      <c r="BL180" s="16" t="s">
        <v>213</v>
      </c>
      <c r="BM180" s="150" t="s">
        <v>220</v>
      </c>
    </row>
    <row r="181" spans="1:65" s="2" customFormat="1">
      <c r="A181" s="28"/>
      <c r="B181" s="29"/>
      <c r="C181" s="28"/>
      <c r="D181" s="152"/>
      <c r="E181" s="28"/>
      <c r="F181" s="153"/>
      <c r="G181" s="28"/>
      <c r="H181" s="28"/>
      <c r="I181" s="28"/>
      <c r="J181" s="28"/>
      <c r="K181" s="28"/>
      <c r="L181" s="29"/>
      <c r="M181" s="164"/>
      <c r="N181" s="165"/>
      <c r="O181" s="166"/>
      <c r="P181" s="166"/>
      <c r="Q181" s="166"/>
      <c r="R181" s="166"/>
      <c r="S181" s="166"/>
      <c r="T181" s="167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T181" s="16"/>
      <c r="AU181" s="16"/>
    </row>
    <row r="182" spans="1:65" s="2" customFormat="1" ht="6.95" customHeight="1">
      <c r="A182" s="28"/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29"/>
      <c r="M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</row>
  </sheetData>
  <autoFilter ref="C123:K181" xr:uid="{00000000-0009-0000-0000-000001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173"/>
  <sheetViews>
    <sheetView showGridLines="0" workbookViewId="0">
      <selection activeCell="Y127" sqref="Y127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9"/>
    </row>
    <row r="2" spans="1:46" s="1" customFormat="1" ht="36.950000000000003" customHeight="1">
      <c r="L2" s="184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6" t="s">
        <v>82</v>
      </c>
    </row>
    <row r="3" spans="1:46" s="1" customFormat="1" ht="6.95" hidden="1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1:46" s="1" customFormat="1" ht="24.95" hidden="1" customHeight="1">
      <c r="B4" s="19"/>
      <c r="D4" s="20" t="s">
        <v>86</v>
      </c>
      <c r="L4" s="19"/>
      <c r="M4" s="90" t="s">
        <v>10</v>
      </c>
      <c r="AT4" s="16" t="s">
        <v>3</v>
      </c>
    </row>
    <row r="5" spans="1:46" s="1" customFormat="1" ht="6.95" hidden="1" customHeight="1">
      <c r="B5" s="19"/>
      <c r="L5" s="19"/>
    </row>
    <row r="6" spans="1:46" s="1" customFormat="1" ht="12" hidden="1" customHeight="1">
      <c r="B6" s="19"/>
      <c r="D6" s="25" t="s">
        <v>14</v>
      </c>
      <c r="L6" s="19"/>
    </row>
    <row r="7" spans="1:46" s="1" customFormat="1" ht="26.25" hidden="1" customHeight="1">
      <c r="B7" s="19"/>
      <c r="E7" s="216" t="str">
        <f>'Rekapitulace stavby'!K6</f>
        <v>Bezpečné přecházení křiž. B.Němcové, Polní, Branky a Krátká v obci Ostopovice</v>
      </c>
      <c r="F7" s="217"/>
      <c r="G7" s="217"/>
      <c r="H7" s="217"/>
      <c r="L7" s="19"/>
    </row>
    <row r="8" spans="1:46" s="2" customFormat="1" ht="12" hidden="1" customHeight="1">
      <c r="A8" s="28"/>
      <c r="B8" s="29"/>
      <c r="C8" s="28"/>
      <c r="D8" s="25" t="s">
        <v>87</v>
      </c>
      <c r="E8" s="28"/>
      <c r="F8" s="28"/>
      <c r="G8" s="28"/>
      <c r="H8" s="28"/>
      <c r="I8" s="28"/>
      <c r="J8" s="28"/>
      <c r="K8" s="28"/>
      <c r="L8" s="3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2" customFormat="1" ht="30" hidden="1" customHeight="1">
      <c r="A9" s="28"/>
      <c r="B9" s="29"/>
      <c r="C9" s="28"/>
      <c r="D9" s="28"/>
      <c r="E9" s="189" t="s">
        <v>221</v>
      </c>
      <c r="F9" s="215"/>
      <c r="G9" s="215"/>
      <c r="H9" s="215"/>
      <c r="I9" s="28"/>
      <c r="J9" s="28"/>
      <c r="K9" s="28"/>
      <c r="L9" s="3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idden="1">
      <c r="A10" s="28"/>
      <c r="B10" s="29"/>
      <c r="C10" s="28"/>
      <c r="D10" s="28"/>
      <c r="E10" s="28"/>
      <c r="F10" s="28"/>
      <c r="G10" s="28"/>
      <c r="H10" s="28"/>
      <c r="I10" s="28"/>
      <c r="J10" s="28"/>
      <c r="K10" s="28"/>
      <c r="L10" s="3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2" hidden="1" customHeight="1">
      <c r="A11" s="28"/>
      <c r="B11" s="29"/>
      <c r="C11" s="28"/>
      <c r="D11" s="25" t="s">
        <v>16</v>
      </c>
      <c r="E11" s="28"/>
      <c r="F11" s="23" t="s">
        <v>1</v>
      </c>
      <c r="G11" s="28"/>
      <c r="H11" s="28"/>
      <c r="I11" s="25" t="s">
        <v>17</v>
      </c>
      <c r="J11" s="23" t="s">
        <v>1</v>
      </c>
      <c r="K11" s="28"/>
      <c r="L11" s="3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hidden="1" customHeight="1">
      <c r="A12" s="28"/>
      <c r="B12" s="29"/>
      <c r="C12" s="28"/>
      <c r="D12" s="25" t="s">
        <v>18</v>
      </c>
      <c r="E12" s="28"/>
      <c r="F12" s="23" t="s">
        <v>19</v>
      </c>
      <c r="G12" s="28"/>
      <c r="H12" s="28"/>
      <c r="I12" s="25" t="s">
        <v>20</v>
      </c>
      <c r="J12" s="51">
        <f>'Rekapitulace stavby'!AN8</f>
        <v>0</v>
      </c>
      <c r="K12" s="28"/>
      <c r="L12" s="3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0.9" hidden="1" customHeight="1">
      <c r="A13" s="28"/>
      <c r="B13" s="29"/>
      <c r="C13" s="28"/>
      <c r="D13" s="28"/>
      <c r="E13" s="28"/>
      <c r="F13" s="28"/>
      <c r="G13" s="28"/>
      <c r="H13" s="28"/>
      <c r="I13" s="28"/>
      <c r="J13" s="28"/>
      <c r="K13" s="28"/>
      <c r="L13" s="3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hidden="1" customHeight="1">
      <c r="A14" s="28"/>
      <c r="B14" s="29"/>
      <c r="C14" s="28"/>
      <c r="D14" s="25" t="s">
        <v>21</v>
      </c>
      <c r="E14" s="28"/>
      <c r="F14" s="28"/>
      <c r="G14" s="28"/>
      <c r="H14" s="28"/>
      <c r="I14" s="25" t="s">
        <v>22</v>
      </c>
      <c r="J14" s="23" t="str">
        <f>IF('Rekapitulace stavby'!AN10="","",'Rekapitulace stavby'!AN10)</f>
        <v/>
      </c>
      <c r="K14" s="28"/>
      <c r="L14" s="3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8" hidden="1" customHeight="1">
      <c r="A15" s="28"/>
      <c r="B15" s="29"/>
      <c r="C15" s="28"/>
      <c r="D15" s="28"/>
      <c r="E15" s="23" t="str">
        <f>IF('Rekapitulace stavby'!E11="","",'Rekapitulace stavby'!E11)</f>
        <v xml:space="preserve"> </v>
      </c>
      <c r="F15" s="28"/>
      <c r="G15" s="28"/>
      <c r="H15" s="28"/>
      <c r="I15" s="25" t="s">
        <v>23</v>
      </c>
      <c r="J15" s="23" t="str">
        <f>IF('Rekapitulace stavby'!AN11="","",'Rekapitulace stavby'!AN11)</f>
        <v/>
      </c>
      <c r="K15" s="28"/>
      <c r="L15" s="3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6.95" hidden="1" customHeight="1">
      <c r="A16" s="28"/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3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2" hidden="1" customHeight="1">
      <c r="A17" s="28"/>
      <c r="B17" s="29"/>
      <c r="C17" s="28"/>
      <c r="D17" s="25" t="s">
        <v>24</v>
      </c>
      <c r="E17" s="28"/>
      <c r="F17" s="28"/>
      <c r="G17" s="28"/>
      <c r="H17" s="28"/>
      <c r="I17" s="25" t="s">
        <v>22</v>
      </c>
      <c r="J17" s="23" t="str">
        <f>'Rekapitulace stavby'!AN13</f>
        <v/>
      </c>
      <c r="K17" s="28"/>
      <c r="L17" s="3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8" hidden="1" customHeight="1">
      <c r="A18" s="28"/>
      <c r="B18" s="29"/>
      <c r="C18" s="28"/>
      <c r="D18" s="28"/>
      <c r="E18" s="209" t="str">
        <f>'Rekapitulace stavby'!E14</f>
        <v xml:space="preserve"> </v>
      </c>
      <c r="F18" s="209"/>
      <c r="G18" s="209"/>
      <c r="H18" s="209"/>
      <c r="I18" s="25" t="s">
        <v>23</v>
      </c>
      <c r="J18" s="23" t="str">
        <f>'Rekapitulace stavby'!AN14</f>
        <v/>
      </c>
      <c r="K18" s="28"/>
      <c r="L18" s="3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6.95" hidden="1" customHeight="1">
      <c r="A19" s="28"/>
      <c r="B19" s="29"/>
      <c r="C19" s="28"/>
      <c r="D19" s="28"/>
      <c r="E19" s="28"/>
      <c r="F19" s="28"/>
      <c r="G19" s="28"/>
      <c r="H19" s="28"/>
      <c r="I19" s="28"/>
      <c r="J19" s="28"/>
      <c r="K19" s="28"/>
      <c r="L19" s="3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2" hidden="1" customHeight="1">
      <c r="A20" s="28"/>
      <c r="B20" s="29"/>
      <c r="C20" s="28"/>
      <c r="D20" s="25" t="s">
        <v>25</v>
      </c>
      <c r="E20" s="28"/>
      <c r="F20" s="28"/>
      <c r="G20" s="28"/>
      <c r="H20" s="28"/>
      <c r="I20" s="25" t="s">
        <v>22</v>
      </c>
      <c r="J20" s="23" t="str">
        <f>IF('Rekapitulace stavby'!AN16="","",'Rekapitulace stavby'!AN16)</f>
        <v/>
      </c>
      <c r="K20" s="28"/>
      <c r="L20" s="3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8" hidden="1" customHeight="1">
      <c r="A21" s="28"/>
      <c r="B21" s="29"/>
      <c r="C21" s="28"/>
      <c r="D21" s="28"/>
      <c r="E21" s="23" t="str">
        <f>IF('Rekapitulace stavby'!E17="","",'Rekapitulace stavby'!E17)</f>
        <v xml:space="preserve"> </v>
      </c>
      <c r="F21" s="28"/>
      <c r="G21" s="28"/>
      <c r="H21" s="28"/>
      <c r="I21" s="25" t="s">
        <v>23</v>
      </c>
      <c r="J21" s="23" t="str">
        <f>IF('Rekapitulace stavby'!AN17="","",'Rekapitulace stavby'!AN17)</f>
        <v/>
      </c>
      <c r="K21" s="28"/>
      <c r="L21" s="3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6.95" hidden="1" customHeight="1">
      <c r="A22" s="28"/>
      <c r="B22" s="29"/>
      <c r="C22" s="28"/>
      <c r="D22" s="28"/>
      <c r="E22" s="28"/>
      <c r="F22" s="28"/>
      <c r="G22" s="28"/>
      <c r="H22" s="28"/>
      <c r="I22" s="28"/>
      <c r="J22" s="28"/>
      <c r="K22" s="28"/>
      <c r="L22" s="3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2" hidden="1" customHeight="1">
      <c r="A23" s="28"/>
      <c r="B23" s="29"/>
      <c r="C23" s="28"/>
      <c r="D23" s="25" t="s">
        <v>26</v>
      </c>
      <c r="E23" s="28"/>
      <c r="F23" s="28"/>
      <c r="G23" s="28"/>
      <c r="H23" s="28"/>
      <c r="I23" s="25" t="s">
        <v>22</v>
      </c>
      <c r="J23" s="23" t="str">
        <f>IF('Rekapitulace stavby'!AN19="","",'Rekapitulace stavby'!AN19)</f>
        <v/>
      </c>
      <c r="K23" s="28"/>
      <c r="L23" s="3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8" hidden="1" customHeight="1">
      <c r="A24" s="28"/>
      <c r="B24" s="29"/>
      <c r="C24" s="28"/>
      <c r="D24" s="28"/>
      <c r="E24" s="23" t="str">
        <f>IF('Rekapitulace stavby'!E20="","",'Rekapitulace stavby'!E20)</f>
        <v xml:space="preserve"> </v>
      </c>
      <c r="F24" s="28"/>
      <c r="G24" s="28"/>
      <c r="H24" s="28"/>
      <c r="I24" s="25" t="s">
        <v>23</v>
      </c>
      <c r="J24" s="23" t="str">
        <f>IF('Rekapitulace stavby'!AN20="","",'Rekapitulace stavby'!AN20)</f>
        <v/>
      </c>
      <c r="K24" s="28"/>
      <c r="L24" s="3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6.95" hidden="1" customHeight="1">
      <c r="A25" s="28"/>
      <c r="B25" s="29"/>
      <c r="C25" s="28"/>
      <c r="D25" s="28"/>
      <c r="E25" s="28"/>
      <c r="F25" s="28"/>
      <c r="G25" s="28"/>
      <c r="H25" s="28"/>
      <c r="I25" s="28"/>
      <c r="J25" s="28"/>
      <c r="K25" s="28"/>
      <c r="L25" s="3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2" hidden="1" customHeight="1">
      <c r="A26" s="28"/>
      <c r="B26" s="29"/>
      <c r="C26" s="28"/>
      <c r="D26" s="25" t="s">
        <v>28</v>
      </c>
      <c r="E26" s="28"/>
      <c r="F26" s="28"/>
      <c r="G26" s="28"/>
      <c r="H26" s="28"/>
      <c r="I26" s="28"/>
      <c r="J26" s="28"/>
      <c r="K26" s="28"/>
      <c r="L26" s="3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8" customFormat="1" ht="16.5" hidden="1" customHeight="1">
      <c r="A27" s="91"/>
      <c r="B27" s="92"/>
      <c r="C27" s="91"/>
      <c r="D27" s="91"/>
      <c r="E27" s="211" t="s">
        <v>1</v>
      </c>
      <c r="F27" s="211"/>
      <c r="G27" s="211"/>
      <c r="H27" s="211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hidden="1" customHeigh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3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5" hidden="1" customHeight="1">
      <c r="A29" s="28"/>
      <c r="B29" s="29"/>
      <c r="C29" s="28"/>
      <c r="D29" s="62"/>
      <c r="E29" s="62"/>
      <c r="F29" s="62"/>
      <c r="G29" s="62"/>
      <c r="H29" s="62"/>
      <c r="I29" s="62"/>
      <c r="J29" s="62"/>
      <c r="K29" s="62"/>
      <c r="L29" s="3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25.35" hidden="1" customHeight="1">
      <c r="A30" s="28"/>
      <c r="B30" s="29"/>
      <c r="C30" s="28"/>
      <c r="D30" s="94" t="s">
        <v>29</v>
      </c>
      <c r="E30" s="28"/>
      <c r="F30" s="28"/>
      <c r="G30" s="28"/>
      <c r="H30" s="28"/>
      <c r="I30" s="28"/>
      <c r="J30" s="67">
        <f>ROUND(J124, 2)</f>
        <v>0</v>
      </c>
      <c r="K30" s="28"/>
      <c r="L30" s="3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hidden="1" customHeight="1">
      <c r="A31" s="28"/>
      <c r="B31" s="29"/>
      <c r="C31" s="28"/>
      <c r="D31" s="62"/>
      <c r="E31" s="62"/>
      <c r="F31" s="62"/>
      <c r="G31" s="62"/>
      <c r="H31" s="62"/>
      <c r="I31" s="62"/>
      <c r="J31" s="62"/>
      <c r="K31" s="62"/>
      <c r="L31" s="3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14.45" hidden="1" customHeight="1">
      <c r="A32" s="28"/>
      <c r="B32" s="29"/>
      <c r="C32" s="28"/>
      <c r="D32" s="28"/>
      <c r="E32" s="28"/>
      <c r="F32" s="32" t="s">
        <v>31</v>
      </c>
      <c r="G32" s="28"/>
      <c r="H32" s="28"/>
      <c r="I32" s="32" t="s">
        <v>30</v>
      </c>
      <c r="J32" s="32" t="s">
        <v>32</v>
      </c>
      <c r="K32" s="28"/>
      <c r="L32" s="3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14.45" hidden="1" customHeight="1">
      <c r="A33" s="28"/>
      <c r="B33" s="29"/>
      <c r="C33" s="28"/>
      <c r="D33" s="95" t="s">
        <v>33</v>
      </c>
      <c r="E33" s="25" t="s">
        <v>34</v>
      </c>
      <c r="F33" s="96">
        <f>ROUND((SUM(BE124:BE172)),  2)</f>
        <v>0</v>
      </c>
      <c r="G33" s="28"/>
      <c r="H33" s="28"/>
      <c r="I33" s="97">
        <v>0.21</v>
      </c>
      <c r="J33" s="96">
        <f>ROUND(((SUM(BE124:BE172))*I33),  2)</f>
        <v>0</v>
      </c>
      <c r="K33" s="28"/>
      <c r="L33" s="3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hidden="1" customHeight="1">
      <c r="A34" s="28"/>
      <c r="B34" s="29"/>
      <c r="C34" s="28"/>
      <c r="D34" s="28"/>
      <c r="E34" s="25" t="s">
        <v>35</v>
      </c>
      <c r="F34" s="96">
        <f>ROUND((SUM(BF124:BF172)),  2)</f>
        <v>0</v>
      </c>
      <c r="G34" s="28"/>
      <c r="H34" s="28"/>
      <c r="I34" s="97">
        <v>0.12</v>
      </c>
      <c r="J34" s="96">
        <f>ROUND(((SUM(BF124:BF172))*I34),  2)</f>
        <v>0</v>
      </c>
      <c r="K34" s="28"/>
      <c r="L34" s="3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hidden="1" customHeight="1">
      <c r="A35" s="28"/>
      <c r="B35" s="29"/>
      <c r="C35" s="28"/>
      <c r="D35" s="28"/>
      <c r="E35" s="25" t="s">
        <v>36</v>
      </c>
      <c r="F35" s="96">
        <f>ROUND((SUM(BG124:BG172)),  2)</f>
        <v>0</v>
      </c>
      <c r="G35" s="28"/>
      <c r="H35" s="28"/>
      <c r="I35" s="97">
        <v>0.21</v>
      </c>
      <c r="J35" s="96">
        <f>0</f>
        <v>0</v>
      </c>
      <c r="K35" s="28"/>
      <c r="L35" s="3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hidden="1" customHeight="1">
      <c r="A36" s="28"/>
      <c r="B36" s="29"/>
      <c r="C36" s="28"/>
      <c r="D36" s="28"/>
      <c r="E36" s="25" t="s">
        <v>37</v>
      </c>
      <c r="F36" s="96">
        <f>ROUND((SUM(BH124:BH172)),  2)</f>
        <v>0</v>
      </c>
      <c r="G36" s="28"/>
      <c r="H36" s="28"/>
      <c r="I36" s="97">
        <v>0.12</v>
      </c>
      <c r="J36" s="96">
        <f>0</f>
        <v>0</v>
      </c>
      <c r="K36" s="28"/>
      <c r="L36" s="3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>
      <c r="A37" s="28"/>
      <c r="B37" s="29"/>
      <c r="C37" s="28"/>
      <c r="D37" s="28"/>
      <c r="E37" s="25" t="s">
        <v>38</v>
      </c>
      <c r="F37" s="96">
        <f>ROUND((SUM(BI124:BI172)),  2)</f>
        <v>0</v>
      </c>
      <c r="G37" s="28"/>
      <c r="H37" s="28"/>
      <c r="I37" s="97">
        <v>0</v>
      </c>
      <c r="J37" s="96">
        <f>0</f>
        <v>0</v>
      </c>
      <c r="K37" s="28"/>
      <c r="L37" s="3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6.95" hidden="1" customHeight="1">
      <c r="A38" s="28"/>
      <c r="B38" s="29"/>
      <c r="C38" s="28"/>
      <c r="D38" s="28"/>
      <c r="E38" s="28"/>
      <c r="F38" s="28"/>
      <c r="G38" s="28"/>
      <c r="H38" s="28"/>
      <c r="I38" s="28"/>
      <c r="J38" s="28"/>
      <c r="K38" s="28"/>
      <c r="L38" s="3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25.35" hidden="1" customHeight="1">
      <c r="A39" s="28"/>
      <c r="B39" s="29"/>
      <c r="C39" s="98"/>
      <c r="D39" s="99" t="s">
        <v>39</v>
      </c>
      <c r="E39" s="56"/>
      <c r="F39" s="56"/>
      <c r="G39" s="100" t="s">
        <v>40</v>
      </c>
      <c r="H39" s="101" t="s">
        <v>41</v>
      </c>
      <c r="I39" s="56"/>
      <c r="J39" s="102">
        <f>SUM(J30:J37)</f>
        <v>0</v>
      </c>
      <c r="K39" s="103"/>
      <c r="L39" s="3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5" hidden="1" customHeight="1">
      <c r="A40" s="28"/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3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1" customFormat="1" ht="14.45" hidden="1" customHeight="1">
      <c r="B41" s="19"/>
      <c r="L41" s="19"/>
    </row>
    <row r="42" spans="1:31" s="1" customFormat="1" ht="14.45" hidden="1" customHeight="1">
      <c r="B42" s="19"/>
      <c r="L42" s="19"/>
    </row>
    <row r="43" spans="1:31" s="1" customFormat="1" ht="14.45" hidden="1" customHeight="1">
      <c r="B43" s="19"/>
      <c r="L43" s="19"/>
    </row>
    <row r="44" spans="1:31" s="1" customFormat="1" ht="14.45" hidden="1" customHeight="1">
      <c r="B44" s="19"/>
      <c r="L44" s="19"/>
    </row>
    <row r="45" spans="1:31" s="1" customFormat="1" ht="14.45" hidden="1" customHeight="1">
      <c r="B45" s="19"/>
      <c r="L45" s="19"/>
    </row>
    <row r="46" spans="1:31" s="1" customFormat="1" ht="14.45" hidden="1" customHeight="1">
      <c r="B46" s="19"/>
      <c r="L46" s="19"/>
    </row>
    <row r="47" spans="1:31" s="1" customFormat="1" ht="14.45" hidden="1" customHeight="1">
      <c r="B47" s="19"/>
      <c r="L47" s="19"/>
    </row>
    <row r="48" spans="1:31" s="1" customFormat="1" ht="14.45" hidden="1" customHeight="1">
      <c r="B48" s="19"/>
      <c r="L48" s="19"/>
    </row>
    <row r="49" spans="1:31" s="1" customFormat="1" ht="14.45" hidden="1" customHeight="1">
      <c r="B49" s="19"/>
      <c r="L49" s="19"/>
    </row>
    <row r="50" spans="1:31" s="2" customFormat="1" ht="14.45" hidden="1" customHeight="1">
      <c r="B50" s="38"/>
      <c r="D50" s="39" t="s">
        <v>42</v>
      </c>
      <c r="E50" s="40"/>
      <c r="F50" s="40"/>
      <c r="G50" s="39" t="s">
        <v>43</v>
      </c>
      <c r="H50" s="40"/>
      <c r="I50" s="40"/>
      <c r="J50" s="40"/>
      <c r="K50" s="40"/>
      <c r="L50" s="38"/>
    </row>
    <row r="51" spans="1:31" hidden="1">
      <c r="B51" s="19"/>
      <c r="L51" s="19"/>
    </row>
    <row r="52" spans="1:31" hidden="1">
      <c r="B52" s="19"/>
      <c r="L52" s="19"/>
    </row>
    <row r="53" spans="1:31" hidden="1">
      <c r="B53" s="19"/>
      <c r="L53" s="19"/>
    </row>
    <row r="54" spans="1:31" hidden="1">
      <c r="B54" s="19"/>
      <c r="L54" s="19"/>
    </row>
    <row r="55" spans="1:31" hidden="1">
      <c r="B55" s="19"/>
      <c r="L55" s="19"/>
    </row>
    <row r="56" spans="1:31" hidden="1">
      <c r="B56" s="19"/>
      <c r="L56" s="19"/>
    </row>
    <row r="57" spans="1:31" hidden="1">
      <c r="B57" s="19"/>
      <c r="L57" s="19"/>
    </row>
    <row r="58" spans="1:31" hidden="1">
      <c r="B58" s="19"/>
      <c r="L58" s="19"/>
    </row>
    <row r="59" spans="1:31" hidden="1">
      <c r="B59" s="19"/>
      <c r="L59" s="19"/>
    </row>
    <row r="60" spans="1:31" hidden="1">
      <c r="B60" s="19"/>
      <c r="L60" s="19"/>
    </row>
    <row r="61" spans="1:31" s="2" customFormat="1" ht="12.75" hidden="1">
      <c r="A61" s="28"/>
      <c r="B61" s="29"/>
      <c r="C61" s="28"/>
      <c r="D61" s="41" t="s">
        <v>44</v>
      </c>
      <c r="E61" s="31"/>
      <c r="F61" s="104" t="s">
        <v>45</v>
      </c>
      <c r="G61" s="41" t="s">
        <v>44</v>
      </c>
      <c r="H61" s="31"/>
      <c r="I61" s="31"/>
      <c r="J61" s="105" t="s">
        <v>45</v>
      </c>
      <c r="K61" s="31"/>
      <c r="L61" s="3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hidden="1">
      <c r="B62" s="19"/>
      <c r="L62" s="19"/>
    </row>
    <row r="63" spans="1:31" hidden="1">
      <c r="B63" s="19"/>
      <c r="L63" s="19"/>
    </row>
    <row r="64" spans="1:31" hidden="1">
      <c r="B64" s="19"/>
      <c r="L64" s="19"/>
    </row>
    <row r="65" spans="1:31" s="2" customFormat="1" ht="12.75" hidden="1">
      <c r="A65" s="28"/>
      <c r="B65" s="29"/>
      <c r="C65" s="28"/>
      <c r="D65" s="39" t="s">
        <v>46</v>
      </c>
      <c r="E65" s="42"/>
      <c r="F65" s="42"/>
      <c r="G65" s="39" t="s">
        <v>47</v>
      </c>
      <c r="H65" s="42"/>
      <c r="I65" s="42"/>
      <c r="J65" s="42"/>
      <c r="K65" s="42"/>
      <c r="L65" s="3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hidden="1">
      <c r="B66" s="19"/>
      <c r="L66" s="19"/>
    </row>
    <row r="67" spans="1:31" hidden="1">
      <c r="B67" s="19"/>
      <c r="L67" s="19"/>
    </row>
    <row r="68" spans="1:31" hidden="1">
      <c r="B68" s="19"/>
      <c r="L68" s="19"/>
    </row>
    <row r="69" spans="1:31" hidden="1">
      <c r="B69" s="19"/>
      <c r="L69" s="19"/>
    </row>
    <row r="70" spans="1:31" hidden="1">
      <c r="B70" s="19"/>
      <c r="L70" s="19"/>
    </row>
    <row r="71" spans="1:31" hidden="1">
      <c r="B71" s="19"/>
      <c r="L71" s="19"/>
    </row>
    <row r="72" spans="1:31" hidden="1">
      <c r="B72" s="19"/>
      <c r="L72" s="19"/>
    </row>
    <row r="73" spans="1:31" hidden="1">
      <c r="B73" s="19"/>
      <c r="L73" s="19"/>
    </row>
    <row r="74" spans="1:31" hidden="1">
      <c r="B74" s="19"/>
      <c r="L74" s="19"/>
    </row>
    <row r="75" spans="1:31" hidden="1">
      <c r="B75" s="19"/>
      <c r="L75" s="19"/>
    </row>
    <row r="76" spans="1:31" s="2" customFormat="1" ht="12.75" hidden="1">
      <c r="A76" s="28"/>
      <c r="B76" s="29"/>
      <c r="C76" s="28"/>
      <c r="D76" s="41" t="s">
        <v>44</v>
      </c>
      <c r="E76" s="31"/>
      <c r="F76" s="104" t="s">
        <v>45</v>
      </c>
      <c r="G76" s="41" t="s">
        <v>44</v>
      </c>
      <c r="H76" s="31"/>
      <c r="I76" s="31"/>
      <c r="J76" s="105" t="s">
        <v>45</v>
      </c>
      <c r="K76" s="31"/>
      <c r="L76" s="3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hidden="1" customHeight="1">
      <c r="A77" s="28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78" spans="1:31" hidden="1"/>
    <row r="79" spans="1:31" hidden="1"/>
    <row r="80" spans="1:31" hidden="1"/>
    <row r="81" spans="1:47" s="2" customFormat="1" ht="6.95" hidden="1" customHeight="1">
      <c r="A81" s="28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2" customFormat="1" ht="24.95" hidden="1" customHeight="1">
      <c r="A82" s="28"/>
      <c r="B82" s="29"/>
      <c r="C82" s="20" t="s">
        <v>89</v>
      </c>
      <c r="D82" s="28"/>
      <c r="E82" s="28"/>
      <c r="F82" s="28"/>
      <c r="G82" s="28"/>
      <c r="H82" s="28"/>
      <c r="I82" s="28"/>
      <c r="J82" s="28"/>
      <c r="K82" s="28"/>
      <c r="L82" s="3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2" customFormat="1" ht="6.95" hidden="1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3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2" customFormat="1" ht="12" hidden="1" customHeight="1">
      <c r="A84" s="28"/>
      <c r="B84" s="29"/>
      <c r="C84" s="25" t="s">
        <v>14</v>
      </c>
      <c r="D84" s="28"/>
      <c r="E84" s="28"/>
      <c r="F84" s="28"/>
      <c r="G84" s="28"/>
      <c r="H84" s="28"/>
      <c r="I84" s="28"/>
      <c r="J84" s="28"/>
      <c r="K84" s="28"/>
      <c r="L84" s="3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2" customFormat="1" ht="26.25" hidden="1" customHeight="1">
      <c r="A85" s="28"/>
      <c r="B85" s="29"/>
      <c r="C85" s="28"/>
      <c r="D85" s="28"/>
      <c r="E85" s="216" t="str">
        <f>E7</f>
        <v>Bezpečné přecházení křiž. B.Němcové, Polní, Branky a Krátká v obci Ostopovice</v>
      </c>
      <c r="F85" s="217"/>
      <c r="G85" s="217"/>
      <c r="H85" s="217"/>
      <c r="I85" s="28"/>
      <c r="J85" s="28"/>
      <c r="K85" s="28"/>
      <c r="L85" s="3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2" customFormat="1" ht="12" hidden="1" customHeight="1">
      <c r="A86" s="28"/>
      <c r="B86" s="29"/>
      <c r="C86" s="25" t="s">
        <v>87</v>
      </c>
      <c r="D86" s="28"/>
      <c r="E86" s="28"/>
      <c r="F86" s="28"/>
      <c r="G86" s="28"/>
      <c r="H86" s="28"/>
      <c r="I86" s="28"/>
      <c r="J86" s="28"/>
      <c r="K86" s="28"/>
      <c r="L86" s="3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2" customFormat="1" ht="30" hidden="1" customHeight="1">
      <c r="A87" s="28"/>
      <c r="B87" s="29"/>
      <c r="C87" s="28"/>
      <c r="D87" s="28"/>
      <c r="E87" s="189" t="str">
        <f>E9</f>
        <v>02 - Bezbariérové opatření na zastávce směr z Brna - obec</v>
      </c>
      <c r="F87" s="215"/>
      <c r="G87" s="215"/>
      <c r="H87" s="215"/>
      <c r="I87" s="28"/>
      <c r="J87" s="28"/>
      <c r="K87" s="28"/>
      <c r="L87" s="3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2" customFormat="1" ht="6.95" hidden="1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3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2" customFormat="1" ht="12" hidden="1" customHeight="1">
      <c r="A89" s="28"/>
      <c r="B89" s="29"/>
      <c r="C89" s="25" t="s">
        <v>18</v>
      </c>
      <c r="D89" s="28"/>
      <c r="E89" s="28"/>
      <c r="F89" s="23" t="str">
        <f>F12</f>
        <v xml:space="preserve"> </v>
      </c>
      <c r="G89" s="28"/>
      <c r="H89" s="28"/>
      <c r="I89" s="25" t="s">
        <v>20</v>
      </c>
      <c r="J89" s="51">
        <f>IF(J12="","",J12)</f>
        <v>0</v>
      </c>
      <c r="K89" s="28"/>
      <c r="L89" s="3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2" customFormat="1" ht="6.95" hidden="1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3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2" customFormat="1" ht="15.2" hidden="1" customHeight="1">
      <c r="A91" s="28"/>
      <c r="B91" s="29"/>
      <c r="C91" s="25" t="s">
        <v>21</v>
      </c>
      <c r="D91" s="28"/>
      <c r="E91" s="28"/>
      <c r="F91" s="23" t="str">
        <f>E15</f>
        <v xml:space="preserve"> </v>
      </c>
      <c r="G91" s="28"/>
      <c r="H91" s="28"/>
      <c r="I91" s="25" t="s">
        <v>25</v>
      </c>
      <c r="J91" s="26" t="str">
        <f>E21</f>
        <v xml:space="preserve"> </v>
      </c>
      <c r="K91" s="28"/>
      <c r="L91" s="3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2" customFormat="1" ht="15.2" hidden="1" customHeight="1">
      <c r="A92" s="28"/>
      <c r="B92" s="29"/>
      <c r="C92" s="25" t="s">
        <v>24</v>
      </c>
      <c r="D92" s="28"/>
      <c r="E92" s="28"/>
      <c r="F92" s="23" t="str">
        <f>IF(E18="","",E18)</f>
        <v xml:space="preserve"> </v>
      </c>
      <c r="G92" s="28"/>
      <c r="H92" s="28"/>
      <c r="I92" s="25" t="s">
        <v>26</v>
      </c>
      <c r="J92" s="26" t="str">
        <f>E24</f>
        <v xml:space="preserve"> </v>
      </c>
      <c r="K92" s="28"/>
      <c r="L92" s="3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2" customFormat="1" ht="10.35" hidden="1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3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2" customFormat="1" ht="29.25" hidden="1" customHeight="1">
      <c r="A94" s="28"/>
      <c r="B94" s="29"/>
      <c r="C94" s="106" t="s">
        <v>90</v>
      </c>
      <c r="D94" s="98"/>
      <c r="E94" s="98"/>
      <c r="F94" s="98"/>
      <c r="G94" s="98"/>
      <c r="H94" s="98"/>
      <c r="I94" s="98"/>
      <c r="J94" s="107" t="s">
        <v>91</v>
      </c>
      <c r="K94" s="98"/>
      <c r="L94" s="3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47" s="2" customFormat="1" ht="10.35" hidden="1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3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47" s="2" customFormat="1" ht="22.9" hidden="1" customHeight="1">
      <c r="A96" s="28"/>
      <c r="B96" s="29"/>
      <c r="C96" s="108" t="s">
        <v>92</v>
      </c>
      <c r="D96" s="28"/>
      <c r="E96" s="28"/>
      <c r="F96" s="28"/>
      <c r="G96" s="28"/>
      <c r="H96" s="28"/>
      <c r="I96" s="28"/>
      <c r="J96" s="67">
        <f>J124</f>
        <v>0</v>
      </c>
      <c r="K96" s="28"/>
      <c r="L96" s="3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6" t="s">
        <v>93</v>
      </c>
    </row>
    <row r="97" spans="1:31" s="9" customFormat="1" ht="24.95" hidden="1" customHeight="1">
      <c r="B97" s="109"/>
      <c r="D97" s="110" t="s">
        <v>94</v>
      </c>
      <c r="E97" s="111"/>
      <c r="F97" s="111"/>
      <c r="G97" s="111"/>
      <c r="H97" s="111"/>
      <c r="I97" s="111"/>
      <c r="J97" s="112">
        <f>J125</f>
        <v>0</v>
      </c>
      <c r="L97" s="109"/>
    </row>
    <row r="98" spans="1:31" s="10" customFormat="1" ht="19.899999999999999" hidden="1" customHeight="1">
      <c r="B98" s="113"/>
      <c r="D98" s="114" t="s">
        <v>95</v>
      </c>
      <c r="E98" s="115"/>
      <c r="F98" s="115"/>
      <c r="G98" s="115"/>
      <c r="H98" s="115"/>
      <c r="I98" s="115"/>
      <c r="J98" s="116">
        <f>J126</f>
        <v>0</v>
      </c>
      <c r="L98" s="113"/>
    </row>
    <row r="99" spans="1:31" s="10" customFormat="1" ht="19.899999999999999" hidden="1" customHeight="1">
      <c r="B99" s="113"/>
      <c r="D99" s="114" t="s">
        <v>96</v>
      </c>
      <c r="E99" s="115"/>
      <c r="F99" s="115"/>
      <c r="G99" s="115"/>
      <c r="H99" s="115"/>
      <c r="I99" s="115"/>
      <c r="J99" s="116">
        <f>J133</f>
        <v>0</v>
      </c>
      <c r="L99" s="113"/>
    </row>
    <row r="100" spans="1:31" s="10" customFormat="1" ht="19.899999999999999" hidden="1" customHeight="1">
      <c r="B100" s="113"/>
      <c r="D100" s="114" t="s">
        <v>97</v>
      </c>
      <c r="E100" s="115"/>
      <c r="F100" s="115"/>
      <c r="G100" s="115"/>
      <c r="H100" s="115"/>
      <c r="I100" s="115"/>
      <c r="J100" s="116">
        <f>J144</f>
        <v>0</v>
      </c>
      <c r="L100" s="113"/>
    </row>
    <row r="101" spans="1:31" s="10" customFormat="1" ht="19.899999999999999" hidden="1" customHeight="1">
      <c r="B101" s="113"/>
      <c r="D101" s="114" t="s">
        <v>98</v>
      </c>
      <c r="E101" s="115"/>
      <c r="F101" s="115"/>
      <c r="G101" s="115"/>
      <c r="H101" s="115"/>
      <c r="I101" s="115"/>
      <c r="J101" s="116">
        <f>J157</f>
        <v>0</v>
      </c>
      <c r="L101" s="113"/>
    </row>
    <row r="102" spans="1:31" s="10" customFormat="1" ht="19.899999999999999" hidden="1" customHeight="1">
      <c r="B102" s="113"/>
      <c r="D102" s="114" t="s">
        <v>222</v>
      </c>
      <c r="E102" s="115"/>
      <c r="F102" s="115"/>
      <c r="G102" s="115"/>
      <c r="H102" s="115"/>
      <c r="I102" s="115"/>
      <c r="J102" s="116">
        <f>J166</f>
        <v>0</v>
      </c>
      <c r="L102" s="113"/>
    </row>
    <row r="103" spans="1:31" s="9" customFormat="1" ht="24.95" hidden="1" customHeight="1">
      <c r="B103" s="109"/>
      <c r="D103" s="110" t="s">
        <v>99</v>
      </c>
      <c r="E103" s="111"/>
      <c r="F103" s="111"/>
      <c r="G103" s="111"/>
      <c r="H103" s="111"/>
      <c r="I103" s="111"/>
      <c r="J103" s="112">
        <f>J169</f>
        <v>0</v>
      </c>
      <c r="L103" s="109"/>
    </row>
    <row r="104" spans="1:31" s="10" customFormat="1" ht="19.899999999999999" hidden="1" customHeight="1">
      <c r="B104" s="113"/>
      <c r="D104" s="114" t="s">
        <v>101</v>
      </c>
      <c r="E104" s="115"/>
      <c r="F104" s="115"/>
      <c r="G104" s="115"/>
      <c r="H104" s="115"/>
      <c r="I104" s="115"/>
      <c r="J104" s="116">
        <f>J170</f>
        <v>0</v>
      </c>
      <c r="L104" s="113"/>
    </row>
    <row r="105" spans="1:31" s="2" customFormat="1" ht="21.75" hidden="1" customHeight="1">
      <c r="A105" s="28"/>
      <c r="B105" s="29"/>
      <c r="C105" s="28"/>
      <c r="D105" s="28"/>
      <c r="E105" s="28"/>
      <c r="F105" s="28"/>
      <c r="G105" s="28"/>
      <c r="H105" s="28"/>
      <c r="I105" s="28"/>
      <c r="J105" s="28"/>
      <c r="K105" s="28"/>
      <c r="L105" s="3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</row>
    <row r="106" spans="1:31" s="2" customFormat="1" ht="6.95" hidden="1" customHeight="1">
      <c r="A106" s="28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pans="1:31" hidden="1"/>
    <row r="108" spans="1:31" hidden="1"/>
    <row r="109" spans="1:31" hidden="1"/>
    <row r="110" spans="1:31" s="2" customFormat="1" ht="6.95" customHeight="1">
      <c r="A110" s="28"/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3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31" s="2" customFormat="1" ht="24.95" customHeight="1">
      <c r="A111" s="28"/>
      <c r="B111" s="29"/>
      <c r="C111" s="20" t="s">
        <v>102</v>
      </c>
      <c r="D111" s="28"/>
      <c r="E111" s="28"/>
      <c r="F111" s="28"/>
      <c r="G111" s="28"/>
      <c r="H111" s="28"/>
      <c r="I111" s="28"/>
      <c r="J111" s="28"/>
      <c r="K111" s="28"/>
      <c r="L111" s="3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31" s="2" customFormat="1" ht="6.95" customHeight="1">
      <c r="A112" s="28"/>
      <c r="B112" s="29"/>
      <c r="C112" s="28"/>
      <c r="D112" s="28"/>
      <c r="E112" s="28"/>
      <c r="F112" s="28"/>
      <c r="G112" s="28"/>
      <c r="H112" s="28"/>
      <c r="I112" s="28"/>
      <c r="J112" s="28"/>
      <c r="K112" s="28"/>
      <c r="L112" s="3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2" customFormat="1" ht="12" customHeight="1">
      <c r="A113" s="28"/>
      <c r="B113" s="29"/>
      <c r="C113" s="25" t="s">
        <v>14</v>
      </c>
      <c r="D113" s="28"/>
      <c r="E113" s="28"/>
      <c r="F113" s="28"/>
      <c r="G113" s="28"/>
      <c r="H113" s="28"/>
      <c r="I113" s="28"/>
      <c r="J113" s="28"/>
      <c r="K113" s="28"/>
      <c r="L113" s="3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5" s="2" customFormat="1" ht="26.25" customHeight="1">
      <c r="A114" s="28"/>
      <c r="B114" s="29"/>
      <c r="C114" s="28"/>
      <c r="D114" s="28"/>
      <c r="E114" s="216" t="str">
        <f>E7</f>
        <v>Bezpečné přecházení křiž. B.Němcové, Polní, Branky a Krátká v obci Ostopovice</v>
      </c>
      <c r="F114" s="217"/>
      <c r="G114" s="217"/>
      <c r="H114" s="217"/>
      <c r="I114" s="28"/>
      <c r="J114" s="28"/>
      <c r="K114" s="28"/>
      <c r="L114" s="3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5" s="2" customFormat="1" ht="12" customHeight="1">
      <c r="A115" s="28"/>
      <c r="B115" s="29"/>
      <c r="C115" s="25" t="s">
        <v>87</v>
      </c>
      <c r="D115" s="28"/>
      <c r="E115" s="28"/>
      <c r="F115" s="28"/>
      <c r="G115" s="28"/>
      <c r="H115" s="28"/>
      <c r="I115" s="28"/>
      <c r="J115" s="28"/>
      <c r="K115" s="28"/>
      <c r="L115" s="3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5" s="2" customFormat="1" ht="30" customHeight="1">
      <c r="A116" s="28"/>
      <c r="B116" s="29"/>
      <c r="C116" s="28"/>
      <c r="D116" s="28"/>
      <c r="E116" s="189" t="str">
        <f>E9</f>
        <v>02 - Bezbariérové opatření na zastávce směr z Brna - obec</v>
      </c>
      <c r="F116" s="215"/>
      <c r="G116" s="215"/>
      <c r="H116" s="215"/>
      <c r="I116" s="28"/>
      <c r="J116" s="28"/>
      <c r="K116" s="28"/>
      <c r="L116" s="3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5" s="2" customFormat="1" ht="6.95" customHeight="1">
      <c r="A117" s="28"/>
      <c r="B117" s="29"/>
      <c r="C117" s="28"/>
      <c r="D117" s="28"/>
      <c r="E117" s="28"/>
      <c r="F117" s="28"/>
      <c r="G117" s="28"/>
      <c r="H117" s="28"/>
      <c r="I117" s="28"/>
      <c r="J117" s="28"/>
      <c r="K117" s="28"/>
      <c r="L117" s="3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5" s="2" customFormat="1" ht="12" customHeight="1">
      <c r="A118" s="28"/>
      <c r="B118" s="29"/>
      <c r="C118" s="25" t="s">
        <v>18</v>
      </c>
      <c r="D118" s="28"/>
      <c r="E118" s="28"/>
      <c r="F118" s="23" t="str">
        <f>F12</f>
        <v xml:space="preserve"> </v>
      </c>
      <c r="G118" s="28"/>
      <c r="H118" s="28"/>
      <c r="I118" s="25" t="s">
        <v>20</v>
      </c>
      <c r="J118" s="51">
        <f>IF(J12="","",J12)</f>
        <v>0</v>
      </c>
      <c r="K118" s="28"/>
      <c r="L118" s="3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5" s="2" customFormat="1" ht="6.95" customHeight="1">
      <c r="A119" s="28"/>
      <c r="B119" s="29"/>
      <c r="C119" s="28"/>
      <c r="D119" s="28"/>
      <c r="E119" s="28"/>
      <c r="F119" s="28"/>
      <c r="G119" s="28"/>
      <c r="H119" s="28"/>
      <c r="I119" s="28"/>
      <c r="J119" s="28"/>
      <c r="K119" s="28"/>
      <c r="L119" s="3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5" s="2" customFormat="1" ht="15.2" customHeight="1">
      <c r="A120" s="28"/>
      <c r="B120" s="29"/>
      <c r="C120" s="25" t="s">
        <v>21</v>
      </c>
      <c r="D120" s="28"/>
      <c r="E120" s="28"/>
      <c r="F120" s="23" t="str">
        <f>E15</f>
        <v xml:space="preserve"> </v>
      </c>
      <c r="G120" s="28"/>
      <c r="H120" s="28"/>
      <c r="I120" s="25" t="s">
        <v>25</v>
      </c>
      <c r="J120" s="26" t="str">
        <f>E21</f>
        <v xml:space="preserve"> </v>
      </c>
      <c r="K120" s="28"/>
      <c r="L120" s="3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5" s="2" customFormat="1" ht="15.2" customHeight="1">
      <c r="A121" s="28"/>
      <c r="B121" s="29"/>
      <c r="C121" s="25" t="s">
        <v>24</v>
      </c>
      <c r="D121" s="28"/>
      <c r="E121" s="28"/>
      <c r="F121" s="23" t="str">
        <f>IF(E18="","",E18)</f>
        <v xml:space="preserve"> </v>
      </c>
      <c r="G121" s="28"/>
      <c r="H121" s="28"/>
      <c r="I121" s="25" t="s">
        <v>26</v>
      </c>
      <c r="J121" s="26" t="str">
        <f>E24</f>
        <v xml:space="preserve"> </v>
      </c>
      <c r="K121" s="28"/>
      <c r="L121" s="3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65" s="2" customFormat="1" ht="10.35" customHeight="1">
      <c r="A122" s="28"/>
      <c r="B122" s="29"/>
      <c r="C122" s="28"/>
      <c r="D122" s="28"/>
      <c r="E122" s="28"/>
      <c r="F122" s="28"/>
      <c r="G122" s="28"/>
      <c r="H122" s="28"/>
      <c r="I122" s="28"/>
      <c r="J122" s="28"/>
      <c r="K122" s="28"/>
      <c r="L122" s="3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65" s="11" customFormat="1" ht="29.25" customHeight="1">
      <c r="A123" s="117"/>
      <c r="B123" s="118"/>
      <c r="C123" s="119" t="s">
        <v>103</v>
      </c>
      <c r="D123" s="120" t="s">
        <v>54</v>
      </c>
      <c r="E123" s="120" t="s">
        <v>50</v>
      </c>
      <c r="F123" s="120" t="s">
        <v>51</v>
      </c>
      <c r="G123" s="120" t="s">
        <v>104</v>
      </c>
      <c r="H123" s="120" t="s">
        <v>105</v>
      </c>
      <c r="I123" s="120" t="s">
        <v>106</v>
      </c>
      <c r="J123" s="120" t="s">
        <v>91</v>
      </c>
      <c r="K123" s="121" t="s">
        <v>107</v>
      </c>
      <c r="L123" s="122"/>
      <c r="M123" s="58" t="s">
        <v>1</v>
      </c>
      <c r="N123" s="59" t="s">
        <v>33</v>
      </c>
      <c r="O123" s="59" t="s">
        <v>108</v>
      </c>
      <c r="P123" s="59" t="s">
        <v>109</v>
      </c>
      <c r="Q123" s="59" t="s">
        <v>110</v>
      </c>
      <c r="R123" s="59" t="s">
        <v>111</v>
      </c>
      <c r="S123" s="59" t="s">
        <v>112</v>
      </c>
      <c r="T123" s="60" t="s">
        <v>113</v>
      </c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</row>
    <row r="124" spans="1:65" s="2" customFormat="1" ht="22.9" customHeight="1">
      <c r="A124" s="28"/>
      <c r="B124" s="29"/>
      <c r="C124" s="65" t="s">
        <v>114</v>
      </c>
      <c r="D124" s="28"/>
      <c r="E124" s="28"/>
      <c r="F124" s="28"/>
      <c r="G124" s="28"/>
      <c r="H124" s="28"/>
      <c r="I124" s="28"/>
      <c r="J124" s="123">
        <f>BK124</f>
        <v>0</v>
      </c>
      <c r="K124" s="28"/>
      <c r="L124" s="29"/>
      <c r="M124" s="61"/>
      <c r="N124" s="52"/>
      <c r="O124" s="62"/>
      <c r="P124" s="124">
        <f>P125+P169</f>
        <v>16.649073999999999</v>
      </c>
      <c r="Q124" s="62"/>
      <c r="R124" s="124">
        <f>R125+R169</f>
        <v>2.9885398000000003</v>
      </c>
      <c r="S124" s="62"/>
      <c r="T124" s="125">
        <f>T125+T169</f>
        <v>1.23</v>
      </c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T124" s="16" t="s">
        <v>68</v>
      </c>
      <c r="AU124" s="16" t="s">
        <v>93</v>
      </c>
      <c r="BK124" s="126">
        <f>BK125+BK169</f>
        <v>0</v>
      </c>
    </row>
    <row r="125" spans="1:65" s="12" customFormat="1" ht="25.9" customHeight="1">
      <c r="B125" s="127"/>
      <c r="D125" s="128" t="s">
        <v>68</v>
      </c>
      <c r="E125" s="129" t="s">
        <v>115</v>
      </c>
      <c r="F125" s="129" t="s">
        <v>116</v>
      </c>
      <c r="J125" s="130">
        <f>BK125</f>
        <v>0</v>
      </c>
      <c r="L125" s="127"/>
      <c r="M125" s="131"/>
      <c r="N125" s="132"/>
      <c r="O125" s="132"/>
      <c r="P125" s="133">
        <f>P126+P133+P144+P157+P166</f>
        <v>16.649073999999999</v>
      </c>
      <c r="Q125" s="132"/>
      <c r="R125" s="133">
        <f>R126+R133+R144+R157+R166</f>
        <v>2.9885398000000003</v>
      </c>
      <c r="S125" s="132"/>
      <c r="T125" s="134">
        <f>T126+T133+T144+T157+T166</f>
        <v>1.23</v>
      </c>
      <c r="AR125" s="128" t="s">
        <v>77</v>
      </c>
      <c r="AT125" s="135" t="s">
        <v>68</v>
      </c>
      <c r="AU125" s="135" t="s">
        <v>69</v>
      </c>
      <c r="AY125" s="128" t="s">
        <v>117</v>
      </c>
      <c r="BK125" s="136">
        <f>BK126+BK133+BK144+BK157+BK166</f>
        <v>0</v>
      </c>
    </row>
    <row r="126" spans="1:65" s="12" customFormat="1" ht="22.9" customHeight="1">
      <c r="B126" s="127"/>
      <c r="D126" s="128" t="s">
        <v>68</v>
      </c>
      <c r="E126" s="137" t="s">
        <v>77</v>
      </c>
      <c r="F126" s="137" t="s">
        <v>118</v>
      </c>
      <c r="J126" s="138">
        <f>BK126</f>
        <v>0</v>
      </c>
      <c r="L126" s="127"/>
      <c r="M126" s="131"/>
      <c r="N126" s="132"/>
      <c r="O126" s="132"/>
      <c r="P126" s="133">
        <f>SUM(P127:P132)</f>
        <v>3.5724</v>
      </c>
      <c r="Q126" s="132"/>
      <c r="R126" s="133">
        <f>SUM(R127:R132)</f>
        <v>0</v>
      </c>
      <c r="S126" s="132"/>
      <c r="T126" s="134">
        <f>SUM(T127:T132)</f>
        <v>1.23</v>
      </c>
      <c r="AR126" s="128" t="s">
        <v>77</v>
      </c>
      <c r="AT126" s="135" t="s">
        <v>68</v>
      </c>
      <c r="AU126" s="135" t="s">
        <v>77</v>
      </c>
      <c r="AY126" s="128" t="s">
        <v>117</v>
      </c>
      <c r="BK126" s="136">
        <f>SUM(BK127:BK132)</f>
        <v>0</v>
      </c>
    </row>
    <row r="127" spans="1:65" s="2" customFormat="1" ht="24.2" customHeight="1">
      <c r="A127" s="28"/>
      <c r="B127" s="139"/>
      <c r="C127" s="140" t="s">
        <v>77</v>
      </c>
      <c r="D127" s="140" t="s">
        <v>119</v>
      </c>
      <c r="E127" s="141" t="s">
        <v>223</v>
      </c>
      <c r="F127" s="142" t="s">
        <v>224</v>
      </c>
      <c r="G127" s="143" t="s">
        <v>122</v>
      </c>
      <c r="H127" s="144">
        <v>10.199999999999999</v>
      </c>
      <c r="I127" s="145"/>
      <c r="J127" s="145"/>
      <c r="K127" s="142" t="s">
        <v>408</v>
      </c>
      <c r="L127" s="29"/>
      <c r="M127" s="146" t="s">
        <v>1</v>
      </c>
      <c r="N127" s="147" t="s">
        <v>34</v>
      </c>
      <c r="O127" s="148">
        <v>0.27200000000000002</v>
      </c>
      <c r="P127" s="148">
        <f>O127*H127</f>
        <v>2.7744</v>
      </c>
      <c r="Q127" s="148">
        <v>0</v>
      </c>
      <c r="R127" s="148">
        <f>Q127*H127</f>
        <v>0</v>
      </c>
      <c r="S127" s="148">
        <v>0</v>
      </c>
      <c r="T127" s="149">
        <f>S127*H127</f>
        <v>0</v>
      </c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R127" s="150" t="s">
        <v>123</v>
      </c>
      <c r="AT127" s="150" t="s">
        <v>119</v>
      </c>
      <c r="AU127" s="150" t="s">
        <v>79</v>
      </c>
      <c r="AY127" s="16" t="s">
        <v>117</v>
      </c>
      <c r="BE127" s="151">
        <f>IF(N127="základní",J127,0)</f>
        <v>0</v>
      </c>
      <c r="BF127" s="151">
        <f>IF(N127="snížená",J127,0)</f>
        <v>0</v>
      </c>
      <c r="BG127" s="151">
        <f>IF(N127="zákl. přenesená",J127,0)</f>
        <v>0</v>
      </c>
      <c r="BH127" s="151">
        <f>IF(N127="sníž. přenesená",J127,0)</f>
        <v>0</v>
      </c>
      <c r="BI127" s="151">
        <f>IF(N127="nulová",J127,0)</f>
        <v>0</v>
      </c>
      <c r="BJ127" s="16" t="s">
        <v>77</v>
      </c>
      <c r="BK127" s="151">
        <f>ROUND(I127*H127,2)</f>
        <v>0</v>
      </c>
      <c r="BL127" s="16" t="s">
        <v>123</v>
      </c>
      <c r="BM127" s="150" t="s">
        <v>225</v>
      </c>
    </row>
    <row r="128" spans="1:65" s="2" customFormat="1">
      <c r="A128" s="28"/>
      <c r="B128" s="29"/>
      <c r="C128" s="28"/>
      <c r="D128" s="152"/>
      <c r="E128" s="28"/>
      <c r="F128" s="153"/>
      <c r="G128" s="28"/>
      <c r="H128" s="28"/>
      <c r="I128" s="28"/>
      <c r="J128" s="28"/>
      <c r="K128" s="28"/>
      <c r="L128" s="29"/>
      <c r="M128" s="154"/>
      <c r="N128" s="155"/>
      <c r="O128" s="54"/>
      <c r="P128" s="54"/>
      <c r="Q128" s="54"/>
      <c r="R128" s="54"/>
      <c r="S128" s="54"/>
      <c r="T128" s="55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T128" s="16"/>
      <c r="AU128" s="16"/>
    </row>
    <row r="129" spans="1:65" s="13" customFormat="1">
      <c r="B129" s="156"/>
      <c r="D129" s="157" t="s">
        <v>125</v>
      </c>
      <c r="E129" s="158" t="s">
        <v>1</v>
      </c>
      <c r="F129" s="159" t="s">
        <v>226</v>
      </c>
      <c r="H129" s="160">
        <v>10.199999999999999</v>
      </c>
      <c r="L129" s="156"/>
      <c r="M129" s="161"/>
      <c r="N129" s="162"/>
      <c r="O129" s="162"/>
      <c r="P129" s="162"/>
      <c r="Q129" s="162"/>
      <c r="R129" s="162"/>
      <c r="S129" s="162"/>
      <c r="T129" s="163"/>
      <c r="AT129" s="158" t="s">
        <v>125</v>
      </c>
      <c r="AU129" s="158" t="s">
        <v>79</v>
      </c>
      <c r="AV129" s="13" t="s">
        <v>79</v>
      </c>
      <c r="AW129" s="13" t="s">
        <v>27</v>
      </c>
      <c r="AX129" s="13" t="s">
        <v>77</v>
      </c>
      <c r="AY129" s="158" t="s">
        <v>117</v>
      </c>
    </row>
    <row r="130" spans="1:65" s="2" customFormat="1" ht="16.5" customHeight="1">
      <c r="A130" s="28"/>
      <c r="B130" s="139"/>
      <c r="C130" s="140" t="s">
        <v>79</v>
      </c>
      <c r="D130" s="140" t="s">
        <v>119</v>
      </c>
      <c r="E130" s="141" t="s">
        <v>134</v>
      </c>
      <c r="F130" s="142" t="s">
        <v>135</v>
      </c>
      <c r="G130" s="143" t="s">
        <v>136</v>
      </c>
      <c r="H130" s="144">
        <v>6</v>
      </c>
      <c r="I130" s="145"/>
      <c r="J130" s="145"/>
      <c r="K130" s="142" t="s">
        <v>408</v>
      </c>
      <c r="L130" s="29"/>
      <c r="M130" s="146" t="s">
        <v>1</v>
      </c>
      <c r="N130" s="147" t="s">
        <v>34</v>
      </c>
      <c r="O130" s="148">
        <v>0.13300000000000001</v>
      </c>
      <c r="P130" s="148">
        <f>O130*H130</f>
        <v>0.79800000000000004</v>
      </c>
      <c r="Q130" s="148">
        <v>0</v>
      </c>
      <c r="R130" s="148">
        <f>Q130*H130</f>
        <v>0</v>
      </c>
      <c r="S130" s="148">
        <v>0.20499999999999999</v>
      </c>
      <c r="T130" s="149">
        <f>S130*H130</f>
        <v>1.23</v>
      </c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R130" s="150" t="s">
        <v>123</v>
      </c>
      <c r="AT130" s="150" t="s">
        <v>119</v>
      </c>
      <c r="AU130" s="150" t="s">
        <v>79</v>
      </c>
      <c r="AY130" s="16" t="s">
        <v>117</v>
      </c>
      <c r="BE130" s="151">
        <f>IF(N130="základní",J130,0)</f>
        <v>0</v>
      </c>
      <c r="BF130" s="151">
        <f>IF(N130="snížená",J130,0)</f>
        <v>0</v>
      </c>
      <c r="BG130" s="151">
        <f>IF(N130="zákl. přenesená",J130,0)</f>
        <v>0</v>
      </c>
      <c r="BH130" s="151">
        <f>IF(N130="sníž. přenesená",J130,0)</f>
        <v>0</v>
      </c>
      <c r="BI130" s="151">
        <f>IF(N130="nulová",J130,0)</f>
        <v>0</v>
      </c>
      <c r="BJ130" s="16" t="s">
        <v>77</v>
      </c>
      <c r="BK130" s="151">
        <f>ROUND(I130*H130,2)</f>
        <v>0</v>
      </c>
      <c r="BL130" s="16" t="s">
        <v>123</v>
      </c>
      <c r="BM130" s="150" t="s">
        <v>137</v>
      </c>
    </row>
    <row r="131" spans="1:65" s="2" customFormat="1">
      <c r="A131" s="28"/>
      <c r="B131" s="29"/>
      <c r="C131" s="28"/>
      <c r="D131" s="152"/>
      <c r="E131" s="28"/>
      <c r="F131" s="153"/>
      <c r="G131" s="28"/>
      <c r="H131" s="28"/>
      <c r="I131" s="28"/>
      <c r="J131" s="28"/>
      <c r="K131" s="28"/>
      <c r="L131" s="29"/>
      <c r="M131" s="154"/>
      <c r="N131" s="155"/>
      <c r="O131" s="54"/>
      <c r="P131" s="54"/>
      <c r="Q131" s="54"/>
      <c r="R131" s="54"/>
      <c r="S131" s="54"/>
      <c r="T131" s="55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T131" s="16"/>
      <c r="AU131" s="16"/>
    </row>
    <row r="132" spans="1:65" s="13" customFormat="1">
      <c r="B132" s="156"/>
      <c r="D132" s="157" t="s">
        <v>125</v>
      </c>
      <c r="E132" s="158" t="s">
        <v>1</v>
      </c>
      <c r="F132" s="159" t="s">
        <v>227</v>
      </c>
      <c r="H132" s="160">
        <v>6</v>
      </c>
      <c r="L132" s="156"/>
      <c r="M132" s="161"/>
      <c r="N132" s="162"/>
      <c r="O132" s="162"/>
      <c r="P132" s="162"/>
      <c r="Q132" s="162"/>
      <c r="R132" s="162"/>
      <c r="S132" s="162"/>
      <c r="T132" s="163"/>
      <c r="AT132" s="158" t="s">
        <v>125</v>
      </c>
      <c r="AU132" s="158" t="s">
        <v>79</v>
      </c>
      <c r="AV132" s="13" t="s">
        <v>79</v>
      </c>
      <c r="AW132" s="13" t="s">
        <v>27</v>
      </c>
      <c r="AX132" s="13" t="s">
        <v>77</v>
      </c>
      <c r="AY132" s="158" t="s">
        <v>117</v>
      </c>
    </row>
    <row r="133" spans="1:65" s="12" customFormat="1" ht="22.9" customHeight="1">
      <c r="B133" s="127"/>
      <c r="D133" s="128" t="s">
        <v>68</v>
      </c>
      <c r="E133" s="137" t="s">
        <v>139</v>
      </c>
      <c r="F133" s="137" t="s">
        <v>145</v>
      </c>
      <c r="J133" s="138"/>
      <c r="L133" s="127"/>
      <c r="M133" s="131"/>
      <c r="N133" s="132"/>
      <c r="O133" s="132"/>
      <c r="P133" s="133">
        <f>SUM(P134:P143)</f>
        <v>8.2619999999999987</v>
      </c>
      <c r="Q133" s="132"/>
      <c r="R133" s="133">
        <f>SUM(R134:R143)</f>
        <v>1.646509</v>
      </c>
      <c r="S133" s="132"/>
      <c r="T133" s="134">
        <f>SUM(T134:T143)</f>
        <v>0</v>
      </c>
      <c r="AR133" s="128" t="s">
        <v>77</v>
      </c>
      <c r="AT133" s="135" t="s">
        <v>68</v>
      </c>
      <c r="AU133" s="135" t="s">
        <v>77</v>
      </c>
      <c r="AY133" s="128" t="s">
        <v>117</v>
      </c>
      <c r="BK133" s="136">
        <f>SUM(BK134:BK143)</f>
        <v>0</v>
      </c>
    </row>
    <row r="134" spans="1:65" s="2" customFormat="1" ht="24.2" customHeight="1">
      <c r="A134" s="28"/>
      <c r="B134" s="139"/>
      <c r="C134" s="140" t="s">
        <v>130</v>
      </c>
      <c r="D134" s="140" t="s">
        <v>119</v>
      </c>
      <c r="E134" s="141" t="s">
        <v>228</v>
      </c>
      <c r="F134" s="142" t="s">
        <v>229</v>
      </c>
      <c r="G134" s="143" t="s">
        <v>122</v>
      </c>
      <c r="H134" s="144">
        <v>10.199999999999999</v>
      </c>
      <c r="I134" s="145"/>
      <c r="J134" s="145"/>
      <c r="K134" s="142" t="s">
        <v>408</v>
      </c>
      <c r="L134" s="29"/>
      <c r="M134" s="146" t="s">
        <v>1</v>
      </c>
      <c r="N134" s="147" t="s">
        <v>34</v>
      </c>
      <c r="O134" s="148">
        <v>0.72</v>
      </c>
      <c r="P134" s="148">
        <f>O134*H134</f>
        <v>7.3439999999999994</v>
      </c>
      <c r="Q134" s="148">
        <v>8.9219999999999994E-2</v>
      </c>
      <c r="R134" s="148">
        <f>Q134*H134</f>
        <v>0.91004399999999985</v>
      </c>
      <c r="S134" s="148">
        <v>0</v>
      </c>
      <c r="T134" s="149">
        <f>S134*H134</f>
        <v>0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50" t="s">
        <v>123</v>
      </c>
      <c r="AT134" s="150" t="s">
        <v>119</v>
      </c>
      <c r="AU134" s="150" t="s">
        <v>79</v>
      </c>
      <c r="AY134" s="16" t="s">
        <v>117</v>
      </c>
      <c r="BE134" s="151">
        <f>IF(N134="základní",J134,0)</f>
        <v>0</v>
      </c>
      <c r="BF134" s="151">
        <f>IF(N134="snížená",J134,0)</f>
        <v>0</v>
      </c>
      <c r="BG134" s="151">
        <f>IF(N134="zákl. přenesená",J134,0)</f>
        <v>0</v>
      </c>
      <c r="BH134" s="151">
        <f>IF(N134="sníž. přenesená",J134,0)</f>
        <v>0</v>
      </c>
      <c r="BI134" s="151">
        <f>IF(N134="nulová",J134,0)</f>
        <v>0</v>
      </c>
      <c r="BJ134" s="16" t="s">
        <v>77</v>
      </c>
      <c r="BK134" s="151">
        <f>ROUND(I134*H134,2)</f>
        <v>0</v>
      </c>
      <c r="BL134" s="16" t="s">
        <v>123</v>
      </c>
      <c r="BM134" s="150" t="s">
        <v>230</v>
      </c>
    </row>
    <row r="135" spans="1:65" s="2" customFormat="1">
      <c r="A135" s="28"/>
      <c r="B135" s="29"/>
      <c r="C135" s="28"/>
      <c r="D135" s="152"/>
      <c r="E135" s="28"/>
      <c r="F135" s="153"/>
      <c r="G135" s="28"/>
      <c r="H135" s="28"/>
      <c r="I135" s="28"/>
      <c r="J135" s="28"/>
      <c r="K135" s="28"/>
      <c r="L135" s="29"/>
      <c r="M135" s="154"/>
      <c r="N135" s="155"/>
      <c r="O135" s="54"/>
      <c r="P135" s="54"/>
      <c r="Q135" s="54"/>
      <c r="R135" s="54"/>
      <c r="S135" s="54"/>
      <c r="T135" s="55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T135" s="16"/>
      <c r="AU135" s="16"/>
    </row>
    <row r="136" spans="1:65" s="2" customFormat="1" ht="16.5" customHeight="1">
      <c r="A136" s="28"/>
      <c r="B136" s="139"/>
      <c r="C136" s="168" t="s">
        <v>123</v>
      </c>
      <c r="D136" s="168" t="s">
        <v>231</v>
      </c>
      <c r="E136" s="169" t="s">
        <v>232</v>
      </c>
      <c r="F136" s="170" t="s">
        <v>233</v>
      </c>
      <c r="G136" s="171" t="s">
        <v>122</v>
      </c>
      <c r="H136" s="172">
        <v>2.472</v>
      </c>
      <c r="I136" s="173"/>
      <c r="J136" s="173"/>
      <c r="K136" s="170" t="s">
        <v>1</v>
      </c>
      <c r="L136" s="174"/>
      <c r="M136" s="175" t="s">
        <v>1</v>
      </c>
      <c r="N136" s="176" t="s">
        <v>34</v>
      </c>
      <c r="O136" s="148">
        <v>0</v>
      </c>
      <c r="P136" s="148">
        <f>O136*H136</f>
        <v>0</v>
      </c>
      <c r="Q136" s="148">
        <v>0.13200000000000001</v>
      </c>
      <c r="R136" s="148">
        <f>Q136*H136</f>
        <v>0.32630400000000004</v>
      </c>
      <c r="S136" s="148">
        <v>0</v>
      </c>
      <c r="T136" s="149">
        <f>S136*H136</f>
        <v>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50" t="s">
        <v>154</v>
      </c>
      <c r="AT136" s="150" t="s">
        <v>231</v>
      </c>
      <c r="AU136" s="150" t="s">
        <v>79</v>
      </c>
      <c r="AY136" s="16" t="s">
        <v>117</v>
      </c>
      <c r="BE136" s="151">
        <f>IF(N136="základní",J136,0)</f>
        <v>0</v>
      </c>
      <c r="BF136" s="151">
        <f>IF(N136="snížená",J136,0)</f>
        <v>0</v>
      </c>
      <c r="BG136" s="151">
        <f>IF(N136="zákl. přenesená",J136,0)</f>
        <v>0</v>
      </c>
      <c r="BH136" s="151">
        <f>IF(N136="sníž. přenesená",J136,0)</f>
        <v>0</v>
      </c>
      <c r="BI136" s="151">
        <f>IF(N136="nulová",J136,0)</f>
        <v>0</v>
      </c>
      <c r="BJ136" s="16" t="s">
        <v>77</v>
      </c>
      <c r="BK136" s="151">
        <f>ROUND(I136*H136,2)</f>
        <v>0</v>
      </c>
      <c r="BL136" s="16" t="s">
        <v>123</v>
      </c>
      <c r="BM136" s="150" t="s">
        <v>234</v>
      </c>
    </row>
    <row r="137" spans="1:65" s="13" customFormat="1">
      <c r="B137" s="156"/>
      <c r="D137" s="157" t="s">
        <v>125</v>
      </c>
      <c r="E137" s="158" t="s">
        <v>1</v>
      </c>
      <c r="F137" s="159" t="s">
        <v>235</v>
      </c>
      <c r="H137" s="160">
        <v>2.4000000000000004</v>
      </c>
      <c r="L137" s="156"/>
      <c r="M137" s="161"/>
      <c r="N137" s="162"/>
      <c r="O137" s="162"/>
      <c r="P137" s="162"/>
      <c r="Q137" s="162"/>
      <c r="R137" s="162"/>
      <c r="S137" s="162"/>
      <c r="T137" s="163"/>
      <c r="AT137" s="158" t="s">
        <v>125</v>
      </c>
      <c r="AU137" s="158" t="s">
        <v>79</v>
      </c>
      <c r="AV137" s="13" t="s">
        <v>79</v>
      </c>
      <c r="AW137" s="13" t="s">
        <v>27</v>
      </c>
      <c r="AX137" s="13" t="s">
        <v>77</v>
      </c>
      <c r="AY137" s="158" t="s">
        <v>117</v>
      </c>
    </row>
    <row r="138" spans="1:65" s="13" customFormat="1">
      <c r="B138" s="156"/>
      <c r="D138" s="157" t="s">
        <v>125</v>
      </c>
      <c r="F138" s="159" t="s">
        <v>236</v>
      </c>
      <c r="H138" s="160">
        <v>2.472</v>
      </c>
      <c r="L138" s="156"/>
      <c r="M138" s="161"/>
      <c r="N138" s="162"/>
      <c r="O138" s="162"/>
      <c r="P138" s="162"/>
      <c r="Q138" s="162"/>
      <c r="R138" s="162"/>
      <c r="S138" s="162"/>
      <c r="T138" s="163"/>
      <c r="AT138" s="158" t="s">
        <v>125</v>
      </c>
      <c r="AU138" s="158" t="s">
        <v>79</v>
      </c>
      <c r="AV138" s="13" t="s">
        <v>79</v>
      </c>
      <c r="AW138" s="13" t="s">
        <v>3</v>
      </c>
      <c r="AX138" s="13" t="s">
        <v>77</v>
      </c>
      <c r="AY138" s="158" t="s">
        <v>117</v>
      </c>
    </row>
    <row r="139" spans="1:65" s="2" customFormat="1" ht="24.2" customHeight="1">
      <c r="A139" s="28"/>
      <c r="B139" s="139"/>
      <c r="C139" s="168" t="s">
        <v>139</v>
      </c>
      <c r="D139" s="168" t="s">
        <v>231</v>
      </c>
      <c r="E139" s="169" t="s">
        <v>237</v>
      </c>
      <c r="F139" s="170" t="s">
        <v>238</v>
      </c>
      <c r="G139" s="171" t="s">
        <v>122</v>
      </c>
      <c r="H139" s="172">
        <v>3.1309999999999998</v>
      </c>
      <c r="I139" s="173"/>
      <c r="J139" s="173"/>
      <c r="K139" s="170" t="s">
        <v>408</v>
      </c>
      <c r="L139" s="174"/>
      <c r="M139" s="175" t="s">
        <v>1</v>
      </c>
      <c r="N139" s="176" t="s">
        <v>34</v>
      </c>
      <c r="O139" s="148">
        <v>0</v>
      </c>
      <c r="P139" s="148">
        <f>O139*H139</f>
        <v>0</v>
      </c>
      <c r="Q139" s="148">
        <v>0.13100000000000001</v>
      </c>
      <c r="R139" s="148">
        <f>Q139*H139</f>
        <v>0.410161</v>
      </c>
      <c r="S139" s="148">
        <v>0</v>
      </c>
      <c r="T139" s="149">
        <f>S139*H139</f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50" t="s">
        <v>154</v>
      </c>
      <c r="AT139" s="150" t="s">
        <v>231</v>
      </c>
      <c r="AU139" s="150" t="s">
        <v>79</v>
      </c>
      <c r="AY139" s="16" t="s">
        <v>117</v>
      </c>
      <c r="BE139" s="151">
        <f>IF(N139="základní",J139,0)</f>
        <v>0</v>
      </c>
      <c r="BF139" s="151">
        <f>IF(N139="snížená",J139,0)</f>
        <v>0</v>
      </c>
      <c r="BG139" s="151">
        <f>IF(N139="zákl. přenesená",J139,0)</f>
        <v>0</v>
      </c>
      <c r="BH139" s="151">
        <f>IF(N139="sníž. přenesená",J139,0)</f>
        <v>0</v>
      </c>
      <c r="BI139" s="151">
        <f>IF(N139="nulová",J139,0)</f>
        <v>0</v>
      </c>
      <c r="BJ139" s="16" t="s">
        <v>77</v>
      </c>
      <c r="BK139" s="151">
        <f>ROUND(I139*H139,2)</f>
        <v>0</v>
      </c>
      <c r="BL139" s="16" t="s">
        <v>123</v>
      </c>
      <c r="BM139" s="150" t="s">
        <v>239</v>
      </c>
    </row>
    <row r="140" spans="1:65" s="13" customFormat="1">
      <c r="B140" s="156"/>
      <c r="D140" s="157" t="s">
        <v>125</v>
      </c>
      <c r="E140" s="158" t="s">
        <v>1</v>
      </c>
      <c r="F140" s="159" t="s">
        <v>240</v>
      </c>
      <c r="H140" s="160">
        <v>3.04</v>
      </c>
      <c r="L140" s="156"/>
      <c r="M140" s="161"/>
      <c r="N140" s="162"/>
      <c r="O140" s="162"/>
      <c r="P140" s="162"/>
      <c r="Q140" s="162"/>
      <c r="R140" s="162"/>
      <c r="S140" s="162"/>
      <c r="T140" s="163"/>
      <c r="AT140" s="158" t="s">
        <v>125</v>
      </c>
      <c r="AU140" s="158" t="s">
        <v>79</v>
      </c>
      <c r="AV140" s="13" t="s">
        <v>79</v>
      </c>
      <c r="AW140" s="13" t="s">
        <v>27</v>
      </c>
      <c r="AX140" s="13" t="s">
        <v>77</v>
      </c>
      <c r="AY140" s="158" t="s">
        <v>117</v>
      </c>
    </row>
    <row r="141" spans="1:65" s="13" customFormat="1">
      <c r="B141" s="156"/>
      <c r="D141" s="157" t="s">
        <v>125</v>
      </c>
      <c r="F141" s="159" t="s">
        <v>241</v>
      </c>
      <c r="H141" s="160">
        <v>3.1309999999999998</v>
      </c>
      <c r="L141" s="156"/>
      <c r="M141" s="161"/>
      <c r="N141" s="162"/>
      <c r="O141" s="162"/>
      <c r="P141" s="162"/>
      <c r="Q141" s="162"/>
      <c r="R141" s="162"/>
      <c r="S141" s="162"/>
      <c r="T141" s="163"/>
      <c r="AT141" s="158" t="s">
        <v>125</v>
      </c>
      <c r="AU141" s="158" t="s">
        <v>79</v>
      </c>
      <c r="AV141" s="13" t="s">
        <v>79</v>
      </c>
      <c r="AW141" s="13" t="s">
        <v>3</v>
      </c>
      <c r="AX141" s="13" t="s">
        <v>77</v>
      </c>
      <c r="AY141" s="158" t="s">
        <v>117</v>
      </c>
    </row>
    <row r="142" spans="1:65" s="2" customFormat="1" ht="33" customHeight="1">
      <c r="A142" s="28"/>
      <c r="B142" s="139"/>
      <c r="C142" s="140" t="s">
        <v>146</v>
      </c>
      <c r="D142" s="140" t="s">
        <v>119</v>
      </c>
      <c r="E142" s="141" t="s">
        <v>242</v>
      </c>
      <c r="F142" s="142" t="s">
        <v>243</v>
      </c>
      <c r="G142" s="143" t="s">
        <v>122</v>
      </c>
      <c r="H142" s="144">
        <v>10.199999999999999</v>
      </c>
      <c r="I142" s="145"/>
      <c r="J142" s="145"/>
      <c r="K142" s="142" t="s">
        <v>408</v>
      </c>
      <c r="L142" s="29"/>
      <c r="M142" s="146" t="s">
        <v>1</v>
      </c>
      <c r="N142" s="147" t="s">
        <v>34</v>
      </c>
      <c r="O142" s="148">
        <v>0.09</v>
      </c>
      <c r="P142" s="148">
        <f>O142*H142</f>
        <v>0.91799999999999993</v>
      </c>
      <c r="Q142" s="148">
        <v>0</v>
      </c>
      <c r="R142" s="148">
        <f>Q142*H142</f>
        <v>0</v>
      </c>
      <c r="S142" s="148">
        <v>0</v>
      </c>
      <c r="T142" s="149">
        <f>S142*H142</f>
        <v>0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50" t="s">
        <v>123</v>
      </c>
      <c r="AT142" s="150" t="s">
        <v>119</v>
      </c>
      <c r="AU142" s="150" t="s">
        <v>79</v>
      </c>
      <c r="AY142" s="16" t="s">
        <v>117</v>
      </c>
      <c r="BE142" s="151">
        <f>IF(N142="základní",J142,0)</f>
        <v>0</v>
      </c>
      <c r="BF142" s="151">
        <f>IF(N142="snížená",J142,0)</f>
        <v>0</v>
      </c>
      <c r="BG142" s="151">
        <f>IF(N142="zákl. přenesená",J142,0)</f>
        <v>0</v>
      </c>
      <c r="BH142" s="151">
        <f>IF(N142="sníž. přenesená",J142,0)</f>
        <v>0</v>
      </c>
      <c r="BI142" s="151">
        <f>IF(N142="nulová",J142,0)</f>
        <v>0</v>
      </c>
      <c r="BJ142" s="16" t="s">
        <v>77</v>
      </c>
      <c r="BK142" s="151">
        <f>ROUND(I142*H142,2)</f>
        <v>0</v>
      </c>
      <c r="BL142" s="16" t="s">
        <v>123</v>
      </c>
      <c r="BM142" s="150" t="s">
        <v>244</v>
      </c>
    </row>
    <row r="143" spans="1:65" s="2" customFormat="1">
      <c r="A143" s="28"/>
      <c r="B143" s="29"/>
      <c r="C143" s="28"/>
      <c r="D143" s="152"/>
      <c r="E143" s="28"/>
      <c r="F143" s="153"/>
      <c r="G143" s="28"/>
      <c r="H143" s="28"/>
      <c r="I143" s="28"/>
      <c r="J143" s="28"/>
      <c r="K143" s="28"/>
      <c r="L143" s="29"/>
      <c r="M143" s="154"/>
      <c r="N143" s="155"/>
      <c r="O143" s="54"/>
      <c r="P143" s="54"/>
      <c r="Q143" s="54"/>
      <c r="R143" s="54"/>
      <c r="S143" s="54"/>
      <c r="T143" s="55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T143" s="16"/>
      <c r="AU143" s="16"/>
    </row>
    <row r="144" spans="1:65" s="12" customFormat="1" ht="22.9" customHeight="1">
      <c r="B144" s="127"/>
      <c r="D144" s="128" t="s">
        <v>68</v>
      </c>
      <c r="E144" s="137" t="s">
        <v>157</v>
      </c>
      <c r="F144" s="137" t="s">
        <v>163</v>
      </c>
      <c r="J144" s="138"/>
      <c r="L144" s="127"/>
      <c r="M144" s="131"/>
      <c r="N144" s="132"/>
      <c r="O144" s="132"/>
      <c r="P144" s="133">
        <f>SUM(P145:P156)</f>
        <v>4.4851999999999999</v>
      </c>
      <c r="Q144" s="132"/>
      <c r="R144" s="133">
        <f>SUM(R145:R156)</f>
        <v>1.3420308000000003</v>
      </c>
      <c r="S144" s="132"/>
      <c r="T144" s="134">
        <f>SUM(T145:T156)</f>
        <v>0</v>
      </c>
      <c r="AR144" s="128" t="s">
        <v>77</v>
      </c>
      <c r="AT144" s="135" t="s">
        <v>68</v>
      </c>
      <c r="AU144" s="135" t="s">
        <v>77</v>
      </c>
      <c r="AY144" s="128" t="s">
        <v>117</v>
      </c>
      <c r="BK144" s="136">
        <f>SUM(BK145:BK156)</f>
        <v>0</v>
      </c>
    </row>
    <row r="145" spans="1:65" s="2" customFormat="1" ht="33" customHeight="1">
      <c r="A145" s="28"/>
      <c r="B145" s="139"/>
      <c r="C145" s="140" t="s">
        <v>150</v>
      </c>
      <c r="D145" s="140" t="s">
        <v>119</v>
      </c>
      <c r="E145" s="141" t="s">
        <v>245</v>
      </c>
      <c r="F145" s="142" t="s">
        <v>246</v>
      </c>
      <c r="G145" s="143" t="s">
        <v>136</v>
      </c>
      <c r="H145" s="144">
        <v>6</v>
      </c>
      <c r="I145" s="145"/>
      <c r="J145" s="145"/>
      <c r="K145" s="142" t="s">
        <v>408</v>
      </c>
      <c r="L145" s="29"/>
      <c r="M145" s="146" t="s">
        <v>1</v>
      </c>
      <c r="N145" s="147" t="s">
        <v>34</v>
      </c>
      <c r="O145" s="148">
        <v>0.26800000000000002</v>
      </c>
      <c r="P145" s="148">
        <f>O145*H145</f>
        <v>1.6080000000000001</v>
      </c>
      <c r="Q145" s="148">
        <v>0.16850000000000001</v>
      </c>
      <c r="R145" s="148">
        <f>Q145*H145</f>
        <v>1.0110000000000001</v>
      </c>
      <c r="S145" s="148">
        <v>0</v>
      </c>
      <c r="T145" s="149">
        <f>S145*H145</f>
        <v>0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R145" s="150" t="s">
        <v>123</v>
      </c>
      <c r="AT145" s="150" t="s">
        <v>119</v>
      </c>
      <c r="AU145" s="150" t="s">
        <v>79</v>
      </c>
      <c r="AY145" s="16" t="s">
        <v>117</v>
      </c>
      <c r="BE145" s="151">
        <f>IF(N145="základní",J145,0)</f>
        <v>0</v>
      </c>
      <c r="BF145" s="151">
        <f>IF(N145="snížená",J145,0)</f>
        <v>0</v>
      </c>
      <c r="BG145" s="151">
        <f>IF(N145="zákl. přenesená",J145,0)</f>
        <v>0</v>
      </c>
      <c r="BH145" s="151">
        <f>IF(N145="sníž. přenesená",J145,0)</f>
        <v>0</v>
      </c>
      <c r="BI145" s="151">
        <f>IF(N145="nulová",J145,0)</f>
        <v>0</v>
      </c>
      <c r="BJ145" s="16" t="s">
        <v>77</v>
      </c>
      <c r="BK145" s="151">
        <f>ROUND(I145*H145,2)</f>
        <v>0</v>
      </c>
      <c r="BL145" s="16" t="s">
        <v>123</v>
      </c>
      <c r="BM145" s="150" t="s">
        <v>247</v>
      </c>
    </row>
    <row r="146" spans="1:65" s="2" customFormat="1">
      <c r="A146" s="28"/>
      <c r="B146" s="29"/>
      <c r="C146" s="28"/>
      <c r="D146" s="152"/>
      <c r="E146" s="28"/>
      <c r="F146" s="153"/>
      <c r="G146" s="28"/>
      <c r="H146" s="28"/>
      <c r="I146" s="28"/>
      <c r="J146" s="28"/>
      <c r="K146" s="28"/>
      <c r="L146" s="29"/>
      <c r="M146" s="154"/>
      <c r="N146" s="155"/>
      <c r="O146" s="54"/>
      <c r="P146" s="54"/>
      <c r="Q146" s="54"/>
      <c r="R146" s="54"/>
      <c r="S146" s="54"/>
      <c r="T146" s="55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T146" s="16"/>
      <c r="AU146" s="16"/>
    </row>
    <row r="147" spans="1:65" s="2" customFormat="1" ht="24.2" customHeight="1">
      <c r="A147" s="28"/>
      <c r="B147" s="139"/>
      <c r="C147" s="168" t="s">
        <v>154</v>
      </c>
      <c r="D147" s="168" t="s">
        <v>231</v>
      </c>
      <c r="E147" s="169" t="s">
        <v>248</v>
      </c>
      <c r="F147" s="170" t="s">
        <v>249</v>
      </c>
      <c r="G147" s="171" t="s">
        <v>136</v>
      </c>
      <c r="H147" s="172">
        <v>4.08</v>
      </c>
      <c r="I147" s="173"/>
      <c r="J147" s="173"/>
      <c r="K147" s="170" t="s">
        <v>408</v>
      </c>
      <c r="L147" s="174"/>
      <c r="M147" s="175" t="s">
        <v>1</v>
      </c>
      <c r="N147" s="176" t="s">
        <v>34</v>
      </c>
      <c r="O147" s="148">
        <v>0</v>
      </c>
      <c r="P147" s="148">
        <f>O147*H147</f>
        <v>0</v>
      </c>
      <c r="Q147" s="148">
        <v>4.8300000000000003E-2</v>
      </c>
      <c r="R147" s="148">
        <f>Q147*H147</f>
        <v>0.19706400000000002</v>
      </c>
      <c r="S147" s="148">
        <v>0</v>
      </c>
      <c r="T147" s="149">
        <f>S147*H147</f>
        <v>0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50" t="s">
        <v>154</v>
      </c>
      <c r="AT147" s="150" t="s">
        <v>231</v>
      </c>
      <c r="AU147" s="150" t="s">
        <v>79</v>
      </c>
      <c r="AY147" s="16" t="s">
        <v>117</v>
      </c>
      <c r="BE147" s="151">
        <f>IF(N147="základní",J147,0)</f>
        <v>0</v>
      </c>
      <c r="BF147" s="151">
        <f>IF(N147="snížená",J147,0)</f>
        <v>0</v>
      </c>
      <c r="BG147" s="151">
        <f>IF(N147="zákl. přenesená",J147,0)</f>
        <v>0</v>
      </c>
      <c r="BH147" s="151">
        <f>IF(N147="sníž. přenesená",J147,0)</f>
        <v>0</v>
      </c>
      <c r="BI147" s="151">
        <f>IF(N147="nulová",J147,0)</f>
        <v>0</v>
      </c>
      <c r="BJ147" s="16" t="s">
        <v>77</v>
      </c>
      <c r="BK147" s="151">
        <f>ROUND(I147*H147,2)</f>
        <v>0</v>
      </c>
      <c r="BL147" s="16" t="s">
        <v>123</v>
      </c>
      <c r="BM147" s="150" t="s">
        <v>250</v>
      </c>
    </row>
    <row r="148" spans="1:65" s="13" customFormat="1">
      <c r="B148" s="156"/>
      <c r="D148" s="157" t="s">
        <v>125</v>
      </c>
      <c r="F148" s="159" t="s">
        <v>251</v>
      </c>
      <c r="H148" s="160">
        <v>4.08</v>
      </c>
      <c r="L148" s="156"/>
      <c r="M148" s="161"/>
      <c r="N148" s="162"/>
      <c r="O148" s="162"/>
      <c r="P148" s="162"/>
      <c r="Q148" s="162"/>
      <c r="R148" s="162"/>
      <c r="S148" s="162"/>
      <c r="T148" s="163"/>
      <c r="AT148" s="158" t="s">
        <v>125</v>
      </c>
      <c r="AU148" s="158" t="s">
        <v>79</v>
      </c>
      <c r="AV148" s="13" t="s">
        <v>79</v>
      </c>
      <c r="AW148" s="13" t="s">
        <v>3</v>
      </c>
      <c r="AX148" s="13" t="s">
        <v>77</v>
      </c>
      <c r="AY148" s="158" t="s">
        <v>117</v>
      </c>
    </row>
    <row r="149" spans="1:65" s="2" customFormat="1" ht="24.2" customHeight="1">
      <c r="A149" s="28"/>
      <c r="B149" s="139"/>
      <c r="C149" s="168" t="s">
        <v>157</v>
      </c>
      <c r="D149" s="168" t="s">
        <v>231</v>
      </c>
      <c r="E149" s="169" t="s">
        <v>252</v>
      </c>
      <c r="F149" s="170" t="s">
        <v>253</v>
      </c>
      <c r="G149" s="171" t="s">
        <v>136</v>
      </c>
      <c r="H149" s="172">
        <v>2.04</v>
      </c>
      <c r="I149" s="173"/>
      <c r="J149" s="173"/>
      <c r="K149" s="170" t="s">
        <v>408</v>
      </c>
      <c r="L149" s="174"/>
      <c r="M149" s="175" t="s">
        <v>1</v>
      </c>
      <c r="N149" s="176" t="s">
        <v>34</v>
      </c>
      <c r="O149" s="148">
        <v>0</v>
      </c>
      <c r="P149" s="148">
        <f>O149*H149</f>
        <v>0</v>
      </c>
      <c r="Q149" s="148">
        <v>6.5670000000000006E-2</v>
      </c>
      <c r="R149" s="148">
        <f>Q149*H149</f>
        <v>0.13396680000000002</v>
      </c>
      <c r="S149" s="148">
        <v>0</v>
      </c>
      <c r="T149" s="149">
        <f>S149*H149</f>
        <v>0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50" t="s">
        <v>154</v>
      </c>
      <c r="AT149" s="150" t="s">
        <v>231</v>
      </c>
      <c r="AU149" s="150" t="s">
        <v>79</v>
      </c>
      <c r="AY149" s="16" t="s">
        <v>117</v>
      </c>
      <c r="BE149" s="151">
        <f>IF(N149="základní",J149,0)</f>
        <v>0</v>
      </c>
      <c r="BF149" s="151">
        <f>IF(N149="snížená",J149,0)</f>
        <v>0</v>
      </c>
      <c r="BG149" s="151">
        <f>IF(N149="zákl. přenesená",J149,0)</f>
        <v>0</v>
      </c>
      <c r="BH149" s="151">
        <f>IF(N149="sníž. přenesená",J149,0)</f>
        <v>0</v>
      </c>
      <c r="BI149" s="151">
        <f>IF(N149="nulová",J149,0)</f>
        <v>0</v>
      </c>
      <c r="BJ149" s="16" t="s">
        <v>77</v>
      </c>
      <c r="BK149" s="151">
        <f>ROUND(I149*H149,2)</f>
        <v>0</v>
      </c>
      <c r="BL149" s="16" t="s">
        <v>123</v>
      </c>
      <c r="BM149" s="150" t="s">
        <v>254</v>
      </c>
    </row>
    <row r="150" spans="1:65" s="13" customFormat="1">
      <c r="B150" s="156"/>
      <c r="D150" s="157" t="s">
        <v>125</v>
      </c>
      <c r="F150" s="159" t="s">
        <v>255</v>
      </c>
      <c r="H150" s="160">
        <v>2.04</v>
      </c>
      <c r="L150" s="156"/>
      <c r="M150" s="161"/>
      <c r="N150" s="162"/>
      <c r="O150" s="162"/>
      <c r="P150" s="162"/>
      <c r="Q150" s="162"/>
      <c r="R150" s="162"/>
      <c r="S150" s="162"/>
      <c r="T150" s="163"/>
      <c r="AT150" s="158" t="s">
        <v>125</v>
      </c>
      <c r="AU150" s="158" t="s">
        <v>79</v>
      </c>
      <c r="AV150" s="13" t="s">
        <v>79</v>
      </c>
      <c r="AW150" s="13" t="s">
        <v>3</v>
      </c>
      <c r="AX150" s="13" t="s">
        <v>77</v>
      </c>
      <c r="AY150" s="158" t="s">
        <v>117</v>
      </c>
    </row>
    <row r="151" spans="1:65" s="2" customFormat="1" ht="24.2" customHeight="1">
      <c r="A151" s="28"/>
      <c r="B151" s="139"/>
      <c r="C151" s="140" t="s">
        <v>160</v>
      </c>
      <c r="D151" s="140" t="s">
        <v>119</v>
      </c>
      <c r="E151" s="141" t="s">
        <v>165</v>
      </c>
      <c r="F151" s="142" t="s">
        <v>166</v>
      </c>
      <c r="G151" s="143" t="s">
        <v>136</v>
      </c>
      <c r="H151" s="144">
        <v>6</v>
      </c>
      <c r="I151" s="145"/>
      <c r="J151" s="145"/>
      <c r="K151" s="142" t="s">
        <v>408</v>
      </c>
      <c r="L151" s="29"/>
      <c r="M151" s="146" t="s">
        <v>1</v>
      </c>
      <c r="N151" s="147" t="s">
        <v>34</v>
      </c>
      <c r="O151" s="148">
        <v>0.30499999999999999</v>
      </c>
      <c r="P151" s="148">
        <f>O151*H151</f>
        <v>1.83</v>
      </c>
      <c r="Q151" s="148">
        <v>0</v>
      </c>
      <c r="R151" s="148">
        <f>Q151*H151</f>
        <v>0</v>
      </c>
      <c r="S151" s="148">
        <v>0</v>
      </c>
      <c r="T151" s="149">
        <f>S151*H151</f>
        <v>0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50" t="s">
        <v>123</v>
      </c>
      <c r="AT151" s="150" t="s">
        <v>119</v>
      </c>
      <c r="AU151" s="150" t="s">
        <v>79</v>
      </c>
      <c r="AY151" s="16" t="s">
        <v>117</v>
      </c>
      <c r="BE151" s="151">
        <f>IF(N151="základní",J151,0)</f>
        <v>0</v>
      </c>
      <c r="BF151" s="151">
        <f>IF(N151="snížená",J151,0)</f>
        <v>0</v>
      </c>
      <c r="BG151" s="151">
        <f>IF(N151="zákl. přenesená",J151,0)</f>
        <v>0</v>
      </c>
      <c r="BH151" s="151">
        <f>IF(N151="sníž. přenesená",J151,0)</f>
        <v>0</v>
      </c>
      <c r="BI151" s="151">
        <f>IF(N151="nulová",J151,0)</f>
        <v>0</v>
      </c>
      <c r="BJ151" s="16" t="s">
        <v>77</v>
      </c>
      <c r="BK151" s="151">
        <f>ROUND(I151*H151,2)</f>
        <v>0</v>
      </c>
      <c r="BL151" s="16" t="s">
        <v>123</v>
      </c>
      <c r="BM151" s="150" t="s">
        <v>167</v>
      </c>
    </row>
    <row r="152" spans="1:65" s="2" customFormat="1">
      <c r="A152" s="28"/>
      <c r="B152" s="29"/>
      <c r="C152" s="28"/>
      <c r="D152" s="152"/>
      <c r="E152" s="28"/>
      <c r="F152" s="153"/>
      <c r="G152" s="28"/>
      <c r="H152" s="28"/>
      <c r="I152" s="28"/>
      <c r="J152" s="28"/>
      <c r="K152" s="28"/>
      <c r="L152" s="29"/>
      <c r="M152" s="154"/>
      <c r="N152" s="155"/>
      <c r="O152" s="54"/>
      <c r="P152" s="54"/>
      <c r="Q152" s="54"/>
      <c r="R152" s="54"/>
      <c r="S152" s="54"/>
      <c r="T152" s="55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T152" s="16"/>
      <c r="AU152" s="16"/>
    </row>
    <row r="153" spans="1:65" s="13" customFormat="1">
      <c r="B153" s="156"/>
      <c r="D153" s="157" t="s">
        <v>125</v>
      </c>
      <c r="E153" s="158" t="s">
        <v>1</v>
      </c>
      <c r="F153" s="159" t="s">
        <v>227</v>
      </c>
      <c r="H153" s="160">
        <v>6</v>
      </c>
      <c r="L153" s="156"/>
      <c r="M153" s="161"/>
      <c r="N153" s="162"/>
      <c r="O153" s="162"/>
      <c r="P153" s="162"/>
      <c r="Q153" s="162"/>
      <c r="R153" s="162"/>
      <c r="S153" s="162"/>
      <c r="T153" s="163"/>
      <c r="AT153" s="158" t="s">
        <v>125</v>
      </c>
      <c r="AU153" s="158" t="s">
        <v>79</v>
      </c>
      <c r="AV153" s="13" t="s">
        <v>79</v>
      </c>
      <c r="AW153" s="13" t="s">
        <v>27</v>
      </c>
      <c r="AX153" s="13" t="s">
        <v>77</v>
      </c>
      <c r="AY153" s="158" t="s">
        <v>117</v>
      </c>
    </row>
    <row r="154" spans="1:65" s="2" customFormat="1" ht="24.2" customHeight="1">
      <c r="A154" s="28"/>
      <c r="B154" s="139"/>
      <c r="C154" s="140" t="s">
        <v>164</v>
      </c>
      <c r="D154" s="140" t="s">
        <v>119</v>
      </c>
      <c r="E154" s="141" t="s">
        <v>256</v>
      </c>
      <c r="F154" s="142" t="s">
        <v>257</v>
      </c>
      <c r="G154" s="143" t="s">
        <v>122</v>
      </c>
      <c r="H154" s="144">
        <v>4.76</v>
      </c>
      <c r="I154" s="145"/>
      <c r="J154" s="145"/>
      <c r="K154" s="142" t="s">
        <v>408</v>
      </c>
      <c r="L154" s="29"/>
      <c r="M154" s="146" t="s">
        <v>1</v>
      </c>
      <c r="N154" s="147" t="s">
        <v>34</v>
      </c>
      <c r="O154" s="148">
        <v>0.22</v>
      </c>
      <c r="P154" s="148">
        <f>O154*H154</f>
        <v>1.0471999999999999</v>
      </c>
      <c r="Q154" s="148">
        <v>0</v>
      </c>
      <c r="R154" s="148">
        <f>Q154*H154</f>
        <v>0</v>
      </c>
      <c r="S154" s="148">
        <v>0</v>
      </c>
      <c r="T154" s="149">
        <f>S154*H154</f>
        <v>0</v>
      </c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R154" s="150" t="s">
        <v>123</v>
      </c>
      <c r="AT154" s="150" t="s">
        <v>119</v>
      </c>
      <c r="AU154" s="150" t="s">
        <v>79</v>
      </c>
      <c r="AY154" s="16" t="s">
        <v>117</v>
      </c>
      <c r="BE154" s="151">
        <f>IF(N154="základní",J154,0)</f>
        <v>0</v>
      </c>
      <c r="BF154" s="151">
        <f>IF(N154="snížená",J154,0)</f>
        <v>0</v>
      </c>
      <c r="BG154" s="151">
        <f>IF(N154="zákl. přenesená",J154,0)</f>
        <v>0</v>
      </c>
      <c r="BH154" s="151">
        <f>IF(N154="sníž. přenesená",J154,0)</f>
        <v>0</v>
      </c>
      <c r="BI154" s="151">
        <f>IF(N154="nulová",J154,0)</f>
        <v>0</v>
      </c>
      <c r="BJ154" s="16" t="s">
        <v>77</v>
      </c>
      <c r="BK154" s="151">
        <f>ROUND(I154*H154,2)</f>
        <v>0</v>
      </c>
      <c r="BL154" s="16" t="s">
        <v>123</v>
      </c>
      <c r="BM154" s="150" t="s">
        <v>258</v>
      </c>
    </row>
    <row r="155" spans="1:65" s="2" customFormat="1">
      <c r="A155" s="28"/>
      <c r="B155" s="29"/>
      <c r="C155" s="28"/>
      <c r="D155" s="152"/>
      <c r="E155" s="28"/>
      <c r="F155" s="153"/>
      <c r="G155" s="28"/>
      <c r="H155" s="28"/>
      <c r="I155" s="28"/>
      <c r="J155" s="28"/>
      <c r="K155" s="28"/>
      <c r="L155" s="29"/>
      <c r="M155" s="154"/>
      <c r="N155" s="155"/>
      <c r="O155" s="54"/>
      <c r="P155" s="54"/>
      <c r="Q155" s="54"/>
      <c r="R155" s="54"/>
      <c r="S155" s="54"/>
      <c r="T155" s="55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T155" s="16"/>
      <c r="AU155" s="16"/>
    </row>
    <row r="156" spans="1:65" s="13" customFormat="1">
      <c r="B156" s="156"/>
      <c r="D156" s="157" t="s">
        <v>125</v>
      </c>
      <c r="E156" s="158" t="s">
        <v>1</v>
      </c>
      <c r="F156" s="159" t="s">
        <v>259</v>
      </c>
      <c r="H156" s="160">
        <v>4.76</v>
      </c>
      <c r="L156" s="156"/>
      <c r="M156" s="161"/>
      <c r="N156" s="162"/>
      <c r="O156" s="162"/>
      <c r="P156" s="162"/>
      <c r="Q156" s="162"/>
      <c r="R156" s="162"/>
      <c r="S156" s="162"/>
      <c r="T156" s="163"/>
      <c r="AT156" s="158" t="s">
        <v>125</v>
      </c>
      <c r="AU156" s="158" t="s">
        <v>79</v>
      </c>
      <c r="AV156" s="13" t="s">
        <v>79</v>
      </c>
      <c r="AW156" s="13" t="s">
        <v>27</v>
      </c>
      <c r="AX156" s="13" t="s">
        <v>77</v>
      </c>
      <c r="AY156" s="158" t="s">
        <v>117</v>
      </c>
    </row>
    <row r="157" spans="1:65" s="12" customFormat="1" ht="22.9" customHeight="1">
      <c r="B157" s="127"/>
      <c r="D157" s="128" t="s">
        <v>68</v>
      </c>
      <c r="E157" s="137" t="s">
        <v>180</v>
      </c>
      <c r="F157" s="137" t="s">
        <v>181</v>
      </c>
      <c r="J157" s="138"/>
      <c r="L157" s="127"/>
      <c r="M157" s="131"/>
      <c r="N157" s="132"/>
      <c r="O157" s="132"/>
      <c r="P157" s="133">
        <f>SUM(P158:P165)</f>
        <v>0.13220000000000001</v>
      </c>
      <c r="Q157" s="132"/>
      <c r="R157" s="133">
        <f>SUM(R158:R165)</f>
        <v>0</v>
      </c>
      <c r="S157" s="132"/>
      <c r="T157" s="134">
        <f>SUM(T158:T165)</f>
        <v>0</v>
      </c>
      <c r="AR157" s="128" t="s">
        <v>77</v>
      </c>
      <c r="AT157" s="135" t="s">
        <v>68</v>
      </c>
      <c r="AU157" s="135" t="s">
        <v>77</v>
      </c>
      <c r="AY157" s="128" t="s">
        <v>117</v>
      </c>
      <c r="BK157" s="136">
        <f>SUM(BK158:BK165)</f>
        <v>0</v>
      </c>
    </row>
    <row r="158" spans="1:65" s="2" customFormat="1" ht="21.75" customHeight="1">
      <c r="A158" s="28"/>
      <c r="B158" s="139"/>
      <c r="C158" s="140" t="s">
        <v>8</v>
      </c>
      <c r="D158" s="140" t="s">
        <v>119</v>
      </c>
      <c r="E158" s="141" t="s">
        <v>183</v>
      </c>
      <c r="F158" s="142" t="s">
        <v>184</v>
      </c>
      <c r="G158" s="143" t="s">
        <v>185</v>
      </c>
      <c r="H158" s="144">
        <v>2.6440000000000001</v>
      </c>
      <c r="I158" s="145"/>
      <c r="J158" s="145"/>
      <c r="K158" s="142" t="s">
        <v>408</v>
      </c>
      <c r="L158" s="29"/>
      <c r="M158" s="146" t="s">
        <v>1</v>
      </c>
      <c r="N158" s="147" t="s">
        <v>34</v>
      </c>
      <c r="O158" s="148">
        <v>3.2000000000000001E-2</v>
      </c>
      <c r="P158" s="148">
        <f>O158*H158</f>
        <v>8.4608000000000003E-2</v>
      </c>
      <c r="Q158" s="148">
        <v>0</v>
      </c>
      <c r="R158" s="148">
        <f>Q158*H158</f>
        <v>0</v>
      </c>
      <c r="S158" s="148">
        <v>0</v>
      </c>
      <c r="T158" s="149">
        <f>S158*H158</f>
        <v>0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R158" s="150" t="s">
        <v>123</v>
      </c>
      <c r="AT158" s="150" t="s">
        <v>119</v>
      </c>
      <c r="AU158" s="150" t="s">
        <v>79</v>
      </c>
      <c r="AY158" s="16" t="s">
        <v>117</v>
      </c>
      <c r="BE158" s="151">
        <f>IF(N158="základní",J158,0)</f>
        <v>0</v>
      </c>
      <c r="BF158" s="151">
        <f>IF(N158="snížená",J158,0)</f>
        <v>0</v>
      </c>
      <c r="BG158" s="151">
        <f>IF(N158="zákl. přenesená",J158,0)</f>
        <v>0</v>
      </c>
      <c r="BH158" s="151">
        <f>IF(N158="sníž. přenesená",J158,0)</f>
        <v>0</v>
      </c>
      <c r="BI158" s="151">
        <f>IF(N158="nulová",J158,0)</f>
        <v>0</v>
      </c>
      <c r="BJ158" s="16" t="s">
        <v>77</v>
      </c>
      <c r="BK158" s="151">
        <f>ROUND(I158*H158,2)</f>
        <v>0</v>
      </c>
      <c r="BL158" s="16" t="s">
        <v>123</v>
      </c>
      <c r="BM158" s="150" t="s">
        <v>186</v>
      </c>
    </row>
    <row r="159" spans="1:65" s="2" customFormat="1">
      <c r="A159" s="28"/>
      <c r="B159" s="29"/>
      <c r="C159" s="28"/>
      <c r="D159" s="152"/>
      <c r="E159" s="28"/>
      <c r="F159" s="153"/>
      <c r="G159" s="28"/>
      <c r="H159" s="28"/>
      <c r="I159" s="28"/>
      <c r="J159" s="28"/>
      <c r="K159" s="28"/>
      <c r="L159" s="29"/>
      <c r="M159" s="154"/>
      <c r="N159" s="155"/>
      <c r="O159" s="54"/>
      <c r="P159" s="54"/>
      <c r="Q159" s="54"/>
      <c r="R159" s="54"/>
      <c r="S159" s="54"/>
      <c r="T159" s="55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T159" s="16"/>
      <c r="AU159" s="16"/>
    </row>
    <row r="160" spans="1:65" s="13" customFormat="1">
      <c r="B160" s="156"/>
      <c r="D160" s="157" t="s">
        <v>125</v>
      </c>
      <c r="E160" s="158" t="s">
        <v>1</v>
      </c>
      <c r="F160" s="159" t="s">
        <v>260</v>
      </c>
      <c r="H160" s="160">
        <v>2.6444000000000001</v>
      </c>
      <c r="L160" s="156"/>
      <c r="M160" s="161"/>
      <c r="N160" s="162"/>
      <c r="O160" s="162"/>
      <c r="P160" s="162"/>
      <c r="Q160" s="162"/>
      <c r="R160" s="162"/>
      <c r="S160" s="162"/>
      <c r="T160" s="163"/>
      <c r="AT160" s="158" t="s">
        <v>125</v>
      </c>
      <c r="AU160" s="158" t="s">
        <v>79</v>
      </c>
      <c r="AV160" s="13" t="s">
        <v>79</v>
      </c>
      <c r="AW160" s="13" t="s">
        <v>27</v>
      </c>
      <c r="AX160" s="13" t="s">
        <v>77</v>
      </c>
      <c r="AY160" s="158" t="s">
        <v>117</v>
      </c>
    </row>
    <row r="161" spans="1:65" s="2" customFormat="1" ht="24.2" customHeight="1">
      <c r="A161" s="28"/>
      <c r="B161" s="139"/>
      <c r="C161" s="140" t="s">
        <v>172</v>
      </c>
      <c r="D161" s="140" t="s">
        <v>119</v>
      </c>
      <c r="E161" s="141" t="s">
        <v>188</v>
      </c>
      <c r="F161" s="142" t="s">
        <v>189</v>
      </c>
      <c r="G161" s="143" t="s">
        <v>185</v>
      </c>
      <c r="H161" s="144">
        <v>15.864000000000001</v>
      </c>
      <c r="I161" s="145"/>
      <c r="J161" s="145"/>
      <c r="K161" s="142" t="s">
        <v>408</v>
      </c>
      <c r="L161" s="29"/>
      <c r="M161" s="146" t="s">
        <v>1</v>
      </c>
      <c r="N161" s="147" t="s">
        <v>34</v>
      </c>
      <c r="O161" s="148">
        <v>3.0000000000000001E-3</v>
      </c>
      <c r="P161" s="148">
        <f>O161*H161</f>
        <v>4.7592000000000002E-2</v>
      </c>
      <c r="Q161" s="148">
        <v>0</v>
      </c>
      <c r="R161" s="148">
        <f>Q161*H161</f>
        <v>0</v>
      </c>
      <c r="S161" s="148">
        <v>0</v>
      </c>
      <c r="T161" s="149">
        <f>S161*H161</f>
        <v>0</v>
      </c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R161" s="150" t="s">
        <v>123</v>
      </c>
      <c r="AT161" s="150" t="s">
        <v>119</v>
      </c>
      <c r="AU161" s="150" t="s">
        <v>79</v>
      </c>
      <c r="AY161" s="16" t="s">
        <v>117</v>
      </c>
      <c r="BE161" s="151">
        <f>IF(N161="základní",J161,0)</f>
        <v>0</v>
      </c>
      <c r="BF161" s="151">
        <f>IF(N161="snížená",J161,0)</f>
        <v>0</v>
      </c>
      <c r="BG161" s="151">
        <f>IF(N161="zákl. přenesená",J161,0)</f>
        <v>0</v>
      </c>
      <c r="BH161" s="151">
        <f>IF(N161="sníž. přenesená",J161,0)</f>
        <v>0</v>
      </c>
      <c r="BI161" s="151">
        <f>IF(N161="nulová",J161,0)</f>
        <v>0</v>
      </c>
      <c r="BJ161" s="16" t="s">
        <v>77</v>
      </c>
      <c r="BK161" s="151">
        <f>ROUND(I161*H161,2)</f>
        <v>0</v>
      </c>
      <c r="BL161" s="16" t="s">
        <v>123</v>
      </c>
      <c r="BM161" s="150" t="s">
        <v>190</v>
      </c>
    </row>
    <row r="162" spans="1:65" s="2" customFormat="1">
      <c r="A162" s="28"/>
      <c r="B162" s="29"/>
      <c r="C162" s="28"/>
      <c r="D162" s="152"/>
      <c r="E162" s="28"/>
      <c r="F162" s="153"/>
      <c r="G162" s="28"/>
      <c r="H162" s="28"/>
      <c r="I162" s="28"/>
      <c r="J162" s="28"/>
      <c r="K162" s="28"/>
      <c r="L162" s="29"/>
      <c r="M162" s="154"/>
      <c r="N162" s="155"/>
      <c r="O162" s="54"/>
      <c r="P162" s="54"/>
      <c r="Q162" s="54"/>
      <c r="R162" s="54"/>
      <c r="S162" s="54"/>
      <c r="T162" s="55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T162" s="16"/>
      <c r="AU162" s="16"/>
    </row>
    <row r="163" spans="1:65" s="13" customFormat="1">
      <c r="B163" s="156"/>
      <c r="D163" s="157" t="s">
        <v>125</v>
      </c>
      <c r="F163" s="159" t="s">
        <v>261</v>
      </c>
      <c r="H163" s="160">
        <v>15.864000000000001</v>
      </c>
      <c r="L163" s="156"/>
      <c r="M163" s="161"/>
      <c r="N163" s="162"/>
      <c r="O163" s="162"/>
      <c r="P163" s="162"/>
      <c r="Q163" s="162"/>
      <c r="R163" s="162"/>
      <c r="S163" s="162"/>
      <c r="T163" s="163"/>
      <c r="AT163" s="158" t="s">
        <v>125</v>
      </c>
      <c r="AU163" s="158" t="s">
        <v>79</v>
      </c>
      <c r="AV163" s="13" t="s">
        <v>79</v>
      </c>
      <c r="AW163" s="13" t="s">
        <v>3</v>
      </c>
      <c r="AX163" s="13" t="s">
        <v>77</v>
      </c>
      <c r="AY163" s="158" t="s">
        <v>117</v>
      </c>
    </row>
    <row r="164" spans="1:65" s="2" customFormat="1" ht="37.9" customHeight="1">
      <c r="A164" s="28"/>
      <c r="B164" s="139"/>
      <c r="C164" s="140" t="s">
        <v>176</v>
      </c>
      <c r="D164" s="140" t="s">
        <v>119</v>
      </c>
      <c r="E164" s="141" t="s">
        <v>193</v>
      </c>
      <c r="F164" s="142" t="s">
        <v>194</v>
      </c>
      <c r="G164" s="143" t="s">
        <v>185</v>
      </c>
      <c r="H164" s="144">
        <v>2.6440000000000001</v>
      </c>
      <c r="I164" s="145"/>
      <c r="J164" s="145"/>
      <c r="K164" s="142" t="s">
        <v>408</v>
      </c>
      <c r="L164" s="29"/>
      <c r="M164" s="146" t="s">
        <v>1</v>
      </c>
      <c r="N164" s="147" t="s">
        <v>34</v>
      </c>
      <c r="O164" s="148">
        <v>0</v>
      </c>
      <c r="P164" s="148">
        <f>O164*H164</f>
        <v>0</v>
      </c>
      <c r="Q164" s="148">
        <v>0</v>
      </c>
      <c r="R164" s="148">
        <f>Q164*H164</f>
        <v>0</v>
      </c>
      <c r="S164" s="148">
        <v>0</v>
      </c>
      <c r="T164" s="149">
        <f>S164*H164</f>
        <v>0</v>
      </c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R164" s="150" t="s">
        <v>123</v>
      </c>
      <c r="AT164" s="150" t="s">
        <v>119</v>
      </c>
      <c r="AU164" s="150" t="s">
        <v>79</v>
      </c>
      <c r="AY164" s="16" t="s">
        <v>117</v>
      </c>
      <c r="BE164" s="151">
        <f>IF(N164="základní",J164,0)</f>
        <v>0</v>
      </c>
      <c r="BF164" s="151">
        <f>IF(N164="snížená",J164,0)</f>
        <v>0</v>
      </c>
      <c r="BG164" s="151">
        <f>IF(N164="zákl. přenesená",J164,0)</f>
        <v>0</v>
      </c>
      <c r="BH164" s="151">
        <f>IF(N164="sníž. přenesená",J164,0)</f>
        <v>0</v>
      </c>
      <c r="BI164" s="151">
        <f>IF(N164="nulová",J164,0)</f>
        <v>0</v>
      </c>
      <c r="BJ164" s="16" t="s">
        <v>77</v>
      </c>
      <c r="BK164" s="151">
        <f>ROUND(I164*H164,2)</f>
        <v>0</v>
      </c>
      <c r="BL164" s="16" t="s">
        <v>123</v>
      </c>
      <c r="BM164" s="150" t="s">
        <v>195</v>
      </c>
    </row>
    <row r="165" spans="1:65" s="2" customFormat="1">
      <c r="A165" s="28"/>
      <c r="B165" s="29"/>
      <c r="C165" s="28"/>
      <c r="D165" s="152"/>
      <c r="E165" s="28"/>
      <c r="F165" s="153"/>
      <c r="G165" s="28"/>
      <c r="H165" s="28"/>
      <c r="I165" s="28"/>
      <c r="J165" s="28"/>
      <c r="K165" s="28"/>
      <c r="L165" s="29"/>
      <c r="M165" s="154"/>
      <c r="N165" s="155"/>
      <c r="O165" s="54"/>
      <c r="P165" s="54"/>
      <c r="Q165" s="54"/>
      <c r="R165" s="54"/>
      <c r="S165" s="54"/>
      <c r="T165" s="55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T165" s="16"/>
      <c r="AU165" s="16"/>
    </row>
    <row r="166" spans="1:65" s="12" customFormat="1" ht="22.9" customHeight="1">
      <c r="B166" s="127"/>
      <c r="D166" s="128" t="s">
        <v>68</v>
      </c>
      <c r="E166" s="137" t="s">
        <v>262</v>
      </c>
      <c r="F166" s="137" t="s">
        <v>263</v>
      </c>
      <c r="J166" s="138"/>
      <c r="L166" s="127"/>
      <c r="M166" s="131"/>
      <c r="N166" s="132"/>
      <c r="O166" s="132"/>
      <c r="P166" s="133">
        <f>SUM(P167:P168)</f>
        <v>0.197274</v>
      </c>
      <c r="Q166" s="132"/>
      <c r="R166" s="133">
        <f>SUM(R167:R168)</f>
        <v>0</v>
      </c>
      <c r="S166" s="132"/>
      <c r="T166" s="134">
        <f>SUM(T167:T168)</f>
        <v>0</v>
      </c>
      <c r="AR166" s="128" t="s">
        <v>77</v>
      </c>
      <c r="AT166" s="135" t="s">
        <v>68</v>
      </c>
      <c r="AU166" s="135" t="s">
        <v>77</v>
      </c>
      <c r="AY166" s="128" t="s">
        <v>117</v>
      </c>
      <c r="BK166" s="136">
        <f>SUM(BK167:BK168)</f>
        <v>0</v>
      </c>
    </row>
    <row r="167" spans="1:65" s="2" customFormat="1" ht="33" customHeight="1">
      <c r="A167" s="28"/>
      <c r="B167" s="139"/>
      <c r="C167" s="140" t="s">
        <v>182</v>
      </c>
      <c r="D167" s="140" t="s">
        <v>119</v>
      </c>
      <c r="E167" s="141" t="s">
        <v>264</v>
      </c>
      <c r="F167" s="142" t="s">
        <v>265</v>
      </c>
      <c r="G167" s="143" t="s">
        <v>185</v>
      </c>
      <c r="H167" s="144">
        <v>2.9889999999999999</v>
      </c>
      <c r="I167" s="145"/>
      <c r="J167" s="145"/>
      <c r="K167" s="142" t="s">
        <v>408</v>
      </c>
      <c r="L167" s="29"/>
      <c r="M167" s="146" t="s">
        <v>1</v>
      </c>
      <c r="N167" s="147" t="s">
        <v>34</v>
      </c>
      <c r="O167" s="148">
        <v>6.6000000000000003E-2</v>
      </c>
      <c r="P167" s="148">
        <f>O167*H167</f>
        <v>0.197274</v>
      </c>
      <c r="Q167" s="148">
        <v>0</v>
      </c>
      <c r="R167" s="148">
        <f>Q167*H167</f>
        <v>0</v>
      </c>
      <c r="S167" s="148">
        <v>0</v>
      </c>
      <c r="T167" s="149">
        <f>S167*H167</f>
        <v>0</v>
      </c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R167" s="150" t="s">
        <v>123</v>
      </c>
      <c r="AT167" s="150" t="s">
        <v>119</v>
      </c>
      <c r="AU167" s="150" t="s">
        <v>79</v>
      </c>
      <c r="AY167" s="16" t="s">
        <v>117</v>
      </c>
      <c r="BE167" s="151">
        <f>IF(N167="základní",J167,0)</f>
        <v>0</v>
      </c>
      <c r="BF167" s="151">
        <f>IF(N167="snížená",J167,0)</f>
        <v>0</v>
      </c>
      <c r="BG167" s="151">
        <f>IF(N167="zákl. přenesená",J167,0)</f>
        <v>0</v>
      </c>
      <c r="BH167" s="151">
        <f>IF(N167="sníž. přenesená",J167,0)</f>
        <v>0</v>
      </c>
      <c r="BI167" s="151">
        <f>IF(N167="nulová",J167,0)</f>
        <v>0</v>
      </c>
      <c r="BJ167" s="16" t="s">
        <v>77</v>
      </c>
      <c r="BK167" s="151">
        <f>ROUND(I167*H167,2)</f>
        <v>0</v>
      </c>
      <c r="BL167" s="16" t="s">
        <v>123</v>
      </c>
      <c r="BM167" s="150" t="s">
        <v>266</v>
      </c>
    </row>
    <row r="168" spans="1:65" s="2" customFormat="1">
      <c r="A168" s="28"/>
      <c r="B168" s="29"/>
      <c r="C168" s="28"/>
      <c r="D168" s="152"/>
      <c r="E168" s="28"/>
      <c r="F168" s="153"/>
      <c r="G168" s="28"/>
      <c r="H168" s="28"/>
      <c r="I168" s="28"/>
      <c r="J168" s="28"/>
      <c r="K168" s="28"/>
      <c r="L168" s="29"/>
      <c r="M168" s="154"/>
      <c r="N168" s="155"/>
      <c r="O168" s="54"/>
      <c r="P168" s="54"/>
      <c r="Q168" s="54"/>
      <c r="R168" s="54"/>
      <c r="S168" s="54"/>
      <c r="T168" s="55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T168" s="16"/>
      <c r="AU168" s="16"/>
    </row>
    <row r="169" spans="1:65" s="12" customFormat="1" ht="25.9" customHeight="1">
      <c r="B169" s="127"/>
      <c r="D169" s="128" t="s">
        <v>68</v>
      </c>
      <c r="E169" s="129" t="s">
        <v>205</v>
      </c>
      <c r="F169" s="129" t="s">
        <v>206</v>
      </c>
      <c r="J169" s="130"/>
      <c r="L169" s="127"/>
      <c r="M169" s="131"/>
      <c r="N169" s="132"/>
      <c r="O169" s="132"/>
      <c r="P169" s="133">
        <f>P170</f>
        <v>0</v>
      </c>
      <c r="Q169" s="132"/>
      <c r="R169" s="133">
        <f>R170</f>
        <v>0</v>
      </c>
      <c r="S169" s="132"/>
      <c r="T169" s="134">
        <f>T170</f>
        <v>0</v>
      </c>
      <c r="AR169" s="128" t="s">
        <v>139</v>
      </c>
      <c r="AT169" s="135" t="s">
        <v>68</v>
      </c>
      <c r="AU169" s="135" t="s">
        <v>69</v>
      </c>
      <c r="AY169" s="128" t="s">
        <v>117</v>
      </c>
      <c r="BK169" s="136">
        <f>BK170</f>
        <v>0</v>
      </c>
    </row>
    <row r="170" spans="1:65" s="12" customFormat="1" ht="22.9" customHeight="1">
      <c r="B170" s="127"/>
      <c r="D170" s="128" t="s">
        <v>68</v>
      </c>
      <c r="E170" s="137" t="s">
        <v>216</v>
      </c>
      <c r="F170" s="137" t="s">
        <v>217</v>
      </c>
      <c r="J170" s="138"/>
      <c r="L170" s="127"/>
      <c r="M170" s="131"/>
      <c r="N170" s="132"/>
      <c r="O170" s="132"/>
      <c r="P170" s="133">
        <f>SUM(P171:P172)</f>
        <v>0</v>
      </c>
      <c r="Q170" s="132"/>
      <c r="R170" s="133">
        <f>SUM(R171:R172)</f>
        <v>0</v>
      </c>
      <c r="S170" s="132"/>
      <c r="T170" s="134">
        <f>SUM(T171:T172)</f>
        <v>0</v>
      </c>
      <c r="AR170" s="128" t="s">
        <v>139</v>
      </c>
      <c r="AT170" s="135" t="s">
        <v>68</v>
      </c>
      <c r="AU170" s="135" t="s">
        <v>77</v>
      </c>
      <c r="AY170" s="128" t="s">
        <v>117</v>
      </c>
      <c r="BK170" s="136">
        <f>SUM(BK171:BK172)</f>
        <v>0</v>
      </c>
    </row>
    <row r="171" spans="1:65" s="2" customFormat="1" ht="16.5" customHeight="1">
      <c r="A171" s="28"/>
      <c r="B171" s="139"/>
      <c r="C171" s="140" t="s">
        <v>187</v>
      </c>
      <c r="D171" s="140" t="s">
        <v>119</v>
      </c>
      <c r="E171" s="141" t="s">
        <v>218</v>
      </c>
      <c r="F171" s="142" t="s">
        <v>219</v>
      </c>
      <c r="G171" s="143" t="s">
        <v>212</v>
      </c>
      <c r="H171" s="144">
        <v>1</v>
      </c>
      <c r="I171" s="145"/>
      <c r="J171" s="145"/>
      <c r="K171" s="142" t="s">
        <v>408</v>
      </c>
      <c r="L171" s="29"/>
      <c r="M171" s="146" t="s">
        <v>1</v>
      </c>
      <c r="N171" s="147" t="s">
        <v>34</v>
      </c>
      <c r="O171" s="148">
        <v>0</v>
      </c>
      <c r="P171" s="148">
        <f>O171*H171</f>
        <v>0</v>
      </c>
      <c r="Q171" s="148">
        <v>0</v>
      </c>
      <c r="R171" s="148">
        <f>Q171*H171</f>
        <v>0</v>
      </c>
      <c r="S171" s="148">
        <v>0</v>
      </c>
      <c r="T171" s="149">
        <f>S171*H171</f>
        <v>0</v>
      </c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R171" s="150" t="s">
        <v>213</v>
      </c>
      <c r="AT171" s="150" t="s">
        <v>119</v>
      </c>
      <c r="AU171" s="150" t="s">
        <v>79</v>
      </c>
      <c r="AY171" s="16" t="s">
        <v>117</v>
      </c>
      <c r="BE171" s="151">
        <f>IF(N171="základní",J171,0)</f>
        <v>0</v>
      </c>
      <c r="BF171" s="151">
        <f>IF(N171="snížená",J171,0)</f>
        <v>0</v>
      </c>
      <c r="BG171" s="151">
        <f>IF(N171="zákl. přenesená",J171,0)</f>
        <v>0</v>
      </c>
      <c r="BH171" s="151">
        <f>IF(N171="sníž. přenesená",J171,0)</f>
        <v>0</v>
      </c>
      <c r="BI171" s="151">
        <f>IF(N171="nulová",J171,0)</f>
        <v>0</v>
      </c>
      <c r="BJ171" s="16" t="s">
        <v>77</v>
      </c>
      <c r="BK171" s="151">
        <f>ROUND(I171*H171,2)</f>
        <v>0</v>
      </c>
      <c r="BL171" s="16" t="s">
        <v>213</v>
      </c>
      <c r="BM171" s="150" t="s">
        <v>220</v>
      </c>
    </row>
    <row r="172" spans="1:65" s="2" customFormat="1">
      <c r="A172" s="28"/>
      <c r="B172" s="29"/>
      <c r="C172" s="28"/>
      <c r="D172" s="152"/>
      <c r="E172" s="28"/>
      <c r="F172" s="153"/>
      <c r="G172" s="28"/>
      <c r="H172" s="28"/>
      <c r="I172" s="28"/>
      <c r="J172" s="28"/>
      <c r="K172" s="28"/>
      <c r="L172" s="29"/>
      <c r="M172" s="164"/>
      <c r="N172" s="165"/>
      <c r="O172" s="166"/>
      <c r="P172" s="166"/>
      <c r="Q172" s="166"/>
      <c r="R172" s="166"/>
      <c r="S172" s="166"/>
      <c r="T172" s="167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T172" s="16"/>
      <c r="AU172" s="16"/>
    </row>
    <row r="173" spans="1:65" s="2" customFormat="1" ht="6.95" customHeight="1">
      <c r="A173" s="28"/>
      <c r="B173" s="43"/>
      <c r="C173" s="44"/>
      <c r="D173" s="44"/>
      <c r="E173" s="44"/>
      <c r="F173" s="44"/>
      <c r="G173" s="44"/>
      <c r="H173" s="44"/>
      <c r="I173" s="44"/>
      <c r="J173" s="44"/>
      <c r="K173" s="44"/>
      <c r="L173" s="29"/>
      <c r="M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</row>
  </sheetData>
  <autoFilter ref="C123:K172" xr:uid="{00000000-0009-0000-0000-000002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237"/>
  <sheetViews>
    <sheetView showGridLines="0" workbookViewId="0">
      <selection activeCell="J134" sqref="J134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9"/>
    </row>
    <row r="2" spans="1:46" s="1" customFormat="1" ht="36.950000000000003" customHeight="1">
      <c r="L2" s="184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6" t="s">
        <v>85</v>
      </c>
    </row>
    <row r="3" spans="1:46" s="1" customFormat="1" ht="6.95" hidden="1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1:46" s="1" customFormat="1" ht="24.95" hidden="1" customHeight="1">
      <c r="B4" s="19"/>
      <c r="D4" s="20" t="s">
        <v>86</v>
      </c>
      <c r="L4" s="19"/>
      <c r="M4" s="90" t="s">
        <v>10</v>
      </c>
      <c r="AT4" s="16" t="s">
        <v>3</v>
      </c>
    </row>
    <row r="5" spans="1:46" s="1" customFormat="1" ht="6.95" hidden="1" customHeight="1">
      <c r="B5" s="19"/>
      <c r="L5" s="19"/>
    </row>
    <row r="6" spans="1:46" s="1" customFormat="1" ht="12" hidden="1" customHeight="1">
      <c r="B6" s="19"/>
      <c r="D6" s="25" t="s">
        <v>14</v>
      </c>
      <c r="L6" s="19"/>
    </row>
    <row r="7" spans="1:46" s="1" customFormat="1" ht="26.25" hidden="1" customHeight="1">
      <c r="B7" s="19"/>
      <c r="E7" s="216" t="str">
        <f>'Rekapitulace stavby'!K6</f>
        <v>Bezpečné přecházení křiž. B.Němcové, Polní, Branky a Krátká v obci Ostopovice</v>
      </c>
      <c r="F7" s="217"/>
      <c r="G7" s="217"/>
      <c r="H7" s="217"/>
      <c r="L7" s="19"/>
    </row>
    <row r="8" spans="1:46" s="2" customFormat="1" ht="12" hidden="1" customHeight="1">
      <c r="A8" s="28"/>
      <c r="B8" s="29"/>
      <c r="C8" s="28"/>
      <c r="D8" s="25" t="s">
        <v>87</v>
      </c>
      <c r="E8" s="28"/>
      <c r="F8" s="28"/>
      <c r="G8" s="28"/>
      <c r="H8" s="28"/>
      <c r="I8" s="28"/>
      <c r="J8" s="28"/>
      <c r="K8" s="28"/>
      <c r="L8" s="3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2" customFormat="1" ht="16.5" hidden="1" customHeight="1">
      <c r="A9" s="28"/>
      <c r="B9" s="29"/>
      <c r="C9" s="28"/>
      <c r="D9" s="28"/>
      <c r="E9" s="189" t="s">
        <v>267</v>
      </c>
      <c r="F9" s="215"/>
      <c r="G9" s="215"/>
      <c r="H9" s="215"/>
      <c r="I9" s="28"/>
      <c r="J9" s="28"/>
      <c r="K9" s="28"/>
      <c r="L9" s="3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idden="1">
      <c r="A10" s="28"/>
      <c r="B10" s="29"/>
      <c r="C10" s="28"/>
      <c r="D10" s="28"/>
      <c r="E10" s="28"/>
      <c r="F10" s="28"/>
      <c r="G10" s="28"/>
      <c r="H10" s="28"/>
      <c r="I10" s="28"/>
      <c r="J10" s="28"/>
      <c r="K10" s="28"/>
      <c r="L10" s="3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2" hidden="1" customHeight="1">
      <c r="A11" s="28"/>
      <c r="B11" s="29"/>
      <c r="C11" s="28"/>
      <c r="D11" s="25" t="s">
        <v>16</v>
      </c>
      <c r="E11" s="28"/>
      <c r="F11" s="23" t="s">
        <v>1</v>
      </c>
      <c r="G11" s="28"/>
      <c r="H11" s="28"/>
      <c r="I11" s="25" t="s">
        <v>17</v>
      </c>
      <c r="J11" s="23" t="s">
        <v>1</v>
      </c>
      <c r="K11" s="28"/>
      <c r="L11" s="3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hidden="1" customHeight="1">
      <c r="A12" s="28"/>
      <c r="B12" s="29"/>
      <c r="C12" s="28"/>
      <c r="D12" s="25" t="s">
        <v>18</v>
      </c>
      <c r="E12" s="28"/>
      <c r="F12" s="23" t="s">
        <v>19</v>
      </c>
      <c r="G12" s="28"/>
      <c r="H12" s="28"/>
      <c r="I12" s="25" t="s">
        <v>20</v>
      </c>
      <c r="J12" s="51">
        <f>'Rekapitulace stavby'!AN8</f>
        <v>0</v>
      </c>
      <c r="K12" s="28"/>
      <c r="L12" s="3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0.9" hidden="1" customHeight="1">
      <c r="A13" s="28"/>
      <c r="B13" s="29"/>
      <c r="C13" s="28"/>
      <c r="D13" s="28"/>
      <c r="E13" s="28"/>
      <c r="F13" s="28"/>
      <c r="G13" s="28"/>
      <c r="H13" s="28"/>
      <c r="I13" s="28"/>
      <c r="J13" s="28"/>
      <c r="K13" s="28"/>
      <c r="L13" s="3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hidden="1" customHeight="1">
      <c r="A14" s="28"/>
      <c r="B14" s="29"/>
      <c r="C14" s="28"/>
      <c r="D14" s="25" t="s">
        <v>21</v>
      </c>
      <c r="E14" s="28"/>
      <c r="F14" s="28"/>
      <c r="G14" s="28"/>
      <c r="H14" s="28"/>
      <c r="I14" s="25" t="s">
        <v>22</v>
      </c>
      <c r="J14" s="23" t="str">
        <f>IF('Rekapitulace stavby'!AN10="","",'Rekapitulace stavby'!AN10)</f>
        <v/>
      </c>
      <c r="K14" s="28"/>
      <c r="L14" s="3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8" hidden="1" customHeight="1">
      <c r="A15" s="28"/>
      <c r="B15" s="29"/>
      <c r="C15" s="28"/>
      <c r="D15" s="28"/>
      <c r="E15" s="23" t="str">
        <f>IF('Rekapitulace stavby'!E11="","",'Rekapitulace stavby'!E11)</f>
        <v xml:space="preserve"> </v>
      </c>
      <c r="F15" s="28"/>
      <c r="G15" s="28"/>
      <c r="H15" s="28"/>
      <c r="I15" s="25" t="s">
        <v>23</v>
      </c>
      <c r="J15" s="23" t="str">
        <f>IF('Rekapitulace stavby'!AN11="","",'Rekapitulace stavby'!AN11)</f>
        <v/>
      </c>
      <c r="K15" s="28"/>
      <c r="L15" s="3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6.95" hidden="1" customHeight="1">
      <c r="A16" s="28"/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3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2" hidden="1" customHeight="1">
      <c r="A17" s="28"/>
      <c r="B17" s="29"/>
      <c r="C17" s="28"/>
      <c r="D17" s="25" t="s">
        <v>24</v>
      </c>
      <c r="E17" s="28"/>
      <c r="F17" s="28"/>
      <c r="G17" s="28"/>
      <c r="H17" s="28"/>
      <c r="I17" s="25" t="s">
        <v>22</v>
      </c>
      <c r="J17" s="23" t="str">
        <f>'Rekapitulace stavby'!AN13</f>
        <v/>
      </c>
      <c r="K17" s="28"/>
      <c r="L17" s="3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8" hidden="1" customHeight="1">
      <c r="A18" s="28"/>
      <c r="B18" s="29"/>
      <c r="C18" s="28"/>
      <c r="D18" s="28"/>
      <c r="E18" s="209" t="str">
        <f>'Rekapitulace stavby'!E14</f>
        <v xml:space="preserve"> </v>
      </c>
      <c r="F18" s="209"/>
      <c r="G18" s="209"/>
      <c r="H18" s="209"/>
      <c r="I18" s="25" t="s">
        <v>23</v>
      </c>
      <c r="J18" s="23" t="str">
        <f>'Rekapitulace stavby'!AN14</f>
        <v/>
      </c>
      <c r="K18" s="28"/>
      <c r="L18" s="3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6.95" hidden="1" customHeight="1">
      <c r="A19" s="28"/>
      <c r="B19" s="29"/>
      <c r="C19" s="28"/>
      <c r="D19" s="28"/>
      <c r="E19" s="28"/>
      <c r="F19" s="28"/>
      <c r="G19" s="28"/>
      <c r="H19" s="28"/>
      <c r="I19" s="28"/>
      <c r="J19" s="28"/>
      <c r="K19" s="28"/>
      <c r="L19" s="3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2" hidden="1" customHeight="1">
      <c r="A20" s="28"/>
      <c r="B20" s="29"/>
      <c r="C20" s="28"/>
      <c r="D20" s="25" t="s">
        <v>25</v>
      </c>
      <c r="E20" s="28"/>
      <c r="F20" s="28"/>
      <c r="G20" s="28"/>
      <c r="H20" s="28"/>
      <c r="I20" s="25" t="s">
        <v>22</v>
      </c>
      <c r="J20" s="23" t="str">
        <f>IF('Rekapitulace stavby'!AN16="","",'Rekapitulace stavby'!AN16)</f>
        <v/>
      </c>
      <c r="K20" s="28"/>
      <c r="L20" s="3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8" hidden="1" customHeight="1">
      <c r="A21" s="28"/>
      <c r="B21" s="29"/>
      <c r="C21" s="28"/>
      <c r="D21" s="28"/>
      <c r="E21" s="23" t="str">
        <f>IF('Rekapitulace stavby'!E17="","",'Rekapitulace stavby'!E17)</f>
        <v xml:space="preserve"> </v>
      </c>
      <c r="F21" s="28"/>
      <c r="G21" s="28"/>
      <c r="H21" s="28"/>
      <c r="I21" s="25" t="s">
        <v>23</v>
      </c>
      <c r="J21" s="23" t="str">
        <f>IF('Rekapitulace stavby'!AN17="","",'Rekapitulace stavby'!AN17)</f>
        <v/>
      </c>
      <c r="K21" s="28"/>
      <c r="L21" s="3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6.95" hidden="1" customHeight="1">
      <c r="A22" s="28"/>
      <c r="B22" s="29"/>
      <c r="C22" s="28"/>
      <c r="D22" s="28"/>
      <c r="E22" s="28"/>
      <c r="F22" s="28"/>
      <c r="G22" s="28"/>
      <c r="H22" s="28"/>
      <c r="I22" s="28"/>
      <c r="J22" s="28"/>
      <c r="K22" s="28"/>
      <c r="L22" s="3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2" hidden="1" customHeight="1">
      <c r="A23" s="28"/>
      <c r="B23" s="29"/>
      <c r="C23" s="28"/>
      <c r="D23" s="25" t="s">
        <v>26</v>
      </c>
      <c r="E23" s="28"/>
      <c r="F23" s="28"/>
      <c r="G23" s="28"/>
      <c r="H23" s="28"/>
      <c r="I23" s="25" t="s">
        <v>22</v>
      </c>
      <c r="J23" s="23" t="str">
        <f>IF('Rekapitulace stavby'!AN19="","",'Rekapitulace stavby'!AN19)</f>
        <v/>
      </c>
      <c r="K23" s="28"/>
      <c r="L23" s="3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8" hidden="1" customHeight="1">
      <c r="A24" s="28"/>
      <c r="B24" s="29"/>
      <c r="C24" s="28"/>
      <c r="D24" s="28"/>
      <c r="E24" s="23" t="str">
        <f>IF('Rekapitulace stavby'!E20="","",'Rekapitulace stavby'!E20)</f>
        <v xml:space="preserve"> </v>
      </c>
      <c r="F24" s="28"/>
      <c r="G24" s="28"/>
      <c r="H24" s="28"/>
      <c r="I24" s="25" t="s">
        <v>23</v>
      </c>
      <c r="J24" s="23" t="str">
        <f>IF('Rekapitulace stavby'!AN20="","",'Rekapitulace stavby'!AN20)</f>
        <v/>
      </c>
      <c r="K24" s="28"/>
      <c r="L24" s="3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6.95" hidden="1" customHeight="1">
      <c r="A25" s="28"/>
      <c r="B25" s="29"/>
      <c r="C25" s="28"/>
      <c r="D25" s="28"/>
      <c r="E25" s="28"/>
      <c r="F25" s="28"/>
      <c r="G25" s="28"/>
      <c r="H25" s="28"/>
      <c r="I25" s="28"/>
      <c r="J25" s="28"/>
      <c r="K25" s="28"/>
      <c r="L25" s="3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2" hidden="1" customHeight="1">
      <c r="A26" s="28"/>
      <c r="B26" s="29"/>
      <c r="C26" s="28"/>
      <c r="D26" s="25" t="s">
        <v>28</v>
      </c>
      <c r="E26" s="28"/>
      <c r="F26" s="28"/>
      <c r="G26" s="28"/>
      <c r="H26" s="28"/>
      <c r="I26" s="28"/>
      <c r="J26" s="28"/>
      <c r="K26" s="28"/>
      <c r="L26" s="3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8" customFormat="1" ht="16.5" hidden="1" customHeight="1">
      <c r="A27" s="91"/>
      <c r="B27" s="92"/>
      <c r="C27" s="91"/>
      <c r="D27" s="91"/>
      <c r="E27" s="211" t="s">
        <v>1</v>
      </c>
      <c r="F27" s="211"/>
      <c r="G27" s="211"/>
      <c r="H27" s="211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hidden="1" customHeigh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3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5" hidden="1" customHeight="1">
      <c r="A29" s="28"/>
      <c r="B29" s="29"/>
      <c r="C29" s="28"/>
      <c r="D29" s="62"/>
      <c r="E29" s="62"/>
      <c r="F29" s="62"/>
      <c r="G29" s="62"/>
      <c r="H29" s="62"/>
      <c r="I29" s="62"/>
      <c r="J29" s="62"/>
      <c r="K29" s="62"/>
      <c r="L29" s="3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25.35" hidden="1" customHeight="1">
      <c r="A30" s="28"/>
      <c r="B30" s="29"/>
      <c r="C30" s="28"/>
      <c r="D30" s="94" t="s">
        <v>29</v>
      </c>
      <c r="E30" s="28"/>
      <c r="F30" s="28"/>
      <c r="G30" s="28"/>
      <c r="H30" s="28"/>
      <c r="I30" s="28"/>
      <c r="J30" s="67">
        <f>ROUND(J125, 2)</f>
        <v>0</v>
      </c>
      <c r="K30" s="28"/>
      <c r="L30" s="3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hidden="1" customHeight="1">
      <c r="A31" s="28"/>
      <c r="B31" s="29"/>
      <c r="C31" s="28"/>
      <c r="D31" s="62"/>
      <c r="E31" s="62"/>
      <c r="F31" s="62"/>
      <c r="G31" s="62"/>
      <c r="H31" s="62"/>
      <c r="I31" s="62"/>
      <c r="J31" s="62"/>
      <c r="K31" s="62"/>
      <c r="L31" s="3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14.45" hidden="1" customHeight="1">
      <c r="A32" s="28"/>
      <c r="B32" s="29"/>
      <c r="C32" s="28"/>
      <c r="D32" s="28"/>
      <c r="E32" s="28"/>
      <c r="F32" s="32" t="s">
        <v>31</v>
      </c>
      <c r="G32" s="28"/>
      <c r="H32" s="28"/>
      <c r="I32" s="32" t="s">
        <v>30</v>
      </c>
      <c r="J32" s="32" t="s">
        <v>32</v>
      </c>
      <c r="K32" s="28"/>
      <c r="L32" s="3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14.45" hidden="1" customHeight="1">
      <c r="A33" s="28"/>
      <c r="B33" s="29"/>
      <c r="C33" s="28"/>
      <c r="D33" s="95" t="s">
        <v>33</v>
      </c>
      <c r="E33" s="25" t="s">
        <v>34</v>
      </c>
      <c r="F33" s="96">
        <f>ROUND((SUM(BE125:BE236)),  2)</f>
        <v>0</v>
      </c>
      <c r="G33" s="28"/>
      <c r="H33" s="28"/>
      <c r="I33" s="97">
        <v>0.21</v>
      </c>
      <c r="J33" s="96">
        <f>ROUND(((SUM(BE125:BE236))*I33),  2)</f>
        <v>0</v>
      </c>
      <c r="K33" s="28"/>
      <c r="L33" s="3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hidden="1" customHeight="1">
      <c r="A34" s="28"/>
      <c r="B34" s="29"/>
      <c r="C34" s="28"/>
      <c r="D34" s="28"/>
      <c r="E34" s="25" t="s">
        <v>35</v>
      </c>
      <c r="F34" s="96">
        <f>ROUND((SUM(BF125:BF236)),  2)</f>
        <v>0</v>
      </c>
      <c r="G34" s="28"/>
      <c r="H34" s="28"/>
      <c r="I34" s="97">
        <v>0.12</v>
      </c>
      <c r="J34" s="96">
        <f>ROUND(((SUM(BF125:BF236))*I34),  2)</f>
        <v>0</v>
      </c>
      <c r="K34" s="28"/>
      <c r="L34" s="3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hidden="1" customHeight="1">
      <c r="A35" s="28"/>
      <c r="B35" s="29"/>
      <c r="C35" s="28"/>
      <c r="D35" s="28"/>
      <c r="E35" s="25" t="s">
        <v>36</v>
      </c>
      <c r="F35" s="96">
        <f>ROUND((SUM(BG125:BG236)),  2)</f>
        <v>0</v>
      </c>
      <c r="G35" s="28"/>
      <c r="H35" s="28"/>
      <c r="I35" s="97">
        <v>0.21</v>
      </c>
      <c r="J35" s="96">
        <f>0</f>
        <v>0</v>
      </c>
      <c r="K35" s="28"/>
      <c r="L35" s="3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hidden="1" customHeight="1">
      <c r="A36" s="28"/>
      <c r="B36" s="29"/>
      <c r="C36" s="28"/>
      <c r="D36" s="28"/>
      <c r="E36" s="25" t="s">
        <v>37</v>
      </c>
      <c r="F36" s="96">
        <f>ROUND((SUM(BH125:BH236)),  2)</f>
        <v>0</v>
      </c>
      <c r="G36" s="28"/>
      <c r="H36" s="28"/>
      <c r="I36" s="97">
        <v>0.12</v>
      </c>
      <c r="J36" s="96">
        <f>0</f>
        <v>0</v>
      </c>
      <c r="K36" s="28"/>
      <c r="L36" s="3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>
      <c r="A37" s="28"/>
      <c r="B37" s="29"/>
      <c r="C37" s="28"/>
      <c r="D37" s="28"/>
      <c r="E37" s="25" t="s">
        <v>38</v>
      </c>
      <c r="F37" s="96">
        <f>ROUND((SUM(BI125:BI236)),  2)</f>
        <v>0</v>
      </c>
      <c r="G37" s="28"/>
      <c r="H37" s="28"/>
      <c r="I37" s="97">
        <v>0</v>
      </c>
      <c r="J37" s="96">
        <f>0</f>
        <v>0</v>
      </c>
      <c r="K37" s="28"/>
      <c r="L37" s="3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6.95" hidden="1" customHeight="1">
      <c r="A38" s="28"/>
      <c r="B38" s="29"/>
      <c r="C38" s="28"/>
      <c r="D38" s="28"/>
      <c r="E38" s="28"/>
      <c r="F38" s="28"/>
      <c r="G38" s="28"/>
      <c r="H38" s="28"/>
      <c r="I38" s="28"/>
      <c r="J38" s="28"/>
      <c r="K38" s="28"/>
      <c r="L38" s="3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25.35" hidden="1" customHeight="1">
      <c r="A39" s="28"/>
      <c r="B39" s="29"/>
      <c r="C39" s="98"/>
      <c r="D39" s="99" t="s">
        <v>39</v>
      </c>
      <c r="E39" s="56"/>
      <c r="F39" s="56"/>
      <c r="G39" s="100" t="s">
        <v>40</v>
      </c>
      <c r="H39" s="101" t="s">
        <v>41</v>
      </c>
      <c r="I39" s="56"/>
      <c r="J39" s="102">
        <f>SUM(J30:J37)</f>
        <v>0</v>
      </c>
      <c r="K39" s="103"/>
      <c r="L39" s="3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5" hidden="1" customHeight="1">
      <c r="A40" s="28"/>
      <c r="B40" s="29"/>
      <c r="C40" s="28"/>
      <c r="D40" s="28"/>
      <c r="E40" s="28"/>
      <c r="F40" s="28"/>
      <c r="G40" s="28"/>
      <c r="H40" s="28"/>
      <c r="I40" s="28"/>
      <c r="J40" s="28"/>
      <c r="K40" s="28"/>
      <c r="L40" s="3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1" customFormat="1" ht="14.45" hidden="1" customHeight="1">
      <c r="B41" s="19"/>
      <c r="L41" s="19"/>
    </row>
    <row r="42" spans="1:31" s="1" customFormat="1" ht="14.45" hidden="1" customHeight="1">
      <c r="B42" s="19"/>
      <c r="L42" s="19"/>
    </row>
    <row r="43" spans="1:31" s="1" customFormat="1" ht="14.45" hidden="1" customHeight="1">
      <c r="B43" s="19"/>
      <c r="L43" s="19"/>
    </row>
    <row r="44" spans="1:31" s="1" customFormat="1" ht="14.45" hidden="1" customHeight="1">
      <c r="B44" s="19"/>
      <c r="L44" s="19"/>
    </row>
    <row r="45" spans="1:31" s="1" customFormat="1" ht="14.45" hidden="1" customHeight="1">
      <c r="B45" s="19"/>
      <c r="L45" s="19"/>
    </row>
    <row r="46" spans="1:31" s="1" customFormat="1" ht="14.45" hidden="1" customHeight="1">
      <c r="B46" s="19"/>
      <c r="L46" s="19"/>
    </row>
    <row r="47" spans="1:31" s="1" customFormat="1" ht="14.45" hidden="1" customHeight="1">
      <c r="B47" s="19"/>
      <c r="L47" s="19"/>
    </row>
    <row r="48" spans="1:31" s="1" customFormat="1" ht="14.45" hidden="1" customHeight="1">
      <c r="B48" s="19"/>
      <c r="L48" s="19"/>
    </row>
    <row r="49" spans="1:31" s="1" customFormat="1" ht="14.45" hidden="1" customHeight="1">
      <c r="B49" s="19"/>
      <c r="L49" s="19"/>
    </row>
    <row r="50" spans="1:31" s="2" customFormat="1" ht="14.45" hidden="1" customHeight="1">
      <c r="B50" s="38"/>
      <c r="D50" s="39" t="s">
        <v>42</v>
      </c>
      <c r="E50" s="40"/>
      <c r="F50" s="40"/>
      <c r="G50" s="39" t="s">
        <v>43</v>
      </c>
      <c r="H50" s="40"/>
      <c r="I50" s="40"/>
      <c r="J50" s="40"/>
      <c r="K50" s="40"/>
      <c r="L50" s="38"/>
    </row>
    <row r="51" spans="1:31" hidden="1">
      <c r="B51" s="19"/>
      <c r="L51" s="19"/>
    </row>
    <row r="52" spans="1:31" hidden="1">
      <c r="B52" s="19"/>
      <c r="L52" s="19"/>
    </row>
    <row r="53" spans="1:31" hidden="1">
      <c r="B53" s="19"/>
      <c r="L53" s="19"/>
    </row>
    <row r="54" spans="1:31" hidden="1">
      <c r="B54" s="19"/>
      <c r="L54" s="19"/>
    </row>
    <row r="55" spans="1:31" hidden="1">
      <c r="B55" s="19"/>
      <c r="L55" s="19"/>
    </row>
    <row r="56" spans="1:31" hidden="1">
      <c r="B56" s="19"/>
      <c r="L56" s="19"/>
    </row>
    <row r="57" spans="1:31" hidden="1">
      <c r="B57" s="19"/>
      <c r="L57" s="19"/>
    </row>
    <row r="58" spans="1:31" hidden="1">
      <c r="B58" s="19"/>
      <c r="L58" s="19"/>
    </row>
    <row r="59" spans="1:31" hidden="1">
      <c r="B59" s="19"/>
      <c r="L59" s="19"/>
    </row>
    <row r="60" spans="1:31" hidden="1">
      <c r="B60" s="19"/>
      <c r="L60" s="19"/>
    </row>
    <row r="61" spans="1:31" s="2" customFormat="1" ht="12.75" hidden="1">
      <c r="A61" s="28"/>
      <c r="B61" s="29"/>
      <c r="C61" s="28"/>
      <c r="D61" s="41" t="s">
        <v>44</v>
      </c>
      <c r="E61" s="31"/>
      <c r="F61" s="104" t="s">
        <v>45</v>
      </c>
      <c r="G61" s="41" t="s">
        <v>44</v>
      </c>
      <c r="H61" s="31"/>
      <c r="I61" s="31"/>
      <c r="J61" s="105" t="s">
        <v>45</v>
      </c>
      <c r="K61" s="31"/>
      <c r="L61" s="3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hidden="1">
      <c r="B62" s="19"/>
      <c r="L62" s="19"/>
    </row>
    <row r="63" spans="1:31" hidden="1">
      <c r="B63" s="19"/>
      <c r="L63" s="19"/>
    </row>
    <row r="64" spans="1:31" hidden="1">
      <c r="B64" s="19"/>
      <c r="L64" s="19"/>
    </row>
    <row r="65" spans="1:31" s="2" customFormat="1" ht="12.75" hidden="1">
      <c r="A65" s="28"/>
      <c r="B65" s="29"/>
      <c r="C65" s="28"/>
      <c r="D65" s="39" t="s">
        <v>46</v>
      </c>
      <c r="E65" s="42"/>
      <c r="F65" s="42"/>
      <c r="G65" s="39" t="s">
        <v>47</v>
      </c>
      <c r="H65" s="42"/>
      <c r="I65" s="42"/>
      <c r="J65" s="42"/>
      <c r="K65" s="42"/>
      <c r="L65" s="3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hidden="1">
      <c r="B66" s="19"/>
      <c r="L66" s="19"/>
    </row>
    <row r="67" spans="1:31" hidden="1">
      <c r="B67" s="19"/>
      <c r="L67" s="19"/>
    </row>
    <row r="68" spans="1:31" hidden="1">
      <c r="B68" s="19"/>
      <c r="L68" s="19"/>
    </row>
    <row r="69" spans="1:31" hidden="1">
      <c r="B69" s="19"/>
      <c r="L69" s="19"/>
    </row>
    <row r="70" spans="1:31" hidden="1">
      <c r="B70" s="19"/>
      <c r="L70" s="19"/>
    </row>
    <row r="71" spans="1:31" hidden="1">
      <c r="B71" s="19"/>
      <c r="L71" s="19"/>
    </row>
    <row r="72" spans="1:31" hidden="1">
      <c r="B72" s="19"/>
      <c r="L72" s="19"/>
    </row>
    <row r="73" spans="1:31" hidden="1">
      <c r="B73" s="19"/>
      <c r="L73" s="19"/>
    </row>
    <row r="74" spans="1:31" hidden="1">
      <c r="B74" s="19"/>
      <c r="L74" s="19"/>
    </row>
    <row r="75" spans="1:31" hidden="1">
      <c r="B75" s="19"/>
      <c r="L75" s="19"/>
    </row>
    <row r="76" spans="1:31" s="2" customFormat="1" ht="12.75" hidden="1">
      <c r="A76" s="28"/>
      <c r="B76" s="29"/>
      <c r="C76" s="28"/>
      <c r="D76" s="41" t="s">
        <v>44</v>
      </c>
      <c r="E76" s="31"/>
      <c r="F76" s="104" t="s">
        <v>45</v>
      </c>
      <c r="G76" s="41" t="s">
        <v>44</v>
      </c>
      <c r="H76" s="31"/>
      <c r="I76" s="31"/>
      <c r="J76" s="105" t="s">
        <v>45</v>
      </c>
      <c r="K76" s="31"/>
      <c r="L76" s="3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hidden="1" customHeight="1">
      <c r="A77" s="28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78" spans="1:31" hidden="1"/>
    <row r="79" spans="1:31" hidden="1"/>
    <row r="80" spans="1:31" hidden="1"/>
    <row r="81" spans="1:47" s="2" customFormat="1" ht="6.95" hidden="1" customHeight="1">
      <c r="A81" s="28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2" customFormat="1" ht="24.95" hidden="1" customHeight="1">
      <c r="A82" s="28"/>
      <c r="B82" s="29"/>
      <c r="C82" s="20" t="s">
        <v>89</v>
      </c>
      <c r="D82" s="28"/>
      <c r="E82" s="28"/>
      <c r="F82" s="28"/>
      <c r="G82" s="28"/>
      <c r="H82" s="28"/>
      <c r="I82" s="28"/>
      <c r="J82" s="28"/>
      <c r="K82" s="28"/>
      <c r="L82" s="3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2" customFormat="1" ht="6.95" hidden="1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3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2" customFormat="1" ht="12" hidden="1" customHeight="1">
      <c r="A84" s="28"/>
      <c r="B84" s="29"/>
      <c r="C84" s="25" t="s">
        <v>14</v>
      </c>
      <c r="D84" s="28"/>
      <c r="E84" s="28"/>
      <c r="F84" s="28"/>
      <c r="G84" s="28"/>
      <c r="H84" s="28"/>
      <c r="I84" s="28"/>
      <c r="J84" s="28"/>
      <c r="K84" s="28"/>
      <c r="L84" s="3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2" customFormat="1" ht="26.25" hidden="1" customHeight="1">
      <c r="A85" s="28"/>
      <c r="B85" s="29"/>
      <c r="C85" s="28"/>
      <c r="D85" s="28"/>
      <c r="E85" s="216" t="str">
        <f>E7</f>
        <v>Bezpečné přecházení křiž. B.Němcové, Polní, Branky a Krátká v obci Ostopovice</v>
      </c>
      <c r="F85" s="217"/>
      <c r="G85" s="217"/>
      <c r="H85" s="217"/>
      <c r="I85" s="28"/>
      <c r="J85" s="28"/>
      <c r="K85" s="28"/>
      <c r="L85" s="3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2" customFormat="1" ht="12" hidden="1" customHeight="1">
      <c r="A86" s="28"/>
      <c r="B86" s="29"/>
      <c r="C86" s="25" t="s">
        <v>87</v>
      </c>
      <c r="D86" s="28"/>
      <c r="E86" s="28"/>
      <c r="F86" s="28"/>
      <c r="G86" s="28"/>
      <c r="H86" s="28"/>
      <c r="I86" s="28"/>
      <c r="J86" s="28"/>
      <c r="K86" s="28"/>
      <c r="L86" s="3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2" customFormat="1" ht="16.5" hidden="1" customHeight="1">
      <c r="A87" s="28"/>
      <c r="B87" s="29"/>
      <c r="C87" s="28"/>
      <c r="D87" s="28"/>
      <c r="E87" s="189" t="str">
        <f>E9</f>
        <v>03 - Stavební úpravy vč. SDZ a VDZ - SÚS JMK</v>
      </c>
      <c r="F87" s="215"/>
      <c r="G87" s="215"/>
      <c r="H87" s="215"/>
      <c r="I87" s="28"/>
      <c r="J87" s="28"/>
      <c r="K87" s="28"/>
      <c r="L87" s="3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2" customFormat="1" ht="6.95" hidden="1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3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2" customFormat="1" ht="12" hidden="1" customHeight="1">
      <c r="A89" s="28"/>
      <c r="B89" s="29"/>
      <c r="C89" s="25" t="s">
        <v>18</v>
      </c>
      <c r="D89" s="28"/>
      <c r="E89" s="28"/>
      <c r="F89" s="23" t="str">
        <f>F12</f>
        <v xml:space="preserve"> </v>
      </c>
      <c r="G89" s="28"/>
      <c r="H89" s="28"/>
      <c r="I89" s="25" t="s">
        <v>20</v>
      </c>
      <c r="J89" s="51">
        <f>IF(J12="","",J12)</f>
        <v>0</v>
      </c>
      <c r="K89" s="28"/>
      <c r="L89" s="3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2" customFormat="1" ht="6.95" hidden="1" customHeight="1">
      <c r="A90" s="28"/>
      <c r="B90" s="29"/>
      <c r="C90" s="28"/>
      <c r="D90" s="28"/>
      <c r="E90" s="28"/>
      <c r="F90" s="28"/>
      <c r="G90" s="28"/>
      <c r="H90" s="28"/>
      <c r="I90" s="28"/>
      <c r="J90" s="28"/>
      <c r="K90" s="28"/>
      <c r="L90" s="3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2" customFormat="1" ht="15.2" hidden="1" customHeight="1">
      <c r="A91" s="28"/>
      <c r="B91" s="29"/>
      <c r="C91" s="25" t="s">
        <v>21</v>
      </c>
      <c r="D91" s="28"/>
      <c r="E91" s="28"/>
      <c r="F91" s="23" t="str">
        <f>E15</f>
        <v xml:space="preserve"> </v>
      </c>
      <c r="G91" s="28"/>
      <c r="H91" s="28"/>
      <c r="I91" s="25" t="s">
        <v>25</v>
      </c>
      <c r="J91" s="26" t="str">
        <f>E21</f>
        <v xml:space="preserve"> </v>
      </c>
      <c r="K91" s="28"/>
      <c r="L91" s="3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2" customFormat="1" ht="15.2" hidden="1" customHeight="1">
      <c r="A92" s="28"/>
      <c r="B92" s="29"/>
      <c r="C92" s="25" t="s">
        <v>24</v>
      </c>
      <c r="D92" s="28"/>
      <c r="E92" s="28"/>
      <c r="F92" s="23" t="str">
        <f>IF(E18="","",E18)</f>
        <v xml:space="preserve"> </v>
      </c>
      <c r="G92" s="28"/>
      <c r="H92" s="28"/>
      <c r="I92" s="25" t="s">
        <v>26</v>
      </c>
      <c r="J92" s="26" t="str">
        <f>E24</f>
        <v xml:space="preserve"> </v>
      </c>
      <c r="K92" s="28"/>
      <c r="L92" s="3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2" customFormat="1" ht="10.35" hidden="1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3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2" customFormat="1" ht="29.25" hidden="1" customHeight="1">
      <c r="A94" s="28"/>
      <c r="B94" s="29"/>
      <c r="C94" s="106" t="s">
        <v>90</v>
      </c>
      <c r="D94" s="98"/>
      <c r="E94" s="98"/>
      <c r="F94" s="98"/>
      <c r="G94" s="98"/>
      <c r="H94" s="98"/>
      <c r="I94" s="98"/>
      <c r="J94" s="107" t="s">
        <v>91</v>
      </c>
      <c r="K94" s="98"/>
      <c r="L94" s="3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47" s="2" customFormat="1" ht="10.35" hidden="1" customHeight="1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3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47" s="2" customFormat="1" ht="22.9" hidden="1" customHeight="1">
      <c r="A96" s="28"/>
      <c r="B96" s="29"/>
      <c r="C96" s="108" t="s">
        <v>92</v>
      </c>
      <c r="D96" s="28"/>
      <c r="E96" s="28"/>
      <c r="F96" s="28"/>
      <c r="G96" s="28"/>
      <c r="H96" s="28"/>
      <c r="I96" s="28"/>
      <c r="J96" s="67">
        <f>J125</f>
        <v>0</v>
      </c>
      <c r="K96" s="28"/>
      <c r="L96" s="3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6" t="s">
        <v>93</v>
      </c>
    </row>
    <row r="97" spans="1:31" s="9" customFormat="1" ht="24.95" hidden="1" customHeight="1">
      <c r="B97" s="109"/>
      <c r="D97" s="110" t="s">
        <v>94</v>
      </c>
      <c r="E97" s="111"/>
      <c r="F97" s="111"/>
      <c r="G97" s="111"/>
      <c r="H97" s="111"/>
      <c r="I97" s="111"/>
      <c r="J97" s="112">
        <f>J126</f>
        <v>0</v>
      </c>
      <c r="L97" s="109"/>
    </row>
    <row r="98" spans="1:31" s="10" customFormat="1" ht="19.899999999999999" hidden="1" customHeight="1">
      <c r="B98" s="113"/>
      <c r="D98" s="114" t="s">
        <v>96</v>
      </c>
      <c r="E98" s="115"/>
      <c r="F98" s="115"/>
      <c r="G98" s="115"/>
      <c r="H98" s="115"/>
      <c r="I98" s="115"/>
      <c r="J98" s="116">
        <f>J127</f>
        <v>0</v>
      </c>
      <c r="L98" s="113"/>
    </row>
    <row r="99" spans="1:31" s="10" customFormat="1" ht="19.899999999999999" hidden="1" customHeight="1">
      <c r="B99" s="113"/>
      <c r="D99" s="114" t="s">
        <v>268</v>
      </c>
      <c r="E99" s="115"/>
      <c r="F99" s="115"/>
      <c r="G99" s="115"/>
      <c r="H99" s="115"/>
      <c r="I99" s="115"/>
      <c r="J99" s="116">
        <f>J134</f>
        <v>0</v>
      </c>
      <c r="L99" s="113"/>
    </row>
    <row r="100" spans="1:31" s="10" customFormat="1" ht="19.899999999999999" hidden="1" customHeight="1">
      <c r="B100" s="113"/>
      <c r="D100" s="114" t="s">
        <v>97</v>
      </c>
      <c r="E100" s="115"/>
      <c r="F100" s="115"/>
      <c r="G100" s="115"/>
      <c r="H100" s="115"/>
      <c r="I100" s="115"/>
      <c r="J100" s="116">
        <f>J138</f>
        <v>0</v>
      </c>
      <c r="L100" s="113"/>
    </row>
    <row r="101" spans="1:31" s="10" customFormat="1" ht="19.899999999999999" hidden="1" customHeight="1">
      <c r="B101" s="113"/>
      <c r="D101" s="114" t="s">
        <v>98</v>
      </c>
      <c r="E101" s="115"/>
      <c r="F101" s="115"/>
      <c r="G101" s="115"/>
      <c r="H101" s="115"/>
      <c r="I101" s="115"/>
      <c r="J101" s="116">
        <f>J213</f>
        <v>0</v>
      </c>
      <c r="L101" s="113"/>
    </row>
    <row r="102" spans="1:31" s="10" customFormat="1" ht="19.899999999999999" hidden="1" customHeight="1">
      <c r="B102" s="113"/>
      <c r="D102" s="114" t="s">
        <v>222</v>
      </c>
      <c r="E102" s="115"/>
      <c r="F102" s="115"/>
      <c r="G102" s="115"/>
      <c r="H102" s="115"/>
      <c r="I102" s="115"/>
      <c r="J102" s="116">
        <f>J221</f>
        <v>0</v>
      </c>
      <c r="L102" s="113"/>
    </row>
    <row r="103" spans="1:31" s="9" customFormat="1" ht="24.95" hidden="1" customHeight="1">
      <c r="B103" s="109"/>
      <c r="D103" s="110" t="s">
        <v>99</v>
      </c>
      <c r="E103" s="111"/>
      <c r="F103" s="111"/>
      <c r="G103" s="111"/>
      <c r="H103" s="111"/>
      <c r="I103" s="111"/>
      <c r="J103" s="112">
        <f>J224</f>
        <v>0</v>
      </c>
      <c r="L103" s="109"/>
    </row>
    <row r="104" spans="1:31" s="10" customFormat="1" ht="19.899999999999999" hidden="1" customHeight="1">
      <c r="B104" s="113"/>
      <c r="D104" s="114" t="s">
        <v>269</v>
      </c>
      <c r="E104" s="115"/>
      <c r="F104" s="115"/>
      <c r="G104" s="115"/>
      <c r="H104" s="115"/>
      <c r="I104" s="115"/>
      <c r="J104" s="116">
        <f>J225</f>
        <v>0</v>
      </c>
      <c r="L104" s="113"/>
    </row>
    <row r="105" spans="1:31" s="10" customFormat="1" ht="19.899999999999999" hidden="1" customHeight="1">
      <c r="B105" s="113"/>
      <c r="D105" s="114" t="s">
        <v>101</v>
      </c>
      <c r="E105" s="115"/>
      <c r="F105" s="115"/>
      <c r="G105" s="115"/>
      <c r="H105" s="115"/>
      <c r="I105" s="115"/>
      <c r="J105" s="116">
        <f>J232</f>
        <v>0</v>
      </c>
      <c r="L105" s="113"/>
    </row>
    <row r="106" spans="1:31" s="2" customFormat="1" ht="21.75" hidden="1" customHeight="1">
      <c r="A106" s="28"/>
      <c r="B106" s="29"/>
      <c r="C106" s="28"/>
      <c r="D106" s="28"/>
      <c r="E106" s="28"/>
      <c r="F106" s="28"/>
      <c r="G106" s="28"/>
      <c r="H106" s="28"/>
      <c r="I106" s="28"/>
      <c r="J106" s="28"/>
      <c r="K106" s="28"/>
      <c r="L106" s="3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</row>
    <row r="107" spans="1:31" s="2" customFormat="1" ht="6.95" hidden="1" customHeight="1">
      <c r="A107" s="28"/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3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</row>
    <row r="108" spans="1:31" hidden="1"/>
    <row r="109" spans="1:31" hidden="1"/>
    <row r="110" spans="1:31" hidden="1"/>
    <row r="111" spans="1:31" s="2" customFormat="1" ht="6.95" customHeight="1">
      <c r="A111" s="28"/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3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31" s="2" customFormat="1" ht="24.95" customHeight="1">
      <c r="A112" s="28"/>
      <c r="B112" s="29"/>
      <c r="C112" s="20" t="s">
        <v>102</v>
      </c>
      <c r="D112" s="28"/>
      <c r="E112" s="28"/>
      <c r="F112" s="28"/>
      <c r="G112" s="28"/>
      <c r="H112" s="28"/>
      <c r="I112" s="28"/>
      <c r="J112" s="28"/>
      <c r="K112" s="28"/>
      <c r="L112" s="3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2" customFormat="1" ht="6.95" customHeight="1">
      <c r="A113" s="28"/>
      <c r="B113" s="29"/>
      <c r="C113" s="28"/>
      <c r="D113" s="28"/>
      <c r="E113" s="28"/>
      <c r="F113" s="28"/>
      <c r="G113" s="28"/>
      <c r="H113" s="28"/>
      <c r="I113" s="28"/>
      <c r="J113" s="28"/>
      <c r="K113" s="28"/>
      <c r="L113" s="3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5" s="2" customFormat="1" ht="12" customHeight="1">
      <c r="A114" s="28"/>
      <c r="B114" s="29"/>
      <c r="C114" s="25" t="s">
        <v>14</v>
      </c>
      <c r="D114" s="28"/>
      <c r="E114" s="28"/>
      <c r="F114" s="28"/>
      <c r="G114" s="28"/>
      <c r="H114" s="28"/>
      <c r="I114" s="28"/>
      <c r="J114" s="28"/>
      <c r="K114" s="28"/>
      <c r="L114" s="3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5" s="2" customFormat="1" ht="26.25" customHeight="1">
      <c r="A115" s="28"/>
      <c r="B115" s="29"/>
      <c r="C115" s="28"/>
      <c r="D115" s="28"/>
      <c r="E115" s="216" t="str">
        <f>E7</f>
        <v>Bezpečné přecházení křiž. B.Němcové, Polní, Branky a Krátká v obci Ostopovice</v>
      </c>
      <c r="F115" s="217"/>
      <c r="G115" s="217"/>
      <c r="H115" s="217"/>
      <c r="I115" s="28"/>
      <c r="J115" s="28"/>
      <c r="K115" s="28"/>
      <c r="L115" s="3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5" s="2" customFormat="1" ht="12" customHeight="1">
      <c r="A116" s="28"/>
      <c r="B116" s="29"/>
      <c r="C116" s="25" t="s">
        <v>87</v>
      </c>
      <c r="D116" s="28"/>
      <c r="E116" s="28"/>
      <c r="F116" s="28"/>
      <c r="G116" s="28"/>
      <c r="H116" s="28"/>
      <c r="I116" s="28"/>
      <c r="J116" s="28"/>
      <c r="K116" s="28"/>
      <c r="L116" s="3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5" s="2" customFormat="1" ht="16.5" customHeight="1">
      <c r="A117" s="28"/>
      <c r="B117" s="29"/>
      <c r="C117" s="28"/>
      <c r="D117" s="28"/>
      <c r="E117" s="189" t="str">
        <f>E9</f>
        <v>03 - Stavební úpravy vč. SDZ a VDZ - SÚS JMK</v>
      </c>
      <c r="F117" s="215"/>
      <c r="G117" s="215"/>
      <c r="H117" s="215"/>
      <c r="I117" s="28"/>
      <c r="J117" s="28"/>
      <c r="K117" s="28"/>
      <c r="L117" s="3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5" s="2" customFormat="1" ht="6.95" customHeight="1">
      <c r="A118" s="28"/>
      <c r="B118" s="29"/>
      <c r="C118" s="28"/>
      <c r="D118" s="28"/>
      <c r="E118" s="28"/>
      <c r="F118" s="28"/>
      <c r="G118" s="28"/>
      <c r="H118" s="28"/>
      <c r="I118" s="28"/>
      <c r="J118" s="28"/>
      <c r="K118" s="28"/>
      <c r="L118" s="3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5" s="2" customFormat="1" ht="12" customHeight="1">
      <c r="A119" s="28"/>
      <c r="B119" s="29"/>
      <c r="C119" s="25" t="s">
        <v>18</v>
      </c>
      <c r="D119" s="28"/>
      <c r="E119" s="28"/>
      <c r="F119" s="23" t="str">
        <f>F12</f>
        <v xml:space="preserve"> </v>
      </c>
      <c r="G119" s="28"/>
      <c r="H119" s="28"/>
      <c r="I119" s="25" t="s">
        <v>20</v>
      </c>
      <c r="J119" s="51">
        <f>IF(J12="","",J12)</f>
        <v>0</v>
      </c>
      <c r="K119" s="28"/>
      <c r="L119" s="3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65" s="2" customFormat="1" ht="6.95" customHeight="1">
      <c r="A120" s="28"/>
      <c r="B120" s="29"/>
      <c r="C120" s="28"/>
      <c r="D120" s="28"/>
      <c r="E120" s="28"/>
      <c r="F120" s="28"/>
      <c r="G120" s="28"/>
      <c r="H120" s="28"/>
      <c r="I120" s="28"/>
      <c r="J120" s="28"/>
      <c r="K120" s="28"/>
      <c r="L120" s="3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65" s="2" customFormat="1" ht="15.2" customHeight="1">
      <c r="A121" s="28"/>
      <c r="B121" s="29"/>
      <c r="C121" s="25" t="s">
        <v>21</v>
      </c>
      <c r="D121" s="28"/>
      <c r="E121" s="28"/>
      <c r="F121" s="23" t="str">
        <f>E15</f>
        <v xml:space="preserve"> </v>
      </c>
      <c r="G121" s="28"/>
      <c r="H121" s="28"/>
      <c r="I121" s="25" t="s">
        <v>25</v>
      </c>
      <c r="J121" s="26" t="str">
        <f>E21</f>
        <v xml:space="preserve"> </v>
      </c>
      <c r="K121" s="28"/>
      <c r="L121" s="3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65" s="2" customFormat="1" ht="15.2" customHeight="1">
      <c r="A122" s="28"/>
      <c r="B122" s="29"/>
      <c r="C122" s="25" t="s">
        <v>24</v>
      </c>
      <c r="D122" s="28"/>
      <c r="E122" s="28"/>
      <c r="F122" s="23" t="str">
        <f>IF(E18="","",E18)</f>
        <v xml:space="preserve"> </v>
      </c>
      <c r="G122" s="28"/>
      <c r="H122" s="28"/>
      <c r="I122" s="25" t="s">
        <v>26</v>
      </c>
      <c r="J122" s="26" t="str">
        <f>E24</f>
        <v xml:space="preserve"> </v>
      </c>
      <c r="K122" s="28"/>
      <c r="L122" s="3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65" s="2" customFormat="1" ht="10.35" customHeight="1">
      <c r="A123" s="28"/>
      <c r="B123" s="29"/>
      <c r="C123" s="28"/>
      <c r="D123" s="28"/>
      <c r="E123" s="28"/>
      <c r="F123" s="28"/>
      <c r="G123" s="28"/>
      <c r="H123" s="28"/>
      <c r="I123" s="28"/>
      <c r="J123" s="28"/>
      <c r="K123" s="28"/>
      <c r="L123" s="3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65" s="11" customFormat="1" ht="29.25" customHeight="1">
      <c r="A124" s="117"/>
      <c r="B124" s="118"/>
      <c r="C124" s="119" t="s">
        <v>103</v>
      </c>
      <c r="D124" s="120" t="s">
        <v>54</v>
      </c>
      <c r="E124" s="120" t="s">
        <v>50</v>
      </c>
      <c r="F124" s="120" t="s">
        <v>51</v>
      </c>
      <c r="G124" s="120" t="s">
        <v>104</v>
      </c>
      <c r="H124" s="120" t="s">
        <v>105</v>
      </c>
      <c r="I124" s="120" t="s">
        <v>106</v>
      </c>
      <c r="J124" s="120" t="s">
        <v>91</v>
      </c>
      <c r="K124" s="121" t="s">
        <v>107</v>
      </c>
      <c r="L124" s="122"/>
      <c r="M124" s="58" t="s">
        <v>1</v>
      </c>
      <c r="N124" s="59" t="s">
        <v>33</v>
      </c>
      <c r="O124" s="59" t="s">
        <v>108</v>
      </c>
      <c r="P124" s="59" t="s">
        <v>109</v>
      </c>
      <c r="Q124" s="59" t="s">
        <v>110</v>
      </c>
      <c r="R124" s="59" t="s">
        <v>111</v>
      </c>
      <c r="S124" s="59" t="s">
        <v>112</v>
      </c>
      <c r="T124" s="60" t="s">
        <v>113</v>
      </c>
      <c r="U124" s="117"/>
      <c r="V124" s="117"/>
      <c r="W124" s="117"/>
      <c r="X124" s="117"/>
      <c r="Y124" s="117"/>
      <c r="Z124" s="117"/>
      <c r="AA124" s="117"/>
      <c r="AB124" s="117"/>
      <c r="AC124" s="117"/>
      <c r="AD124" s="117"/>
      <c r="AE124" s="117"/>
    </row>
    <row r="125" spans="1:65" s="2" customFormat="1" ht="22.9" customHeight="1">
      <c r="A125" s="28"/>
      <c r="B125" s="29"/>
      <c r="C125" s="65" t="s">
        <v>114</v>
      </c>
      <c r="D125" s="28"/>
      <c r="E125" s="28"/>
      <c r="F125" s="28"/>
      <c r="G125" s="28"/>
      <c r="H125" s="28"/>
      <c r="I125" s="28"/>
      <c r="J125" s="123">
        <f>BK125</f>
        <v>0</v>
      </c>
      <c r="K125" s="28"/>
      <c r="L125" s="29"/>
      <c r="M125" s="61"/>
      <c r="N125" s="52"/>
      <c r="O125" s="62"/>
      <c r="P125" s="124">
        <f>P126+P224</f>
        <v>88.756683999999993</v>
      </c>
      <c r="Q125" s="62"/>
      <c r="R125" s="124">
        <f>R126+R224</f>
        <v>2.9741610000000001</v>
      </c>
      <c r="S125" s="62"/>
      <c r="T125" s="125">
        <f>T126+T224</f>
        <v>0.22800000000000001</v>
      </c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T125" s="16" t="s">
        <v>68</v>
      </c>
      <c r="AU125" s="16" t="s">
        <v>93</v>
      </c>
      <c r="BK125" s="126">
        <f>BK126+BK224</f>
        <v>0</v>
      </c>
    </row>
    <row r="126" spans="1:65" s="12" customFormat="1" ht="25.9" customHeight="1">
      <c r="B126" s="127"/>
      <c r="D126" s="128" t="s">
        <v>68</v>
      </c>
      <c r="E126" s="129" t="s">
        <v>115</v>
      </c>
      <c r="F126" s="129" t="s">
        <v>116</v>
      </c>
      <c r="J126" s="130">
        <f>BK126</f>
        <v>0</v>
      </c>
      <c r="L126" s="127"/>
      <c r="M126" s="131"/>
      <c r="N126" s="132"/>
      <c r="O126" s="132"/>
      <c r="P126" s="133">
        <f>P127+P134+P138+P213+P221</f>
        <v>88.756683999999993</v>
      </c>
      <c r="Q126" s="132"/>
      <c r="R126" s="133">
        <f>R127+R134+R138+R213+R221</f>
        <v>2.9741610000000001</v>
      </c>
      <c r="S126" s="132"/>
      <c r="T126" s="134">
        <f>T127+T134+T138+T213+T221</f>
        <v>0.22800000000000001</v>
      </c>
      <c r="AR126" s="128" t="s">
        <v>77</v>
      </c>
      <c r="AT126" s="135" t="s">
        <v>68</v>
      </c>
      <c r="AU126" s="135" t="s">
        <v>69</v>
      </c>
      <c r="AY126" s="128" t="s">
        <v>117</v>
      </c>
      <c r="BK126" s="136">
        <f>BK127+BK134+BK138+BK213+BK221</f>
        <v>0</v>
      </c>
    </row>
    <row r="127" spans="1:65" s="12" customFormat="1" ht="22.9" customHeight="1">
      <c r="B127" s="127"/>
      <c r="D127" s="128" t="s">
        <v>68</v>
      </c>
      <c r="E127" s="137" t="s">
        <v>139</v>
      </c>
      <c r="F127" s="137" t="s">
        <v>145</v>
      </c>
      <c r="J127" s="138">
        <f>BK127</f>
        <v>0</v>
      </c>
      <c r="L127" s="127"/>
      <c r="M127" s="131"/>
      <c r="N127" s="132"/>
      <c r="O127" s="132"/>
      <c r="P127" s="133">
        <f>SUM(P128:P133)</f>
        <v>19.7926</v>
      </c>
      <c r="Q127" s="132"/>
      <c r="R127" s="133">
        <f>SUM(R128:R133)</f>
        <v>0</v>
      </c>
      <c r="S127" s="132"/>
      <c r="T127" s="134">
        <f>SUM(T128:T133)</f>
        <v>0</v>
      </c>
      <c r="AR127" s="128" t="s">
        <v>77</v>
      </c>
      <c r="AT127" s="135" t="s">
        <v>68</v>
      </c>
      <c r="AU127" s="135" t="s">
        <v>77</v>
      </c>
      <c r="AY127" s="128" t="s">
        <v>117</v>
      </c>
      <c r="BK127" s="136">
        <f>SUM(BK128:BK133)</f>
        <v>0</v>
      </c>
    </row>
    <row r="128" spans="1:65" s="2" customFormat="1" ht="33" customHeight="1">
      <c r="A128" s="28"/>
      <c r="B128" s="139"/>
      <c r="C128" s="140" t="s">
        <v>77</v>
      </c>
      <c r="D128" s="140" t="s">
        <v>119</v>
      </c>
      <c r="E128" s="141" t="s">
        <v>270</v>
      </c>
      <c r="F128" s="142" t="s">
        <v>412</v>
      </c>
      <c r="G128" s="143" t="s">
        <v>122</v>
      </c>
      <c r="H128" s="144">
        <v>6.4</v>
      </c>
      <c r="I128" s="145"/>
      <c r="J128" s="145"/>
      <c r="K128" s="142" t="s">
        <v>408</v>
      </c>
      <c r="L128" s="29"/>
      <c r="M128" s="146" t="s">
        <v>1</v>
      </c>
      <c r="N128" s="147" t="s">
        <v>34</v>
      </c>
      <c r="O128" s="148">
        <v>1.9E-2</v>
      </c>
      <c r="P128" s="148">
        <f>O128*H128</f>
        <v>0.1216</v>
      </c>
      <c r="Q128" s="148">
        <v>0</v>
      </c>
      <c r="R128" s="148">
        <f>Q128*H128</f>
        <v>0</v>
      </c>
      <c r="S128" s="148">
        <v>0</v>
      </c>
      <c r="T128" s="149">
        <f>S128*H128</f>
        <v>0</v>
      </c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R128" s="150" t="s">
        <v>123</v>
      </c>
      <c r="AT128" s="150" t="s">
        <v>119</v>
      </c>
      <c r="AU128" s="150" t="s">
        <v>79</v>
      </c>
      <c r="AY128" s="16" t="s">
        <v>117</v>
      </c>
      <c r="BE128" s="151">
        <f>IF(N128="základní",J128,0)</f>
        <v>0</v>
      </c>
      <c r="BF128" s="151">
        <f>IF(N128="snížená",J128,0)</f>
        <v>0</v>
      </c>
      <c r="BG128" s="151">
        <f>IF(N128="zákl. přenesená",J128,0)</f>
        <v>0</v>
      </c>
      <c r="BH128" s="151">
        <f>IF(N128="sníž. přenesená",J128,0)</f>
        <v>0</v>
      </c>
      <c r="BI128" s="151">
        <f>IF(N128="nulová",J128,0)</f>
        <v>0</v>
      </c>
      <c r="BJ128" s="16" t="s">
        <v>77</v>
      </c>
      <c r="BK128" s="151">
        <f>ROUND(I128*H128,2)</f>
        <v>0</v>
      </c>
      <c r="BL128" s="16" t="s">
        <v>123</v>
      </c>
      <c r="BM128" s="150" t="s">
        <v>271</v>
      </c>
    </row>
    <row r="129" spans="1:65" s="2" customFormat="1">
      <c r="A129" s="28"/>
      <c r="B129" s="29"/>
      <c r="C129" s="28"/>
      <c r="D129" s="152"/>
      <c r="E129" s="28"/>
      <c r="F129" s="153"/>
      <c r="G129" s="28"/>
      <c r="H129" s="28"/>
      <c r="I129" s="28"/>
      <c r="J129" s="28"/>
      <c r="K129" s="28"/>
      <c r="L129" s="29"/>
      <c r="M129" s="154"/>
      <c r="N129" s="155"/>
      <c r="O129" s="54"/>
      <c r="P129" s="54"/>
      <c r="Q129" s="54"/>
      <c r="R129" s="54"/>
      <c r="S129" s="54"/>
      <c r="T129" s="55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T129" s="16"/>
      <c r="AU129" s="16"/>
    </row>
    <row r="130" spans="1:65" s="13" customFormat="1">
      <c r="B130" s="156"/>
      <c r="D130" s="157" t="s">
        <v>125</v>
      </c>
      <c r="E130" s="158" t="s">
        <v>1</v>
      </c>
      <c r="F130" s="159" t="s">
        <v>272</v>
      </c>
      <c r="H130" s="160">
        <v>6.4</v>
      </c>
      <c r="L130" s="156"/>
      <c r="M130" s="161"/>
      <c r="N130" s="162"/>
      <c r="O130" s="162"/>
      <c r="P130" s="162"/>
      <c r="Q130" s="162"/>
      <c r="R130" s="162"/>
      <c r="S130" s="162"/>
      <c r="T130" s="163"/>
      <c r="AT130" s="158" t="s">
        <v>125</v>
      </c>
      <c r="AU130" s="158" t="s">
        <v>79</v>
      </c>
      <c r="AV130" s="13" t="s">
        <v>79</v>
      </c>
      <c r="AW130" s="13" t="s">
        <v>27</v>
      </c>
      <c r="AX130" s="13" t="s">
        <v>77</v>
      </c>
      <c r="AY130" s="158" t="s">
        <v>117</v>
      </c>
    </row>
    <row r="131" spans="1:65" s="2" customFormat="1" ht="16.5" customHeight="1">
      <c r="A131" s="28"/>
      <c r="B131" s="139"/>
      <c r="C131" s="140" t="s">
        <v>79</v>
      </c>
      <c r="D131" s="140" t="s">
        <v>119</v>
      </c>
      <c r="E131" s="141" t="s">
        <v>273</v>
      </c>
      <c r="F131" s="142" t="s">
        <v>274</v>
      </c>
      <c r="G131" s="143" t="s">
        <v>122</v>
      </c>
      <c r="H131" s="144">
        <v>83</v>
      </c>
      <c r="I131" s="145"/>
      <c r="J131" s="145"/>
      <c r="K131" s="142" t="s">
        <v>408</v>
      </c>
      <c r="L131" s="29"/>
      <c r="M131" s="146" t="s">
        <v>1</v>
      </c>
      <c r="N131" s="147" t="s">
        <v>34</v>
      </c>
      <c r="O131" s="148">
        <v>0.23699999999999999</v>
      </c>
      <c r="P131" s="148">
        <f>O131*H131</f>
        <v>19.670999999999999</v>
      </c>
      <c r="Q131" s="148">
        <v>0</v>
      </c>
      <c r="R131" s="148">
        <f>Q131*H131</f>
        <v>0</v>
      </c>
      <c r="S131" s="148">
        <v>0</v>
      </c>
      <c r="T131" s="149">
        <f>S131*H131</f>
        <v>0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R131" s="150" t="s">
        <v>123</v>
      </c>
      <c r="AT131" s="150" t="s">
        <v>119</v>
      </c>
      <c r="AU131" s="150" t="s">
        <v>79</v>
      </c>
      <c r="AY131" s="16" t="s">
        <v>117</v>
      </c>
      <c r="BE131" s="151">
        <f>IF(N131="základní",J131,0)</f>
        <v>0</v>
      </c>
      <c r="BF131" s="151">
        <f>IF(N131="snížená",J131,0)</f>
        <v>0</v>
      </c>
      <c r="BG131" s="151">
        <f>IF(N131="zákl. přenesená",J131,0)</f>
        <v>0</v>
      </c>
      <c r="BH131" s="151">
        <f>IF(N131="sníž. přenesená",J131,0)</f>
        <v>0</v>
      </c>
      <c r="BI131" s="151">
        <f>IF(N131="nulová",J131,0)</f>
        <v>0</v>
      </c>
      <c r="BJ131" s="16" t="s">
        <v>77</v>
      </c>
      <c r="BK131" s="151">
        <f>ROUND(I131*H131,2)</f>
        <v>0</v>
      </c>
      <c r="BL131" s="16" t="s">
        <v>123</v>
      </c>
      <c r="BM131" s="150" t="s">
        <v>275</v>
      </c>
    </row>
    <row r="132" spans="1:65" s="2" customFormat="1">
      <c r="A132" s="28"/>
      <c r="B132" s="29"/>
      <c r="C132" s="28"/>
      <c r="D132" s="152"/>
      <c r="E132" s="28"/>
      <c r="F132" s="153"/>
      <c r="G132" s="28"/>
      <c r="H132" s="28"/>
      <c r="I132" s="28"/>
      <c r="J132" s="28"/>
      <c r="K132" s="28"/>
      <c r="L132" s="29"/>
      <c r="M132" s="154"/>
      <c r="N132" s="155"/>
      <c r="O132" s="54"/>
      <c r="P132" s="54"/>
      <c r="Q132" s="54"/>
      <c r="R132" s="54"/>
      <c r="S132" s="54"/>
      <c r="T132" s="55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T132" s="16"/>
      <c r="AU132" s="16"/>
    </row>
    <row r="133" spans="1:65" s="13" customFormat="1">
      <c r="B133" s="156"/>
      <c r="D133" s="157" t="s">
        <v>125</v>
      </c>
      <c r="E133" s="158" t="s">
        <v>1</v>
      </c>
      <c r="F133" s="159" t="s">
        <v>276</v>
      </c>
      <c r="H133" s="160">
        <v>83</v>
      </c>
      <c r="L133" s="156"/>
      <c r="M133" s="161"/>
      <c r="N133" s="162"/>
      <c r="O133" s="162"/>
      <c r="P133" s="162"/>
      <c r="Q133" s="162"/>
      <c r="R133" s="162"/>
      <c r="S133" s="162"/>
      <c r="T133" s="163"/>
      <c r="AT133" s="158" t="s">
        <v>125</v>
      </c>
      <c r="AU133" s="158" t="s">
        <v>79</v>
      </c>
      <c r="AV133" s="13" t="s">
        <v>79</v>
      </c>
      <c r="AW133" s="13" t="s">
        <v>27</v>
      </c>
      <c r="AX133" s="13" t="s">
        <v>77</v>
      </c>
      <c r="AY133" s="158" t="s">
        <v>117</v>
      </c>
    </row>
    <row r="134" spans="1:65" s="12" customFormat="1" ht="22.9" customHeight="1">
      <c r="B134" s="127"/>
      <c r="D134" s="128" t="s">
        <v>68</v>
      </c>
      <c r="E134" s="137" t="s">
        <v>154</v>
      </c>
      <c r="F134" s="137" t="s">
        <v>277</v>
      </c>
      <c r="J134" s="138"/>
      <c r="L134" s="127"/>
      <c r="M134" s="131"/>
      <c r="N134" s="132"/>
      <c r="O134" s="132"/>
      <c r="P134" s="133">
        <f>SUM(P135:P137)</f>
        <v>6.0759999999999996</v>
      </c>
      <c r="Q134" s="132"/>
      <c r="R134" s="133">
        <f>SUM(R135:R137)</f>
        <v>0.22294</v>
      </c>
      <c r="S134" s="132"/>
      <c r="T134" s="134">
        <f>SUM(T135:T137)</f>
        <v>0.2</v>
      </c>
      <c r="AR134" s="128" t="s">
        <v>77</v>
      </c>
      <c r="AT134" s="135" t="s">
        <v>68</v>
      </c>
      <c r="AU134" s="135" t="s">
        <v>77</v>
      </c>
      <c r="AY134" s="128" t="s">
        <v>117</v>
      </c>
      <c r="BK134" s="136">
        <f>SUM(BK135:BK137)</f>
        <v>0</v>
      </c>
    </row>
    <row r="135" spans="1:65" s="2" customFormat="1" ht="24.2" customHeight="1">
      <c r="A135" s="28"/>
      <c r="B135" s="139"/>
      <c r="C135" s="140" t="s">
        <v>130</v>
      </c>
      <c r="D135" s="140" t="s">
        <v>119</v>
      </c>
      <c r="E135" s="141" t="s">
        <v>278</v>
      </c>
      <c r="F135" s="142" t="s">
        <v>279</v>
      </c>
      <c r="G135" s="143" t="s">
        <v>170</v>
      </c>
      <c r="H135" s="144">
        <v>2</v>
      </c>
      <c r="I135" s="145"/>
      <c r="J135" s="145"/>
      <c r="K135" s="142" t="s">
        <v>408</v>
      </c>
      <c r="L135" s="29"/>
      <c r="M135" s="146" t="s">
        <v>1</v>
      </c>
      <c r="N135" s="147" t="s">
        <v>34</v>
      </c>
      <c r="O135" s="148">
        <v>3.0379999999999998</v>
      </c>
      <c r="P135" s="148">
        <f>O135*H135</f>
        <v>6.0759999999999996</v>
      </c>
      <c r="Q135" s="148">
        <v>0.10037</v>
      </c>
      <c r="R135" s="148">
        <f>Q135*H135</f>
        <v>0.20074</v>
      </c>
      <c r="S135" s="148">
        <v>0.1</v>
      </c>
      <c r="T135" s="149">
        <f>S135*H135</f>
        <v>0.2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50" t="s">
        <v>123</v>
      </c>
      <c r="AT135" s="150" t="s">
        <v>119</v>
      </c>
      <c r="AU135" s="150" t="s">
        <v>79</v>
      </c>
      <c r="AY135" s="16" t="s">
        <v>117</v>
      </c>
      <c r="BE135" s="151">
        <f>IF(N135="základní",J135,0)</f>
        <v>0</v>
      </c>
      <c r="BF135" s="151">
        <f>IF(N135="snížená",J135,0)</f>
        <v>0</v>
      </c>
      <c r="BG135" s="151">
        <f>IF(N135="zákl. přenesená",J135,0)</f>
        <v>0</v>
      </c>
      <c r="BH135" s="151">
        <f>IF(N135="sníž. přenesená",J135,0)</f>
        <v>0</v>
      </c>
      <c r="BI135" s="151">
        <f>IF(N135="nulová",J135,0)</f>
        <v>0</v>
      </c>
      <c r="BJ135" s="16" t="s">
        <v>77</v>
      </c>
      <c r="BK135" s="151">
        <f>ROUND(I135*H135,2)</f>
        <v>0</v>
      </c>
      <c r="BL135" s="16" t="s">
        <v>123</v>
      </c>
      <c r="BM135" s="150" t="s">
        <v>280</v>
      </c>
    </row>
    <row r="136" spans="1:65" s="2" customFormat="1">
      <c r="A136" s="28"/>
      <c r="B136" s="29"/>
      <c r="C136" s="28"/>
      <c r="D136" s="152"/>
      <c r="E136" s="28"/>
      <c r="F136" s="153"/>
      <c r="G136" s="28"/>
      <c r="H136" s="28"/>
      <c r="I136" s="28"/>
      <c r="J136" s="28"/>
      <c r="K136" s="28"/>
      <c r="L136" s="29"/>
      <c r="M136" s="154"/>
      <c r="N136" s="155"/>
      <c r="O136" s="54"/>
      <c r="P136" s="54"/>
      <c r="Q136" s="54"/>
      <c r="R136" s="54"/>
      <c r="S136" s="54"/>
      <c r="T136" s="55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T136" s="16"/>
      <c r="AU136" s="16"/>
    </row>
    <row r="137" spans="1:65" s="2" customFormat="1" ht="24.2" customHeight="1">
      <c r="A137" s="28"/>
      <c r="B137" s="139"/>
      <c r="C137" s="168" t="s">
        <v>123</v>
      </c>
      <c r="D137" s="168" t="s">
        <v>231</v>
      </c>
      <c r="E137" s="169" t="s">
        <v>281</v>
      </c>
      <c r="F137" s="170" t="s">
        <v>282</v>
      </c>
      <c r="G137" s="171" t="s">
        <v>170</v>
      </c>
      <c r="H137" s="172">
        <v>2</v>
      </c>
      <c r="I137" s="173"/>
      <c r="J137" s="173"/>
      <c r="K137" s="170" t="s">
        <v>408</v>
      </c>
      <c r="L137" s="174"/>
      <c r="M137" s="175" t="s">
        <v>1</v>
      </c>
      <c r="N137" s="176" t="s">
        <v>34</v>
      </c>
      <c r="O137" s="148">
        <v>0</v>
      </c>
      <c r="P137" s="148">
        <f>O137*H137</f>
        <v>0</v>
      </c>
      <c r="Q137" s="148">
        <v>1.11E-2</v>
      </c>
      <c r="R137" s="148">
        <f>Q137*H137</f>
        <v>2.2200000000000001E-2</v>
      </c>
      <c r="S137" s="148">
        <v>0</v>
      </c>
      <c r="T137" s="149">
        <f>S137*H137</f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50" t="s">
        <v>154</v>
      </c>
      <c r="AT137" s="150" t="s">
        <v>231</v>
      </c>
      <c r="AU137" s="150" t="s">
        <v>79</v>
      </c>
      <c r="AY137" s="16" t="s">
        <v>117</v>
      </c>
      <c r="BE137" s="151">
        <f>IF(N137="základní",J137,0)</f>
        <v>0</v>
      </c>
      <c r="BF137" s="151">
        <f>IF(N137="snížená",J137,0)</f>
        <v>0</v>
      </c>
      <c r="BG137" s="151">
        <f>IF(N137="zákl. přenesená",J137,0)</f>
        <v>0</v>
      </c>
      <c r="BH137" s="151">
        <f>IF(N137="sníž. přenesená",J137,0)</f>
        <v>0</v>
      </c>
      <c r="BI137" s="151">
        <f>IF(N137="nulová",J137,0)</f>
        <v>0</v>
      </c>
      <c r="BJ137" s="16" t="s">
        <v>77</v>
      </c>
      <c r="BK137" s="151">
        <f>ROUND(I137*H137,2)</f>
        <v>0</v>
      </c>
      <c r="BL137" s="16" t="s">
        <v>123</v>
      </c>
      <c r="BM137" s="150" t="s">
        <v>283</v>
      </c>
    </row>
    <row r="138" spans="1:65" s="12" customFormat="1" ht="22.9" customHeight="1">
      <c r="B138" s="127"/>
      <c r="D138" s="128" t="s">
        <v>68</v>
      </c>
      <c r="E138" s="137" t="s">
        <v>157</v>
      </c>
      <c r="F138" s="137" t="s">
        <v>163</v>
      </c>
      <c r="J138" s="138"/>
      <c r="L138" s="127"/>
      <c r="M138" s="131"/>
      <c r="N138" s="132"/>
      <c r="O138" s="132"/>
      <c r="P138" s="133">
        <f>SUM(P139:P212)</f>
        <v>62.680399999999992</v>
      </c>
      <c r="Q138" s="132"/>
      <c r="R138" s="133">
        <f>SUM(R139:R212)</f>
        <v>2.7512210000000001</v>
      </c>
      <c r="S138" s="132"/>
      <c r="T138" s="134">
        <f>SUM(T139:T212)</f>
        <v>2.8000000000000001E-2</v>
      </c>
      <c r="AR138" s="128" t="s">
        <v>77</v>
      </c>
      <c r="AT138" s="135" t="s">
        <v>68</v>
      </c>
      <c r="AU138" s="135" t="s">
        <v>77</v>
      </c>
      <c r="AY138" s="128" t="s">
        <v>117</v>
      </c>
      <c r="BK138" s="136">
        <f>SUM(BK139:BK212)</f>
        <v>0</v>
      </c>
    </row>
    <row r="139" spans="1:65" s="2" customFormat="1" ht="24.2" customHeight="1">
      <c r="A139" s="28"/>
      <c r="B139" s="139"/>
      <c r="C139" s="140" t="s">
        <v>139</v>
      </c>
      <c r="D139" s="140" t="s">
        <v>119</v>
      </c>
      <c r="E139" s="141" t="s">
        <v>284</v>
      </c>
      <c r="F139" s="142" t="s">
        <v>285</v>
      </c>
      <c r="G139" s="143" t="s">
        <v>170</v>
      </c>
      <c r="H139" s="144">
        <v>10</v>
      </c>
      <c r="I139" s="145"/>
      <c r="J139" s="145"/>
      <c r="K139" s="142" t="s">
        <v>408</v>
      </c>
      <c r="L139" s="29"/>
      <c r="M139" s="146" t="s">
        <v>1</v>
      </c>
      <c r="N139" s="147" t="s">
        <v>34</v>
      </c>
      <c r="O139" s="148">
        <v>0.2</v>
      </c>
      <c r="P139" s="148">
        <f>O139*H139</f>
        <v>2</v>
      </c>
      <c r="Q139" s="148">
        <v>6.9999999999999999E-4</v>
      </c>
      <c r="R139" s="148">
        <f>Q139*H139</f>
        <v>7.0000000000000001E-3</v>
      </c>
      <c r="S139" s="148">
        <v>0</v>
      </c>
      <c r="T139" s="149">
        <f>S139*H139</f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50" t="s">
        <v>123</v>
      </c>
      <c r="AT139" s="150" t="s">
        <v>119</v>
      </c>
      <c r="AU139" s="150" t="s">
        <v>79</v>
      </c>
      <c r="AY139" s="16" t="s">
        <v>117</v>
      </c>
      <c r="BE139" s="151">
        <f>IF(N139="základní",J139,0)</f>
        <v>0</v>
      </c>
      <c r="BF139" s="151">
        <f>IF(N139="snížená",J139,0)</f>
        <v>0</v>
      </c>
      <c r="BG139" s="151">
        <f>IF(N139="zákl. přenesená",J139,0)</f>
        <v>0</v>
      </c>
      <c r="BH139" s="151">
        <f>IF(N139="sníž. přenesená",J139,0)</f>
        <v>0</v>
      </c>
      <c r="BI139" s="151">
        <f>IF(N139="nulová",J139,0)</f>
        <v>0</v>
      </c>
      <c r="BJ139" s="16" t="s">
        <v>77</v>
      </c>
      <c r="BK139" s="151">
        <f>ROUND(I139*H139,2)</f>
        <v>0</v>
      </c>
      <c r="BL139" s="16" t="s">
        <v>123</v>
      </c>
      <c r="BM139" s="150" t="s">
        <v>286</v>
      </c>
    </row>
    <row r="140" spans="1:65" s="2" customFormat="1">
      <c r="A140" s="28"/>
      <c r="B140" s="29"/>
      <c r="C140" s="28"/>
      <c r="D140" s="152"/>
      <c r="E140" s="28"/>
      <c r="F140" s="153"/>
      <c r="G140" s="28"/>
      <c r="H140" s="28"/>
      <c r="I140" s="28"/>
      <c r="J140" s="28"/>
      <c r="K140" s="28"/>
      <c r="L140" s="29"/>
      <c r="M140" s="154"/>
      <c r="N140" s="155"/>
      <c r="O140" s="54"/>
      <c r="P140" s="54"/>
      <c r="Q140" s="54"/>
      <c r="R140" s="54"/>
      <c r="S140" s="54"/>
      <c r="T140" s="55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T140" s="16"/>
      <c r="AU140" s="16"/>
    </row>
    <row r="141" spans="1:65" s="2" customFormat="1" ht="21.75" customHeight="1">
      <c r="A141" s="28"/>
      <c r="B141" s="139"/>
      <c r="C141" s="168" t="s">
        <v>146</v>
      </c>
      <c r="D141" s="168" t="s">
        <v>231</v>
      </c>
      <c r="E141" s="169" t="s">
        <v>287</v>
      </c>
      <c r="F141" s="170" t="s">
        <v>288</v>
      </c>
      <c r="G141" s="171" t="s">
        <v>170</v>
      </c>
      <c r="H141" s="172">
        <v>2</v>
      </c>
      <c r="I141" s="173"/>
      <c r="J141" s="173"/>
      <c r="K141" s="170" t="s">
        <v>408</v>
      </c>
      <c r="L141" s="174"/>
      <c r="M141" s="175" t="s">
        <v>1</v>
      </c>
      <c r="N141" s="176" t="s">
        <v>34</v>
      </c>
      <c r="O141" s="148">
        <v>0</v>
      </c>
      <c r="P141" s="148">
        <f>O141*H141</f>
        <v>0</v>
      </c>
      <c r="Q141" s="148">
        <v>4.0000000000000001E-3</v>
      </c>
      <c r="R141" s="148">
        <f>Q141*H141</f>
        <v>8.0000000000000002E-3</v>
      </c>
      <c r="S141" s="148">
        <v>0</v>
      </c>
      <c r="T141" s="149">
        <f>S141*H141</f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50" t="s">
        <v>154</v>
      </c>
      <c r="AT141" s="150" t="s">
        <v>231</v>
      </c>
      <c r="AU141" s="150" t="s">
        <v>79</v>
      </c>
      <c r="AY141" s="16" t="s">
        <v>117</v>
      </c>
      <c r="BE141" s="151">
        <f>IF(N141="základní",J141,0)</f>
        <v>0</v>
      </c>
      <c r="BF141" s="151">
        <f>IF(N141="snížená",J141,0)</f>
        <v>0</v>
      </c>
      <c r="BG141" s="151">
        <f>IF(N141="zákl. přenesená",J141,0)</f>
        <v>0</v>
      </c>
      <c r="BH141" s="151">
        <f>IF(N141="sníž. přenesená",J141,0)</f>
        <v>0</v>
      </c>
      <c r="BI141" s="151">
        <f>IF(N141="nulová",J141,0)</f>
        <v>0</v>
      </c>
      <c r="BJ141" s="16" t="s">
        <v>77</v>
      </c>
      <c r="BK141" s="151">
        <f>ROUND(I141*H141,2)</f>
        <v>0</v>
      </c>
      <c r="BL141" s="16" t="s">
        <v>123</v>
      </c>
      <c r="BM141" s="150" t="s">
        <v>289</v>
      </c>
    </row>
    <row r="142" spans="1:65" s="13" customFormat="1">
      <c r="B142" s="156"/>
      <c r="D142" s="157" t="s">
        <v>125</v>
      </c>
      <c r="E142" s="158" t="s">
        <v>1</v>
      </c>
      <c r="F142" s="159" t="s">
        <v>290</v>
      </c>
      <c r="H142" s="160">
        <v>2</v>
      </c>
      <c r="L142" s="156"/>
      <c r="M142" s="161"/>
      <c r="N142" s="162"/>
      <c r="O142" s="162"/>
      <c r="P142" s="162"/>
      <c r="Q142" s="162"/>
      <c r="R142" s="162"/>
      <c r="S142" s="162"/>
      <c r="T142" s="163"/>
      <c r="AT142" s="158" t="s">
        <v>125</v>
      </c>
      <c r="AU142" s="158" t="s">
        <v>79</v>
      </c>
      <c r="AV142" s="13" t="s">
        <v>79</v>
      </c>
      <c r="AW142" s="13" t="s">
        <v>27</v>
      </c>
      <c r="AX142" s="13" t="s">
        <v>77</v>
      </c>
      <c r="AY142" s="158" t="s">
        <v>117</v>
      </c>
    </row>
    <row r="143" spans="1:65" s="2" customFormat="1" ht="24.2" customHeight="1">
      <c r="A143" s="28"/>
      <c r="B143" s="139"/>
      <c r="C143" s="168" t="s">
        <v>150</v>
      </c>
      <c r="D143" s="168" t="s">
        <v>231</v>
      </c>
      <c r="E143" s="169" t="s">
        <v>291</v>
      </c>
      <c r="F143" s="170" t="s">
        <v>292</v>
      </c>
      <c r="G143" s="171" t="s">
        <v>170</v>
      </c>
      <c r="H143" s="172">
        <v>4</v>
      </c>
      <c r="I143" s="173"/>
      <c r="J143" s="173"/>
      <c r="K143" s="170" t="s">
        <v>408</v>
      </c>
      <c r="L143" s="174"/>
      <c r="M143" s="175" t="s">
        <v>1</v>
      </c>
      <c r="N143" s="176" t="s">
        <v>34</v>
      </c>
      <c r="O143" s="148">
        <v>0</v>
      </c>
      <c r="P143" s="148">
        <f>O143*H143</f>
        <v>0</v>
      </c>
      <c r="Q143" s="148">
        <v>2.5000000000000001E-3</v>
      </c>
      <c r="R143" s="148">
        <f>Q143*H143</f>
        <v>0.01</v>
      </c>
      <c r="S143" s="148">
        <v>0</v>
      </c>
      <c r="T143" s="149">
        <f>S143*H143</f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50" t="s">
        <v>154</v>
      </c>
      <c r="AT143" s="150" t="s">
        <v>231</v>
      </c>
      <c r="AU143" s="150" t="s">
        <v>79</v>
      </c>
      <c r="AY143" s="16" t="s">
        <v>117</v>
      </c>
      <c r="BE143" s="151">
        <f>IF(N143="základní",J143,0)</f>
        <v>0</v>
      </c>
      <c r="BF143" s="151">
        <f>IF(N143="snížená",J143,0)</f>
        <v>0</v>
      </c>
      <c r="BG143" s="151">
        <f>IF(N143="zákl. přenesená",J143,0)</f>
        <v>0</v>
      </c>
      <c r="BH143" s="151">
        <f>IF(N143="sníž. přenesená",J143,0)</f>
        <v>0</v>
      </c>
      <c r="BI143" s="151">
        <f>IF(N143="nulová",J143,0)</f>
        <v>0</v>
      </c>
      <c r="BJ143" s="16" t="s">
        <v>77</v>
      </c>
      <c r="BK143" s="151">
        <f>ROUND(I143*H143,2)</f>
        <v>0</v>
      </c>
      <c r="BL143" s="16" t="s">
        <v>123</v>
      </c>
      <c r="BM143" s="150" t="s">
        <v>293</v>
      </c>
    </row>
    <row r="144" spans="1:65" s="13" customFormat="1">
      <c r="B144" s="156"/>
      <c r="D144" s="157" t="s">
        <v>125</v>
      </c>
      <c r="E144" s="158" t="s">
        <v>1</v>
      </c>
      <c r="F144" s="159" t="s">
        <v>294</v>
      </c>
      <c r="H144" s="160">
        <v>2</v>
      </c>
      <c r="L144" s="156"/>
      <c r="M144" s="161"/>
      <c r="N144" s="162"/>
      <c r="O144" s="162"/>
      <c r="P144" s="162"/>
      <c r="Q144" s="162"/>
      <c r="R144" s="162"/>
      <c r="S144" s="162"/>
      <c r="T144" s="163"/>
      <c r="AT144" s="158" t="s">
        <v>125</v>
      </c>
      <c r="AU144" s="158" t="s">
        <v>79</v>
      </c>
      <c r="AV144" s="13" t="s">
        <v>79</v>
      </c>
      <c r="AW144" s="13" t="s">
        <v>27</v>
      </c>
      <c r="AX144" s="13" t="s">
        <v>69</v>
      </c>
      <c r="AY144" s="158" t="s">
        <v>117</v>
      </c>
    </row>
    <row r="145" spans="1:65" s="13" customFormat="1">
      <c r="B145" s="156"/>
      <c r="D145" s="157" t="s">
        <v>125</v>
      </c>
      <c r="E145" s="158" t="s">
        <v>1</v>
      </c>
      <c r="F145" s="159" t="s">
        <v>295</v>
      </c>
      <c r="H145" s="160">
        <v>2</v>
      </c>
      <c r="L145" s="156"/>
      <c r="M145" s="161"/>
      <c r="N145" s="162"/>
      <c r="O145" s="162"/>
      <c r="P145" s="162"/>
      <c r="Q145" s="162"/>
      <c r="R145" s="162"/>
      <c r="S145" s="162"/>
      <c r="T145" s="163"/>
      <c r="AT145" s="158" t="s">
        <v>125</v>
      </c>
      <c r="AU145" s="158" t="s">
        <v>79</v>
      </c>
      <c r="AV145" s="13" t="s">
        <v>79</v>
      </c>
      <c r="AW145" s="13" t="s">
        <v>27</v>
      </c>
      <c r="AX145" s="13" t="s">
        <v>69</v>
      </c>
      <c r="AY145" s="158" t="s">
        <v>117</v>
      </c>
    </row>
    <row r="146" spans="1:65" s="14" customFormat="1">
      <c r="B146" s="177"/>
      <c r="D146" s="157" t="s">
        <v>125</v>
      </c>
      <c r="E146" s="178" t="s">
        <v>1</v>
      </c>
      <c r="F146" s="179" t="s">
        <v>296</v>
      </c>
      <c r="H146" s="180">
        <v>4</v>
      </c>
      <c r="L146" s="177"/>
      <c r="M146" s="181"/>
      <c r="N146" s="182"/>
      <c r="O146" s="182"/>
      <c r="P146" s="182"/>
      <c r="Q146" s="182"/>
      <c r="R146" s="182"/>
      <c r="S146" s="182"/>
      <c r="T146" s="183"/>
      <c r="AT146" s="178" t="s">
        <v>125</v>
      </c>
      <c r="AU146" s="178" t="s">
        <v>79</v>
      </c>
      <c r="AV146" s="14" t="s">
        <v>123</v>
      </c>
      <c r="AW146" s="14" t="s">
        <v>27</v>
      </c>
      <c r="AX146" s="14" t="s">
        <v>77</v>
      </c>
      <c r="AY146" s="178" t="s">
        <v>117</v>
      </c>
    </row>
    <row r="147" spans="1:65" s="2" customFormat="1" ht="16.5" customHeight="1">
      <c r="A147" s="28"/>
      <c r="B147" s="139"/>
      <c r="C147" s="168" t="s">
        <v>154</v>
      </c>
      <c r="D147" s="168" t="s">
        <v>231</v>
      </c>
      <c r="E147" s="169" t="s">
        <v>297</v>
      </c>
      <c r="F147" s="170" t="s">
        <v>298</v>
      </c>
      <c r="G147" s="171" t="s">
        <v>170</v>
      </c>
      <c r="H147" s="172">
        <v>2</v>
      </c>
      <c r="I147" s="173"/>
      <c r="J147" s="173"/>
      <c r="K147" s="170" t="s">
        <v>408</v>
      </c>
      <c r="L147" s="174"/>
      <c r="M147" s="175" t="s">
        <v>1</v>
      </c>
      <c r="N147" s="176" t="s">
        <v>34</v>
      </c>
      <c r="O147" s="148">
        <v>0</v>
      </c>
      <c r="P147" s="148">
        <f>O147*H147</f>
        <v>0</v>
      </c>
      <c r="Q147" s="148">
        <v>2.5000000000000001E-3</v>
      </c>
      <c r="R147" s="148">
        <f>Q147*H147</f>
        <v>5.0000000000000001E-3</v>
      </c>
      <c r="S147" s="148">
        <v>0</v>
      </c>
      <c r="T147" s="149">
        <f>S147*H147</f>
        <v>0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50" t="s">
        <v>154</v>
      </c>
      <c r="AT147" s="150" t="s">
        <v>231</v>
      </c>
      <c r="AU147" s="150" t="s">
        <v>79</v>
      </c>
      <c r="AY147" s="16" t="s">
        <v>117</v>
      </c>
      <c r="BE147" s="151">
        <f>IF(N147="základní",J147,0)</f>
        <v>0</v>
      </c>
      <c r="BF147" s="151">
        <f>IF(N147="snížená",J147,0)</f>
        <v>0</v>
      </c>
      <c r="BG147" s="151">
        <f>IF(N147="zákl. přenesená",J147,0)</f>
        <v>0</v>
      </c>
      <c r="BH147" s="151">
        <f>IF(N147="sníž. přenesená",J147,0)</f>
        <v>0</v>
      </c>
      <c r="BI147" s="151">
        <f>IF(N147="nulová",J147,0)</f>
        <v>0</v>
      </c>
      <c r="BJ147" s="16" t="s">
        <v>77</v>
      </c>
      <c r="BK147" s="151">
        <f>ROUND(I147*H147,2)</f>
        <v>0</v>
      </c>
      <c r="BL147" s="16" t="s">
        <v>123</v>
      </c>
      <c r="BM147" s="150" t="s">
        <v>299</v>
      </c>
    </row>
    <row r="148" spans="1:65" s="13" customFormat="1">
      <c r="B148" s="156"/>
      <c r="D148" s="157" t="s">
        <v>125</v>
      </c>
      <c r="E148" s="158" t="s">
        <v>1</v>
      </c>
      <c r="F148" s="159" t="s">
        <v>300</v>
      </c>
      <c r="H148" s="160">
        <v>2</v>
      </c>
      <c r="L148" s="156"/>
      <c r="M148" s="161"/>
      <c r="N148" s="162"/>
      <c r="O148" s="162"/>
      <c r="P148" s="162"/>
      <c r="Q148" s="162"/>
      <c r="R148" s="162"/>
      <c r="S148" s="162"/>
      <c r="T148" s="163"/>
      <c r="AT148" s="158" t="s">
        <v>125</v>
      </c>
      <c r="AU148" s="158" t="s">
        <v>79</v>
      </c>
      <c r="AV148" s="13" t="s">
        <v>79</v>
      </c>
      <c r="AW148" s="13" t="s">
        <v>27</v>
      </c>
      <c r="AX148" s="13" t="s">
        <v>77</v>
      </c>
      <c r="AY148" s="158" t="s">
        <v>117</v>
      </c>
    </row>
    <row r="149" spans="1:65" s="2" customFormat="1" ht="16.5" customHeight="1">
      <c r="A149" s="28"/>
      <c r="B149" s="139"/>
      <c r="C149" s="168" t="s">
        <v>157</v>
      </c>
      <c r="D149" s="168" t="s">
        <v>231</v>
      </c>
      <c r="E149" s="169" t="s">
        <v>301</v>
      </c>
      <c r="F149" s="170" t="s">
        <v>302</v>
      </c>
      <c r="G149" s="171" t="s">
        <v>170</v>
      </c>
      <c r="H149" s="172">
        <v>2</v>
      </c>
      <c r="I149" s="173"/>
      <c r="J149" s="173"/>
      <c r="K149" s="170" t="s">
        <v>408</v>
      </c>
      <c r="L149" s="174"/>
      <c r="M149" s="175" t="s">
        <v>1</v>
      </c>
      <c r="N149" s="176" t="s">
        <v>34</v>
      </c>
      <c r="O149" s="148">
        <v>0</v>
      </c>
      <c r="P149" s="148">
        <f>O149*H149</f>
        <v>0</v>
      </c>
      <c r="Q149" s="148">
        <v>1.2999999999999999E-3</v>
      </c>
      <c r="R149" s="148">
        <f>Q149*H149</f>
        <v>2.5999999999999999E-3</v>
      </c>
      <c r="S149" s="148">
        <v>0</v>
      </c>
      <c r="T149" s="149">
        <f>S149*H149</f>
        <v>0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50" t="s">
        <v>154</v>
      </c>
      <c r="AT149" s="150" t="s">
        <v>231</v>
      </c>
      <c r="AU149" s="150" t="s">
        <v>79</v>
      </c>
      <c r="AY149" s="16" t="s">
        <v>117</v>
      </c>
      <c r="BE149" s="151">
        <f>IF(N149="základní",J149,0)</f>
        <v>0</v>
      </c>
      <c r="BF149" s="151">
        <f>IF(N149="snížená",J149,0)</f>
        <v>0</v>
      </c>
      <c r="BG149" s="151">
        <f>IF(N149="zákl. přenesená",J149,0)</f>
        <v>0</v>
      </c>
      <c r="BH149" s="151">
        <f>IF(N149="sníž. přenesená",J149,0)</f>
        <v>0</v>
      </c>
      <c r="BI149" s="151">
        <f>IF(N149="nulová",J149,0)</f>
        <v>0</v>
      </c>
      <c r="BJ149" s="16" t="s">
        <v>77</v>
      </c>
      <c r="BK149" s="151">
        <f>ROUND(I149*H149,2)</f>
        <v>0</v>
      </c>
      <c r="BL149" s="16" t="s">
        <v>123</v>
      </c>
      <c r="BM149" s="150" t="s">
        <v>303</v>
      </c>
    </row>
    <row r="150" spans="1:65" s="2" customFormat="1" ht="24.2" customHeight="1">
      <c r="A150" s="28"/>
      <c r="B150" s="139"/>
      <c r="C150" s="140" t="s">
        <v>160</v>
      </c>
      <c r="D150" s="140" t="s">
        <v>119</v>
      </c>
      <c r="E150" s="141" t="s">
        <v>304</v>
      </c>
      <c r="F150" s="142" t="s">
        <v>305</v>
      </c>
      <c r="G150" s="143" t="s">
        <v>170</v>
      </c>
      <c r="H150" s="144">
        <v>8</v>
      </c>
      <c r="I150" s="145"/>
      <c r="J150" s="145"/>
      <c r="K150" s="142" t="s">
        <v>408</v>
      </c>
      <c r="L150" s="29"/>
      <c r="M150" s="146" t="s">
        <v>1</v>
      </c>
      <c r="N150" s="147" t="s">
        <v>34</v>
      </c>
      <c r="O150" s="148">
        <v>0.54900000000000004</v>
      </c>
      <c r="P150" s="148">
        <f>O150*H150</f>
        <v>4.3920000000000003</v>
      </c>
      <c r="Q150" s="148">
        <v>0.11241</v>
      </c>
      <c r="R150" s="148">
        <f>Q150*H150</f>
        <v>0.89927999999999997</v>
      </c>
      <c r="S150" s="148">
        <v>0</v>
      </c>
      <c r="T150" s="149">
        <f>S150*H150</f>
        <v>0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R150" s="150" t="s">
        <v>123</v>
      </c>
      <c r="AT150" s="150" t="s">
        <v>119</v>
      </c>
      <c r="AU150" s="150" t="s">
        <v>79</v>
      </c>
      <c r="AY150" s="16" t="s">
        <v>117</v>
      </c>
      <c r="BE150" s="151">
        <f>IF(N150="základní",J150,0)</f>
        <v>0</v>
      </c>
      <c r="BF150" s="151">
        <f>IF(N150="snížená",J150,0)</f>
        <v>0</v>
      </c>
      <c r="BG150" s="151">
        <f>IF(N150="zákl. přenesená",J150,0)</f>
        <v>0</v>
      </c>
      <c r="BH150" s="151">
        <f>IF(N150="sníž. přenesená",J150,0)</f>
        <v>0</v>
      </c>
      <c r="BI150" s="151">
        <f>IF(N150="nulová",J150,0)</f>
        <v>0</v>
      </c>
      <c r="BJ150" s="16" t="s">
        <v>77</v>
      </c>
      <c r="BK150" s="151">
        <f>ROUND(I150*H150,2)</f>
        <v>0</v>
      </c>
      <c r="BL150" s="16" t="s">
        <v>123</v>
      </c>
      <c r="BM150" s="150" t="s">
        <v>306</v>
      </c>
    </row>
    <row r="151" spans="1:65" s="2" customFormat="1">
      <c r="A151" s="28"/>
      <c r="B151" s="29"/>
      <c r="C151" s="28"/>
      <c r="D151" s="152"/>
      <c r="E151" s="28"/>
      <c r="F151" s="153"/>
      <c r="G151" s="28"/>
      <c r="H151" s="28"/>
      <c r="I151" s="28"/>
      <c r="J151" s="28"/>
      <c r="K151" s="28"/>
      <c r="L151" s="29"/>
      <c r="M151" s="154"/>
      <c r="N151" s="155"/>
      <c r="O151" s="54"/>
      <c r="P151" s="54"/>
      <c r="Q151" s="54"/>
      <c r="R151" s="54"/>
      <c r="S151" s="54"/>
      <c r="T151" s="55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T151" s="16"/>
      <c r="AU151" s="16"/>
    </row>
    <row r="152" spans="1:65" s="2" customFormat="1" ht="21.75" customHeight="1">
      <c r="A152" s="28"/>
      <c r="B152" s="139"/>
      <c r="C152" s="168" t="s">
        <v>164</v>
      </c>
      <c r="D152" s="168" t="s">
        <v>231</v>
      </c>
      <c r="E152" s="169" t="s">
        <v>307</v>
      </c>
      <c r="F152" s="170" t="s">
        <v>308</v>
      </c>
      <c r="G152" s="171" t="s">
        <v>170</v>
      </c>
      <c r="H152" s="172">
        <v>8</v>
      </c>
      <c r="I152" s="173"/>
      <c r="J152" s="173"/>
      <c r="K152" s="170" t="s">
        <v>408</v>
      </c>
      <c r="L152" s="174"/>
      <c r="M152" s="175" t="s">
        <v>1</v>
      </c>
      <c r="N152" s="176" t="s">
        <v>34</v>
      </c>
      <c r="O152" s="148">
        <v>0</v>
      </c>
      <c r="P152" s="148">
        <f>O152*H152</f>
        <v>0</v>
      </c>
      <c r="Q152" s="148">
        <v>2.5000000000000001E-3</v>
      </c>
      <c r="R152" s="148">
        <f>Q152*H152</f>
        <v>0.02</v>
      </c>
      <c r="S152" s="148">
        <v>0</v>
      </c>
      <c r="T152" s="149">
        <f>S152*H152</f>
        <v>0</v>
      </c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R152" s="150" t="s">
        <v>154</v>
      </c>
      <c r="AT152" s="150" t="s">
        <v>231</v>
      </c>
      <c r="AU152" s="150" t="s">
        <v>79</v>
      </c>
      <c r="AY152" s="16" t="s">
        <v>117</v>
      </c>
      <c r="BE152" s="151">
        <f>IF(N152="základní",J152,0)</f>
        <v>0</v>
      </c>
      <c r="BF152" s="151">
        <f>IF(N152="snížená",J152,0)</f>
        <v>0</v>
      </c>
      <c r="BG152" s="151">
        <f>IF(N152="zákl. přenesená",J152,0)</f>
        <v>0</v>
      </c>
      <c r="BH152" s="151">
        <f>IF(N152="sníž. přenesená",J152,0)</f>
        <v>0</v>
      </c>
      <c r="BI152" s="151">
        <f>IF(N152="nulová",J152,0)</f>
        <v>0</v>
      </c>
      <c r="BJ152" s="16" t="s">
        <v>77</v>
      </c>
      <c r="BK152" s="151">
        <f>ROUND(I152*H152,2)</f>
        <v>0</v>
      </c>
      <c r="BL152" s="16" t="s">
        <v>123</v>
      </c>
      <c r="BM152" s="150" t="s">
        <v>309</v>
      </c>
    </row>
    <row r="153" spans="1:65" s="2" customFormat="1" ht="24.2" customHeight="1">
      <c r="A153" s="28"/>
      <c r="B153" s="139"/>
      <c r="C153" s="140" t="s">
        <v>8</v>
      </c>
      <c r="D153" s="140" t="s">
        <v>119</v>
      </c>
      <c r="E153" s="141" t="s">
        <v>310</v>
      </c>
      <c r="F153" s="142" t="s">
        <v>311</v>
      </c>
      <c r="G153" s="143" t="s">
        <v>136</v>
      </c>
      <c r="H153" s="144">
        <v>96.2</v>
      </c>
      <c r="I153" s="145"/>
      <c r="J153" s="145"/>
      <c r="K153" s="142" t="s">
        <v>408</v>
      </c>
      <c r="L153" s="29"/>
      <c r="M153" s="146" t="s">
        <v>1</v>
      </c>
      <c r="N153" s="147" t="s">
        <v>34</v>
      </c>
      <c r="O153" s="148">
        <v>3.0000000000000001E-3</v>
      </c>
      <c r="P153" s="148">
        <f>O153*H153</f>
        <v>0.28860000000000002</v>
      </c>
      <c r="Q153" s="148">
        <v>2.0000000000000001E-4</v>
      </c>
      <c r="R153" s="148">
        <f>Q153*H153</f>
        <v>1.924E-2</v>
      </c>
      <c r="S153" s="148">
        <v>0</v>
      </c>
      <c r="T153" s="149">
        <f>S153*H153</f>
        <v>0</v>
      </c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R153" s="150" t="s">
        <v>123</v>
      </c>
      <c r="AT153" s="150" t="s">
        <v>119</v>
      </c>
      <c r="AU153" s="150" t="s">
        <v>79</v>
      </c>
      <c r="AY153" s="16" t="s">
        <v>117</v>
      </c>
      <c r="BE153" s="151">
        <f>IF(N153="základní",J153,0)</f>
        <v>0</v>
      </c>
      <c r="BF153" s="151">
        <f>IF(N153="snížená",J153,0)</f>
        <v>0</v>
      </c>
      <c r="BG153" s="151">
        <f>IF(N153="zákl. přenesená",J153,0)</f>
        <v>0</v>
      </c>
      <c r="BH153" s="151">
        <f>IF(N153="sníž. přenesená",J153,0)</f>
        <v>0</v>
      </c>
      <c r="BI153" s="151">
        <f>IF(N153="nulová",J153,0)</f>
        <v>0</v>
      </c>
      <c r="BJ153" s="16" t="s">
        <v>77</v>
      </c>
      <c r="BK153" s="151">
        <f>ROUND(I153*H153,2)</f>
        <v>0</v>
      </c>
      <c r="BL153" s="16" t="s">
        <v>123</v>
      </c>
      <c r="BM153" s="150" t="s">
        <v>312</v>
      </c>
    </row>
    <row r="154" spans="1:65" s="2" customFormat="1">
      <c r="A154" s="28"/>
      <c r="B154" s="29"/>
      <c r="C154" s="28"/>
      <c r="D154" s="152"/>
      <c r="E154" s="28"/>
      <c r="F154" s="153"/>
      <c r="G154" s="28"/>
      <c r="H154" s="28"/>
      <c r="I154" s="28"/>
      <c r="J154" s="28"/>
      <c r="K154" s="28"/>
      <c r="L154" s="29"/>
      <c r="M154" s="154"/>
      <c r="N154" s="155"/>
      <c r="O154" s="54"/>
      <c r="P154" s="54"/>
      <c r="Q154" s="54"/>
      <c r="R154" s="54"/>
      <c r="S154" s="54"/>
      <c r="T154" s="55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T154" s="16"/>
      <c r="AU154" s="16"/>
    </row>
    <row r="155" spans="1:65" s="13" customFormat="1">
      <c r="B155" s="156"/>
      <c r="D155" s="157" t="s">
        <v>125</v>
      </c>
      <c r="E155" s="158" t="s">
        <v>1</v>
      </c>
      <c r="F155" s="159" t="s">
        <v>313</v>
      </c>
      <c r="H155" s="160">
        <v>48</v>
      </c>
      <c r="L155" s="156"/>
      <c r="M155" s="161"/>
      <c r="N155" s="162"/>
      <c r="O155" s="162"/>
      <c r="P155" s="162"/>
      <c r="Q155" s="162"/>
      <c r="R155" s="162"/>
      <c r="S155" s="162"/>
      <c r="T155" s="163"/>
      <c r="AT155" s="158" t="s">
        <v>125</v>
      </c>
      <c r="AU155" s="158" t="s">
        <v>79</v>
      </c>
      <c r="AV155" s="13" t="s">
        <v>79</v>
      </c>
      <c r="AW155" s="13" t="s">
        <v>27</v>
      </c>
      <c r="AX155" s="13" t="s">
        <v>69</v>
      </c>
      <c r="AY155" s="158" t="s">
        <v>117</v>
      </c>
    </row>
    <row r="156" spans="1:65" s="13" customFormat="1">
      <c r="B156" s="156"/>
      <c r="D156" s="157" t="s">
        <v>125</v>
      </c>
      <c r="E156" s="158" t="s">
        <v>1</v>
      </c>
      <c r="F156" s="159" t="s">
        <v>314</v>
      </c>
      <c r="H156" s="160">
        <v>48.2</v>
      </c>
      <c r="L156" s="156"/>
      <c r="M156" s="161"/>
      <c r="N156" s="162"/>
      <c r="O156" s="162"/>
      <c r="P156" s="162"/>
      <c r="Q156" s="162"/>
      <c r="R156" s="162"/>
      <c r="S156" s="162"/>
      <c r="T156" s="163"/>
      <c r="AT156" s="158" t="s">
        <v>125</v>
      </c>
      <c r="AU156" s="158" t="s">
        <v>79</v>
      </c>
      <c r="AV156" s="13" t="s">
        <v>79</v>
      </c>
      <c r="AW156" s="13" t="s">
        <v>27</v>
      </c>
      <c r="AX156" s="13" t="s">
        <v>69</v>
      </c>
      <c r="AY156" s="158" t="s">
        <v>117</v>
      </c>
    </row>
    <row r="157" spans="1:65" s="14" customFormat="1">
      <c r="B157" s="177"/>
      <c r="D157" s="157" t="s">
        <v>125</v>
      </c>
      <c r="E157" s="178" t="s">
        <v>1</v>
      </c>
      <c r="F157" s="179" t="s">
        <v>296</v>
      </c>
      <c r="H157" s="180">
        <v>96.2</v>
      </c>
      <c r="L157" s="177"/>
      <c r="M157" s="181"/>
      <c r="N157" s="182"/>
      <c r="O157" s="182"/>
      <c r="P157" s="182"/>
      <c r="Q157" s="182"/>
      <c r="R157" s="182"/>
      <c r="S157" s="182"/>
      <c r="T157" s="183"/>
      <c r="AT157" s="178" t="s">
        <v>125</v>
      </c>
      <c r="AU157" s="178" t="s">
        <v>79</v>
      </c>
      <c r="AV157" s="14" t="s">
        <v>123</v>
      </c>
      <c r="AW157" s="14" t="s">
        <v>27</v>
      </c>
      <c r="AX157" s="14" t="s">
        <v>77</v>
      </c>
      <c r="AY157" s="178" t="s">
        <v>117</v>
      </c>
    </row>
    <row r="158" spans="1:65" s="2" customFormat="1" ht="24.2" customHeight="1">
      <c r="A158" s="28"/>
      <c r="B158" s="139"/>
      <c r="C158" s="140" t="s">
        <v>172</v>
      </c>
      <c r="D158" s="140" t="s">
        <v>119</v>
      </c>
      <c r="E158" s="141" t="s">
        <v>315</v>
      </c>
      <c r="F158" s="142" t="s">
        <v>316</v>
      </c>
      <c r="G158" s="143" t="s">
        <v>136</v>
      </c>
      <c r="H158" s="144">
        <v>46.6</v>
      </c>
      <c r="I158" s="145"/>
      <c r="J158" s="145"/>
      <c r="K158" s="142" t="s">
        <v>408</v>
      </c>
      <c r="L158" s="29"/>
      <c r="M158" s="146" t="s">
        <v>1</v>
      </c>
      <c r="N158" s="147" t="s">
        <v>34</v>
      </c>
      <c r="O158" s="148">
        <v>3.0000000000000001E-3</v>
      </c>
      <c r="P158" s="148">
        <f>O158*H158</f>
        <v>0.13980000000000001</v>
      </c>
      <c r="Q158" s="148">
        <v>6.9999999999999994E-5</v>
      </c>
      <c r="R158" s="148">
        <f>Q158*H158</f>
        <v>3.2619999999999997E-3</v>
      </c>
      <c r="S158" s="148">
        <v>0</v>
      </c>
      <c r="T158" s="149">
        <f>S158*H158</f>
        <v>0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R158" s="150" t="s">
        <v>123</v>
      </c>
      <c r="AT158" s="150" t="s">
        <v>119</v>
      </c>
      <c r="AU158" s="150" t="s">
        <v>79</v>
      </c>
      <c r="AY158" s="16" t="s">
        <v>117</v>
      </c>
      <c r="BE158" s="151">
        <f>IF(N158="základní",J158,0)</f>
        <v>0</v>
      </c>
      <c r="BF158" s="151">
        <f>IF(N158="snížená",J158,0)</f>
        <v>0</v>
      </c>
      <c r="BG158" s="151">
        <f>IF(N158="zákl. přenesená",J158,0)</f>
        <v>0</v>
      </c>
      <c r="BH158" s="151">
        <f>IF(N158="sníž. přenesená",J158,0)</f>
        <v>0</v>
      </c>
      <c r="BI158" s="151">
        <f>IF(N158="nulová",J158,0)</f>
        <v>0</v>
      </c>
      <c r="BJ158" s="16" t="s">
        <v>77</v>
      </c>
      <c r="BK158" s="151">
        <f>ROUND(I158*H158,2)</f>
        <v>0</v>
      </c>
      <c r="BL158" s="16" t="s">
        <v>123</v>
      </c>
      <c r="BM158" s="150" t="s">
        <v>317</v>
      </c>
    </row>
    <row r="159" spans="1:65" s="2" customFormat="1">
      <c r="A159" s="28"/>
      <c r="B159" s="29"/>
      <c r="C159" s="28"/>
      <c r="D159" s="152"/>
      <c r="E159" s="28"/>
      <c r="F159" s="153"/>
      <c r="G159" s="28"/>
      <c r="H159" s="28"/>
      <c r="I159" s="28"/>
      <c r="J159" s="28"/>
      <c r="K159" s="28"/>
      <c r="L159" s="29"/>
      <c r="M159" s="154"/>
      <c r="N159" s="155"/>
      <c r="O159" s="54"/>
      <c r="P159" s="54"/>
      <c r="Q159" s="54"/>
      <c r="R159" s="54"/>
      <c r="S159" s="54"/>
      <c r="T159" s="55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T159" s="16"/>
      <c r="AU159" s="16"/>
    </row>
    <row r="160" spans="1:65" s="13" customFormat="1">
      <c r="B160" s="156"/>
      <c r="D160" s="157" t="s">
        <v>125</v>
      </c>
      <c r="E160" s="158" t="s">
        <v>1</v>
      </c>
      <c r="F160" s="159" t="s">
        <v>318</v>
      </c>
      <c r="H160" s="160">
        <v>46.6</v>
      </c>
      <c r="L160" s="156"/>
      <c r="M160" s="161"/>
      <c r="N160" s="162"/>
      <c r="O160" s="162"/>
      <c r="P160" s="162"/>
      <c r="Q160" s="162"/>
      <c r="R160" s="162"/>
      <c r="S160" s="162"/>
      <c r="T160" s="163"/>
      <c r="AT160" s="158" t="s">
        <v>125</v>
      </c>
      <c r="AU160" s="158" t="s">
        <v>79</v>
      </c>
      <c r="AV160" s="13" t="s">
        <v>79</v>
      </c>
      <c r="AW160" s="13" t="s">
        <v>27</v>
      </c>
      <c r="AX160" s="13" t="s">
        <v>77</v>
      </c>
      <c r="AY160" s="158" t="s">
        <v>117</v>
      </c>
    </row>
    <row r="161" spans="1:65" s="2" customFormat="1" ht="24.2" customHeight="1">
      <c r="A161" s="28"/>
      <c r="B161" s="139"/>
      <c r="C161" s="140" t="s">
        <v>176</v>
      </c>
      <c r="D161" s="140" t="s">
        <v>119</v>
      </c>
      <c r="E161" s="141" t="s">
        <v>319</v>
      </c>
      <c r="F161" s="142" t="s">
        <v>320</v>
      </c>
      <c r="G161" s="143" t="s">
        <v>136</v>
      </c>
      <c r="H161" s="144">
        <v>68.7</v>
      </c>
      <c r="I161" s="145"/>
      <c r="J161" s="145"/>
      <c r="K161" s="142" t="s">
        <v>408</v>
      </c>
      <c r="L161" s="29"/>
      <c r="M161" s="146" t="s">
        <v>1</v>
      </c>
      <c r="N161" s="147" t="s">
        <v>34</v>
      </c>
      <c r="O161" s="148">
        <v>3.0000000000000001E-3</v>
      </c>
      <c r="P161" s="148">
        <f>O161*H161</f>
        <v>0.20610000000000001</v>
      </c>
      <c r="Q161" s="148">
        <v>1.2999999999999999E-4</v>
      </c>
      <c r="R161" s="148">
        <f>Q161*H161</f>
        <v>8.9309999999999997E-3</v>
      </c>
      <c r="S161" s="148">
        <v>0</v>
      </c>
      <c r="T161" s="149">
        <f>S161*H161</f>
        <v>0</v>
      </c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R161" s="150" t="s">
        <v>123</v>
      </c>
      <c r="AT161" s="150" t="s">
        <v>119</v>
      </c>
      <c r="AU161" s="150" t="s">
        <v>79</v>
      </c>
      <c r="AY161" s="16" t="s">
        <v>117</v>
      </c>
      <c r="BE161" s="151">
        <f>IF(N161="základní",J161,0)</f>
        <v>0</v>
      </c>
      <c r="BF161" s="151">
        <f>IF(N161="snížená",J161,0)</f>
        <v>0</v>
      </c>
      <c r="BG161" s="151">
        <f>IF(N161="zákl. přenesená",J161,0)</f>
        <v>0</v>
      </c>
      <c r="BH161" s="151">
        <f>IF(N161="sníž. přenesená",J161,0)</f>
        <v>0</v>
      </c>
      <c r="BI161" s="151">
        <f>IF(N161="nulová",J161,0)</f>
        <v>0</v>
      </c>
      <c r="BJ161" s="16" t="s">
        <v>77</v>
      </c>
      <c r="BK161" s="151">
        <f>ROUND(I161*H161,2)</f>
        <v>0</v>
      </c>
      <c r="BL161" s="16" t="s">
        <v>123</v>
      </c>
      <c r="BM161" s="150" t="s">
        <v>321</v>
      </c>
    </row>
    <row r="162" spans="1:65" s="2" customFormat="1">
      <c r="A162" s="28"/>
      <c r="B162" s="29"/>
      <c r="C162" s="28"/>
      <c r="D162" s="152"/>
      <c r="E162" s="28"/>
      <c r="F162" s="153"/>
      <c r="G162" s="28"/>
      <c r="H162" s="28"/>
      <c r="I162" s="28"/>
      <c r="J162" s="28"/>
      <c r="K162" s="28"/>
      <c r="L162" s="29"/>
      <c r="M162" s="154"/>
      <c r="N162" s="155"/>
      <c r="O162" s="54"/>
      <c r="P162" s="54"/>
      <c r="Q162" s="54"/>
      <c r="R162" s="54"/>
      <c r="S162" s="54"/>
      <c r="T162" s="55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T162" s="16"/>
      <c r="AU162" s="16"/>
    </row>
    <row r="163" spans="1:65" s="13" customFormat="1">
      <c r="B163" s="156"/>
      <c r="D163" s="157" t="s">
        <v>125</v>
      </c>
      <c r="E163" s="158" t="s">
        <v>1</v>
      </c>
      <c r="F163" s="159" t="s">
        <v>322</v>
      </c>
      <c r="H163" s="160">
        <v>68.7</v>
      </c>
      <c r="L163" s="156"/>
      <c r="M163" s="161"/>
      <c r="N163" s="162"/>
      <c r="O163" s="162"/>
      <c r="P163" s="162"/>
      <c r="Q163" s="162"/>
      <c r="R163" s="162"/>
      <c r="S163" s="162"/>
      <c r="T163" s="163"/>
      <c r="AT163" s="158" t="s">
        <v>125</v>
      </c>
      <c r="AU163" s="158" t="s">
        <v>79</v>
      </c>
      <c r="AV163" s="13" t="s">
        <v>79</v>
      </c>
      <c r="AW163" s="13" t="s">
        <v>27</v>
      </c>
      <c r="AX163" s="13" t="s">
        <v>77</v>
      </c>
      <c r="AY163" s="158" t="s">
        <v>117</v>
      </c>
    </row>
    <row r="164" spans="1:65" s="2" customFormat="1" ht="24.2" customHeight="1">
      <c r="A164" s="28"/>
      <c r="B164" s="139"/>
      <c r="C164" s="140" t="s">
        <v>182</v>
      </c>
      <c r="D164" s="140" t="s">
        <v>119</v>
      </c>
      <c r="E164" s="141" t="s">
        <v>323</v>
      </c>
      <c r="F164" s="142" t="s">
        <v>324</v>
      </c>
      <c r="G164" s="143" t="s">
        <v>136</v>
      </c>
      <c r="H164" s="144">
        <v>34.5</v>
      </c>
      <c r="I164" s="145"/>
      <c r="J164" s="145"/>
      <c r="K164" s="142" t="s">
        <v>408</v>
      </c>
      <c r="L164" s="29"/>
      <c r="M164" s="146" t="s">
        <v>1</v>
      </c>
      <c r="N164" s="147" t="s">
        <v>34</v>
      </c>
      <c r="O164" s="148">
        <v>0.21</v>
      </c>
      <c r="P164" s="148">
        <f>O164*H164</f>
        <v>7.2450000000000001</v>
      </c>
      <c r="Q164" s="148">
        <v>3.5400000000000002E-3</v>
      </c>
      <c r="R164" s="148">
        <f>Q164*H164</f>
        <v>0.12213</v>
      </c>
      <c r="S164" s="148">
        <v>0</v>
      </c>
      <c r="T164" s="149">
        <f>S164*H164</f>
        <v>0</v>
      </c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R164" s="150" t="s">
        <v>123</v>
      </c>
      <c r="AT164" s="150" t="s">
        <v>119</v>
      </c>
      <c r="AU164" s="150" t="s">
        <v>79</v>
      </c>
      <c r="AY164" s="16" t="s">
        <v>117</v>
      </c>
      <c r="BE164" s="151">
        <f>IF(N164="základní",J164,0)</f>
        <v>0</v>
      </c>
      <c r="BF164" s="151">
        <f>IF(N164="snížená",J164,0)</f>
        <v>0</v>
      </c>
      <c r="BG164" s="151">
        <f>IF(N164="zákl. přenesená",J164,0)</f>
        <v>0</v>
      </c>
      <c r="BH164" s="151">
        <f>IF(N164="sníž. přenesená",J164,0)</f>
        <v>0</v>
      </c>
      <c r="BI164" s="151">
        <f>IF(N164="nulová",J164,0)</f>
        <v>0</v>
      </c>
      <c r="BJ164" s="16" t="s">
        <v>77</v>
      </c>
      <c r="BK164" s="151">
        <f>ROUND(I164*H164,2)</f>
        <v>0</v>
      </c>
      <c r="BL164" s="16" t="s">
        <v>123</v>
      </c>
      <c r="BM164" s="150" t="s">
        <v>325</v>
      </c>
    </row>
    <row r="165" spans="1:65" s="2" customFormat="1">
      <c r="A165" s="28"/>
      <c r="B165" s="29"/>
      <c r="C165" s="28"/>
      <c r="D165" s="152"/>
      <c r="E165" s="28"/>
      <c r="F165" s="153"/>
      <c r="G165" s="28"/>
      <c r="H165" s="28"/>
      <c r="I165" s="28"/>
      <c r="J165" s="28"/>
      <c r="K165" s="28"/>
      <c r="L165" s="29"/>
      <c r="M165" s="154"/>
      <c r="N165" s="155"/>
      <c r="O165" s="54"/>
      <c r="P165" s="54"/>
      <c r="Q165" s="54"/>
      <c r="R165" s="54"/>
      <c r="S165" s="54"/>
      <c r="T165" s="55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T165" s="16"/>
      <c r="AU165" s="16"/>
    </row>
    <row r="166" spans="1:65" s="13" customFormat="1">
      <c r="B166" s="156"/>
      <c r="D166" s="157" t="s">
        <v>125</v>
      </c>
      <c r="E166" s="158" t="s">
        <v>1</v>
      </c>
      <c r="F166" s="159" t="s">
        <v>326</v>
      </c>
      <c r="H166" s="160">
        <v>14.399999999999999</v>
      </c>
      <c r="L166" s="156"/>
      <c r="M166" s="161"/>
      <c r="N166" s="162"/>
      <c r="O166" s="162"/>
      <c r="P166" s="162"/>
      <c r="Q166" s="162"/>
      <c r="R166" s="162"/>
      <c r="S166" s="162"/>
      <c r="T166" s="163"/>
      <c r="AT166" s="158" t="s">
        <v>125</v>
      </c>
      <c r="AU166" s="158" t="s">
        <v>79</v>
      </c>
      <c r="AV166" s="13" t="s">
        <v>79</v>
      </c>
      <c r="AW166" s="13" t="s">
        <v>27</v>
      </c>
      <c r="AX166" s="13" t="s">
        <v>69</v>
      </c>
      <c r="AY166" s="158" t="s">
        <v>117</v>
      </c>
    </row>
    <row r="167" spans="1:65" s="13" customFormat="1">
      <c r="B167" s="156"/>
      <c r="D167" s="157" t="s">
        <v>125</v>
      </c>
      <c r="E167" s="158" t="s">
        <v>1</v>
      </c>
      <c r="F167" s="159" t="s">
        <v>327</v>
      </c>
      <c r="H167" s="160">
        <v>20.100000000000001</v>
      </c>
      <c r="L167" s="156"/>
      <c r="M167" s="161"/>
      <c r="N167" s="162"/>
      <c r="O167" s="162"/>
      <c r="P167" s="162"/>
      <c r="Q167" s="162"/>
      <c r="R167" s="162"/>
      <c r="S167" s="162"/>
      <c r="T167" s="163"/>
      <c r="AT167" s="158" t="s">
        <v>125</v>
      </c>
      <c r="AU167" s="158" t="s">
        <v>79</v>
      </c>
      <c r="AV167" s="13" t="s">
        <v>79</v>
      </c>
      <c r="AW167" s="13" t="s">
        <v>27</v>
      </c>
      <c r="AX167" s="13" t="s">
        <v>69</v>
      </c>
      <c r="AY167" s="158" t="s">
        <v>117</v>
      </c>
    </row>
    <row r="168" spans="1:65" s="14" customFormat="1">
      <c r="B168" s="177"/>
      <c r="D168" s="157" t="s">
        <v>125</v>
      </c>
      <c r="E168" s="178" t="s">
        <v>1</v>
      </c>
      <c r="F168" s="179" t="s">
        <v>296</v>
      </c>
      <c r="H168" s="180">
        <v>34.5</v>
      </c>
      <c r="L168" s="177"/>
      <c r="M168" s="181"/>
      <c r="N168" s="182"/>
      <c r="O168" s="182"/>
      <c r="P168" s="182"/>
      <c r="Q168" s="182"/>
      <c r="R168" s="182"/>
      <c r="S168" s="182"/>
      <c r="T168" s="183"/>
      <c r="AT168" s="178" t="s">
        <v>125</v>
      </c>
      <c r="AU168" s="178" t="s">
        <v>79</v>
      </c>
      <c r="AV168" s="14" t="s">
        <v>123</v>
      </c>
      <c r="AW168" s="14" t="s">
        <v>27</v>
      </c>
      <c r="AX168" s="14" t="s">
        <v>77</v>
      </c>
      <c r="AY168" s="178" t="s">
        <v>117</v>
      </c>
    </row>
    <row r="169" spans="1:65" s="2" customFormat="1" ht="24.2" customHeight="1">
      <c r="A169" s="28"/>
      <c r="B169" s="139"/>
      <c r="C169" s="140" t="s">
        <v>187</v>
      </c>
      <c r="D169" s="140" t="s">
        <v>119</v>
      </c>
      <c r="E169" s="141" t="s">
        <v>328</v>
      </c>
      <c r="F169" s="142" t="s">
        <v>329</v>
      </c>
      <c r="G169" s="143" t="s">
        <v>122</v>
      </c>
      <c r="H169" s="144">
        <v>14.1</v>
      </c>
      <c r="I169" s="145"/>
      <c r="J169" s="145"/>
      <c r="K169" s="142" t="s">
        <v>408</v>
      </c>
      <c r="L169" s="29"/>
      <c r="M169" s="146" t="s">
        <v>1</v>
      </c>
      <c r="N169" s="147" t="s">
        <v>34</v>
      </c>
      <c r="O169" s="148">
        <v>0.11899999999999999</v>
      </c>
      <c r="P169" s="148">
        <f>O169*H169</f>
        <v>1.6778999999999999</v>
      </c>
      <c r="Q169" s="148">
        <v>1.6000000000000001E-3</v>
      </c>
      <c r="R169" s="148">
        <f>Q169*H169</f>
        <v>2.256E-2</v>
      </c>
      <c r="S169" s="148">
        <v>0</v>
      </c>
      <c r="T169" s="149">
        <f>S169*H169</f>
        <v>0</v>
      </c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R169" s="150" t="s">
        <v>123</v>
      </c>
      <c r="AT169" s="150" t="s">
        <v>119</v>
      </c>
      <c r="AU169" s="150" t="s">
        <v>79</v>
      </c>
      <c r="AY169" s="16" t="s">
        <v>117</v>
      </c>
      <c r="BE169" s="151">
        <f>IF(N169="základní",J169,0)</f>
        <v>0</v>
      </c>
      <c r="BF169" s="151">
        <f>IF(N169="snížená",J169,0)</f>
        <v>0</v>
      </c>
      <c r="BG169" s="151">
        <f>IF(N169="zákl. přenesená",J169,0)</f>
        <v>0</v>
      </c>
      <c r="BH169" s="151">
        <f>IF(N169="sníž. přenesená",J169,0)</f>
        <v>0</v>
      </c>
      <c r="BI169" s="151">
        <f>IF(N169="nulová",J169,0)</f>
        <v>0</v>
      </c>
      <c r="BJ169" s="16" t="s">
        <v>77</v>
      </c>
      <c r="BK169" s="151">
        <f>ROUND(I169*H169,2)</f>
        <v>0</v>
      </c>
      <c r="BL169" s="16" t="s">
        <v>123</v>
      </c>
      <c r="BM169" s="150" t="s">
        <v>330</v>
      </c>
    </row>
    <row r="170" spans="1:65" s="2" customFormat="1">
      <c r="A170" s="28"/>
      <c r="B170" s="29"/>
      <c r="C170" s="28"/>
      <c r="D170" s="152"/>
      <c r="E170" s="28"/>
      <c r="F170" s="153"/>
      <c r="G170" s="28"/>
      <c r="H170" s="28"/>
      <c r="I170" s="28"/>
      <c r="J170" s="28"/>
      <c r="K170" s="28"/>
      <c r="L170" s="29"/>
      <c r="M170" s="154"/>
      <c r="N170" s="155"/>
      <c r="O170" s="54"/>
      <c r="P170" s="54"/>
      <c r="Q170" s="54"/>
      <c r="R170" s="54"/>
      <c r="S170" s="54"/>
      <c r="T170" s="55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T170" s="16"/>
      <c r="AU170" s="16"/>
    </row>
    <row r="171" spans="1:65" s="13" customFormat="1">
      <c r="B171" s="156"/>
      <c r="D171" s="157" t="s">
        <v>125</v>
      </c>
      <c r="E171" s="158" t="s">
        <v>1</v>
      </c>
      <c r="F171" s="159" t="s">
        <v>331</v>
      </c>
      <c r="H171" s="160">
        <v>14.1</v>
      </c>
      <c r="L171" s="156"/>
      <c r="M171" s="161"/>
      <c r="N171" s="162"/>
      <c r="O171" s="162"/>
      <c r="P171" s="162"/>
      <c r="Q171" s="162"/>
      <c r="R171" s="162"/>
      <c r="S171" s="162"/>
      <c r="T171" s="163"/>
      <c r="AT171" s="158" t="s">
        <v>125</v>
      </c>
      <c r="AU171" s="158" t="s">
        <v>79</v>
      </c>
      <c r="AV171" s="13" t="s">
        <v>79</v>
      </c>
      <c r="AW171" s="13" t="s">
        <v>27</v>
      </c>
      <c r="AX171" s="13" t="s">
        <v>77</v>
      </c>
      <c r="AY171" s="158" t="s">
        <v>117</v>
      </c>
    </row>
    <row r="172" spans="1:65" s="2" customFormat="1" ht="24.2" customHeight="1">
      <c r="A172" s="28"/>
      <c r="B172" s="139"/>
      <c r="C172" s="140" t="s">
        <v>192</v>
      </c>
      <c r="D172" s="140" t="s">
        <v>119</v>
      </c>
      <c r="E172" s="141" t="s">
        <v>332</v>
      </c>
      <c r="F172" s="142" t="s">
        <v>333</v>
      </c>
      <c r="G172" s="143" t="s">
        <v>122</v>
      </c>
      <c r="H172" s="144">
        <v>10.4</v>
      </c>
      <c r="I172" s="145"/>
      <c r="J172" s="145"/>
      <c r="K172" s="142" t="s">
        <v>408</v>
      </c>
      <c r="L172" s="29"/>
      <c r="M172" s="146" t="s">
        <v>1</v>
      </c>
      <c r="N172" s="147" t="s">
        <v>34</v>
      </c>
      <c r="O172" s="148">
        <v>0.28299999999999997</v>
      </c>
      <c r="P172" s="148">
        <f>O172*H172</f>
        <v>2.9432</v>
      </c>
      <c r="Q172" s="148">
        <v>1.1560000000000001E-2</v>
      </c>
      <c r="R172" s="148">
        <f>Q172*H172</f>
        <v>0.12022400000000001</v>
      </c>
      <c r="S172" s="148">
        <v>0</v>
      </c>
      <c r="T172" s="149">
        <f>S172*H172</f>
        <v>0</v>
      </c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R172" s="150" t="s">
        <v>123</v>
      </c>
      <c r="AT172" s="150" t="s">
        <v>119</v>
      </c>
      <c r="AU172" s="150" t="s">
        <v>79</v>
      </c>
      <c r="AY172" s="16" t="s">
        <v>117</v>
      </c>
      <c r="BE172" s="151">
        <f>IF(N172="základní",J172,0)</f>
        <v>0</v>
      </c>
      <c r="BF172" s="151">
        <f>IF(N172="snížená",J172,0)</f>
        <v>0</v>
      </c>
      <c r="BG172" s="151">
        <f>IF(N172="zákl. přenesená",J172,0)</f>
        <v>0</v>
      </c>
      <c r="BH172" s="151">
        <f>IF(N172="sníž. přenesená",J172,0)</f>
        <v>0</v>
      </c>
      <c r="BI172" s="151">
        <f>IF(N172="nulová",J172,0)</f>
        <v>0</v>
      </c>
      <c r="BJ172" s="16" t="s">
        <v>77</v>
      </c>
      <c r="BK172" s="151">
        <f>ROUND(I172*H172,2)</f>
        <v>0</v>
      </c>
      <c r="BL172" s="16" t="s">
        <v>123</v>
      </c>
      <c r="BM172" s="150" t="s">
        <v>334</v>
      </c>
    </row>
    <row r="173" spans="1:65" s="2" customFormat="1">
      <c r="A173" s="28"/>
      <c r="B173" s="29"/>
      <c r="C173" s="28"/>
      <c r="D173" s="152"/>
      <c r="E173" s="28"/>
      <c r="F173" s="153"/>
      <c r="G173" s="28"/>
      <c r="H173" s="28"/>
      <c r="I173" s="28"/>
      <c r="J173" s="28"/>
      <c r="K173" s="28"/>
      <c r="L173" s="29"/>
      <c r="M173" s="154"/>
      <c r="N173" s="155"/>
      <c r="O173" s="54"/>
      <c r="P173" s="54"/>
      <c r="Q173" s="54"/>
      <c r="R173" s="54"/>
      <c r="S173" s="54"/>
      <c r="T173" s="55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T173" s="16"/>
      <c r="AU173" s="16"/>
    </row>
    <row r="174" spans="1:65" s="13" customFormat="1">
      <c r="B174" s="156"/>
      <c r="D174" s="157" t="s">
        <v>125</v>
      </c>
      <c r="E174" s="158" t="s">
        <v>1</v>
      </c>
      <c r="F174" s="159" t="s">
        <v>335</v>
      </c>
      <c r="H174" s="160">
        <v>10.4</v>
      </c>
      <c r="L174" s="156"/>
      <c r="M174" s="161"/>
      <c r="N174" s="162"/>
      <c r="O174" s="162"/>
      <c r="P174" s="162"/>
      <c r="Q174" s="162"/>
      <c r="R174" s="162"/>
      <c r="S174" s="162"/>
      <c r="T174" s="163"/>
      <c r="AT174" s="158" t="s">
        <v>125</v>
      </c>
      <c r="AU174" s="158" t="s">
        <v>79</v>
      </c>
      <c r="AV174" s="13" t="s">
        <v>79</v>
      </c>
      <c r="AW174" s="13" t="s">
        <v>27</v>
      </c>
      <c r="AX174" s="13" t="s">
        <v>77</v>
      </c>
      <c r="AY174" s="158" t="s">
        <v>117</v>
      </c>
    </row>
    <row r="175" spans="1:65" s="2" customFormat="1" ht="24.2" customHeight="1">
      <c r="A175" s="28"/>
      <c r="B175" s="139"/>
      <c r="C175" s="140" t="s">
        <v>197</v>
      </c>
      <c r="D175" s="140" t="s">
        <v>119</v>
      </c>
      <c r="E175" s="141" t="s">
        <v>336</v>
      </c>
      <c r="F175" s="142" t="s">
        <v>337</v>
      </c>
      <c r="G175" s="143" t="s">
        <v>170</v>
      </c>
      <c r="H175" s="144">
        <v>2</v>
      </c>
      <c r="I175" s="145"/>
      <c r="J175" s="145"/>
      <c r="K175" s="142" t="s">
        <v>408</v>
      </c>
      <c r="L175" s="29"/>
      <c r="M175" s="146" t="s">
        <v>1</v>
      </c>
      <c r="N175" s="147" t="s">
        <v>34</v>
      </c>
      <c r="O175" s="148">
        <v>0.4</v>
      </c>
      <c r="P175" s="148">
        <f>O175*H175</f>
        <v>0.8</v>
      </c>
      <c r="Q175" s="148">
        <v>2.1900000000000001E-3</v>
      </c>
      <c r="R175" s="148">
        <f>Q175*H175</f>
        <v>4.3800000000000002E-3</v>
      </c>
      <c r="S175" s="148">
        <v>0</v>
      </c>
      <c r="T175" s="149">
        <f>S175*H175</f>
        <v>0</v>
      </c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R175" s="150" t="s">
        <v>123</v>
      </c>
      <c r="AT175" s="150" t="s">
        <v>119</v>
      </c>
      <c r="AU175" s="150" t="s">
        <v>79</v>
      </c>
      <c r="AY175" s="16" t="s">
        <v>117</v>
      </c>
      <c r="BE175" s="151">
        <f>IF(N175="základní",J175,0)</f>
        <v>0</v>
      </c>
      <c r="BF175" s="151">
        <f>IF(N175="snížená",J175,0)</f>
        <v>0</v>
      </c>
      <c r="BG175" s="151">
        <f>IF(N175="zákl. přenesená",J175,0)</f>
        <v>0</v>
      </c>
      <c r="BH175" s="151">
        <f>IF(N175="sníž. přenesená",J175,0)</f>
        <v>0</v>
      </c>
      <c r="BI175" s="151">
        <f>IF(N175="nulová",J175,0)</f>
        <v>0</v>
      </c>
      <c r="BJ175" s="16" t="s">
        <v>77</v>
      </c>
      <c r="BK175" s="151">
        <f>ROUND(I175*H175,2)</f>
        <v>0</v>
      </c>
      <c r="BL175" s="16" t="s">
        <v>123</v>
      </c>
      <c r="BM175" s="150" t="s">
        <v>338</v>
      </c>
    </row>
    <row r="176" spans="1:65" s="2" customFormat="1">
      <c r="A176" s="28"/>
      <c r="B176" s="29"/>
      <c r="C176" s="28"/>
      <c r="D176" s="152"/>
      <c r="E176" s="28"/>
      <c r="F176" s="153"/>
      <c r="G176" s="28"/>
      <c r="H176" s="28"/>
      <c r="I176" s="28"/>
      <c r="J176" s="28"/>
      <c r="K176" s="28"/>
      <c r="L176" s="29"/>
      <c r="M176" s="154"/>
      <c r="N176" s="155"/>
      <c r="O176" s="54"/>
      <c r="P176" s="54"/>
      <c r="Q176" s="54"/>
      <c r="R176" s="54"/>
      <c r="S176" s="54"/>
      <c r="T176" s="55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T176" s="16"/>
      <c r="AU176" s="16"/>
    </row>
    <row r="177" spans="1:65" s="13" customFormat="1">
      <c r="B177" s="156"/>
      <c r="D177" s="157" t="s">
        <v>125</v>
      </c>
      <c r="E177" s="158" t="s">
        <v>1</v>
      </c>
      <c r="F177" s="159" t="s">
        <v>290</v>
      </c>
      <c r="H177" s="160">
        <v>2</v>
      </c>
      <c r="L177" s="156"/>
      <c r="M177" s="161"/>
      <c r="N177" s="162"/>
      <c r="O177" s="162"/>
      <c r="P177" s="162"/>
      <c r="Q177" s="162"/>
      <c r="R177" s="162"/>
      <c r="S177" s="162"/>
      <c r="T177" s="163"/>
      <c r="AT177" s="158" t="s">
        <v>125</v>
      </c>
      <c r="AU177" s="158" t="s">
        <v>79</v>
      </c>
      <c r="AV177" s="13" t="s">
        <v>79</v>
      </c>
      <c r="AW177" s="13" t="s">
        <v>27</v>
      </c>
      <c r="AX177" s="13" t="s">
        <v>77</v>
      </c>
      <c r="AY177" s="158" t="s">
        <v>117</v>
      </c>
    </row>
    <row r="178" spans="1:65" s="2" customFormat="1" ht="24.2" customHeight="1">
      <c r="A178" s="28"/>
      <c r="B178" s="139"/>
      <c r="C178" s="140" t="s">
        <v>201</v>
      </c>
      <c r="D178" s="140" t="s">
        <v>119</v>
      </c>
      <c r="E178" s="141" t="s">
        <v>339</v>
      </c>
      <c r="F178" s="142" t="s">
        <v>340</v>
      </c>
      <c r="G178" s="143" t="s">
        <v>122</v>
      </c>
      <c r="H178" s="144">
        <v>14</v>
      </c>
      <c r="I178" s="145"/>
      <c r="J178" s="145"/>
      <c r="K178" s="142" t="s">
        <v>408</v>
      </c>
      <c r="L178" s="29"/>
      <c r="M178" s="146" t="s">
        <v>1</v>
      </c>
      <c r="N178" s="147" t="s">
        <v>34</v>
      </c>
      <c r="O178" s="148">
        <v>0.08</v>
      </c>
      <c r="P178" s="148">
        <f>O178*H178</f>
        <v>1.1200000000000001</v>
      </c>
      <c r="Q178" s="148">
        <v>6.9999999999999994E-5</v>
      </c>
      <c r="R178" s="148">
        <f>Q178*H178</f>
        <v>9.7999999999999997E-4</v>
      </c>
      <c r="S178" s="148">
        <v>0</v>
      </c>
      <c r="T178" s="149">
        <f>S178*H178</f>
        <v>0</v>
      </c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R178" s="150" t="s">
        <v>123</v>
      </c>
      <c r="AT178" s="150" t="s">
        <v>119</v>
      </c>
      <c r="AU178" s="150" t="s">
        <v>79</v>
      </c>
      <c r="AY178" s="16" t="s">
        <v>117</v>
      </c>
      <c r="BE178" s="151">
        <f>IF(N178="základní",J178,0)</f>
        <v>0</v>
      </c>
      <c r="BF178" s="151">
        <f>IF(N178="snížená",J178,0)</f>
        <v>0</v>
      </c>
      <c r="BG178" s="151">
        <f>IF(N178="zákl. přenesená",J178,0)</f>
        <v>0</v>
      </c>
      <c r="BH178" s="151">
        <f>IF(N178="sníž. přenesená",J178,0)</f>
        <v>0</v>
      </c>
      <c r="BI178" s="151">
        <f>IF(N178="nulová",J178,0)</f>
        <v>0</v>
      </c>
      <c r="BJ178" s="16" t="s">
        <v>77</v>
      </c>
      <c r="BK178" s="151">
        <f>ROUND(I178*H178,2)</f>
        <v>0</v>
      </c>
      <c r="BL178" s="16" t="s">
        <v>123</v>
      </c>
      <c r="BM178" s="150" t="s">
        <v>341</v>
      </c>
    </row>
    <row r="179" spans="1:65" s="2" customFormat="1">
      <c r="A179" s="28"/>
      <c r="B179" s="29"/>
      <c r="C179" s="28"/>
      <c r="D179" s="152"/>
      <c r="E179" s="28"/>
      <c r="F179" s="153"/>
      <c r="G179" s="28"/>
      <c r="H179" s="28"/>
      <c r="I179" s="28"/>
      <c r="J179" s="28"/>
      <c r="K179" s="28"/>
      <c r="L179" s="29"/>
      <c r="M179" s="154"/>
      <c r="N179" s="155"/>
      <c r="O179" s="54"/>
      <c r="P179" s="54"/>
      <c r="Q179" s="54"/>
      <c r="R179" s="54"/>
      <c r="S179" s="54"/>
      <c r="T179" s="55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T179" s="16"/>
      <c r="AU179" s="16"/>
    </row>
    <row r="180" spans="1:65" s="13" customFormat="1">
      <c r="B180" s="156"/>
      <c r="D180" s="157" t="s">
        <v>125</v>
      </c>
      <c r="E180" s="158" t="s">
        <v>1</v>
      </c>
      <c r="F180" s="159" t="s">
        <v>342</v>
      </c>
      <c r="H180" s="160">
        <v>14</v>
      </c>
      <c r="L180" s="156"/>
      <c r="M180" s="161"/>
      <c r="N180" s="162"/>
      <c r="O180" s="162"/>
      <c r="P180" s="162"/>
      <c r="Q180" s="162"/>
      <c r="R180" s="162"/>
      <c r="S180" s="162"/>
      <c r="T180" s="163"/>
      <c r="AT180" s="158" t="s">
        <v>125</v>
      </c>
      <c r="AU180" s="158" t="s">
        <v>79</v>
      </c>
      <c r="AV180" s="13" t="s">
        <v>79</v>
      </c>
      <c r="AW180" s="13" t="s">
        <v>27</v>
      </c>
      <c r="AX180" s="13" t="s">
        <v>77</v>
      </c>
      <c r="AY180" s="158" t="s">
        <v>117</v>
      </c>
    </row>
    <row r="181" spans="1:65" s="2" customFormat="1" ht="24.2" customHeight="1">
      <c r="A181" s="28"/>
      <c r="B181" s="139"/>
      <c r="C181" s="140" t="s">
        <v>209</v>
      </c>
      <c r="D181" s="140" t="s">
        <v>119</v>
      </c>
      <c r="E181" s="141" t="s">
        <v>343</v>
      </c>
      <c r="F181" s="142" t="s">
        <v>344</v>
      </c>
      <c r="G181" s="143" t="s">
        <v>136</v>
      </c>
      <c r="H181" s="144">
        <v>71.400000000000006</v>
      </c>
      <c r="I181" s="145"/>
      <c r="J181" s="145"/>
      <c r="K181" s="142" t="s">
        <v>408</v>
      </c>
      <c r="L181" s="29"/>
      <c r="M181" s="146" t="s">
        <v>1</v>
      </c>
      <c r="N181" s="147" t="s">
        <v>34</v>
      </c>
      <c r="O181" s="148">
        <v>0.05</v>
      </c>
      <c r="P181" s="148">
        <f>O181*H181</f>
        <v>3.5700000000000003</v>
      </c>
      <c r="Q181" s="148">
        <v>4.0000000000000003E-5</v>
      </c>
      <c r="R181" s="148">
        <f>Q181*H181</f>
        <v>2.8560000000000005E-3</v>
      </c>
      <c r="S181" s="148">
        <v>0</v>
      </c>
      <c r="T181" s="149">
        <f>S181*H181</f>
        <v>0</v>
      </c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R181" s="150" t="s">
        <v>123</v>
      </c>
      <c r="AT181" s="150" t="s">
        <v>119</v>
      </c>
      <c r="AU181" s="150" t="s">
        <v>79</v>
      </c>
      <c r="AY181" s="16" t="s">
        <v>117</v>
      </c>
      <c r="BE181" s="151">
        <f>IF(N181="základní",J181,0)</f>
        <v>0</v>
      </c>
      <c r="BF181" s="151">
        <f>IF(N181="snížená",J181,0)</f>
        <v>0</v>
      </c>
      <c r="BG181" s="151">
        <f>IF(N181="zákl. přenesená",J181,0)</f>
        <v>0</v>
      </c>
      <c r="BH181" s="151">
        <f>IF(N181="sníž. přenesená",J181,0)</f>
        <v>0</v>
      </c>
      <c r="BI181" s="151">
        <f>IF(N181="nulová",J181,0)</f>
        <v>0</v>
      </c>
      <c r="BJ181" s="16" t="s">
        <v>77</v>
      </c>
      <c r="BK181" s="151">
        <f>ROUND(I181*H181,2)</f>
        <v>0</v>
      </c>
      <c r="BL181" s="16" t="s">
        <v>123</v>
      </c>
      <c r="BM181" s="150" t="s">
        <v>345</v>
      </c>
    </row>
    <row r="182" spans="1:65" s="2" customFormat="1">
      <c r="A182" s="28"/>
      <c r="B182" s="29"/>
      <c r="C182" s="28"/>
      <c r="D182" s="152"/>
      <c r="E182" s="28"/>
      <c r="F182" s="153"/>
      <c r="G182" s="28"/>
      <c r="H182" s="28"/>
      <c r="I182" s="28"/>
      <c r="J182" s="28"/>
      <c r="K182" s="28"/>
      <c r="L182" s="29"/>
      <c r="M182" s="154"/>
      <c r="N182" s="155"/>
      <c r="O182" s="54"/>
      <c r="P182" s="54"/>
      <c r="Q182" s="54"/>
      <c r="R182" s="54"/>
      <c r="S182" s="54"/>
      <c r="T182" s="55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T182" s="16"/>
      <c r="AU182" s="16"/>
    </row>
    <row r="183" spans="1:65" s="13" customFormat="1">
      <c r="B183" s="156"/>
      <c r="D183" s="157" t="s">
        <v>125</v>
      </c>
      <c r="E183" s="158" t="s">
        <v>1</v>
      </c>
      <c r="F183" s="159" t="s">
        <v>346</v>
      </c>
      <c r="H183" s="160">
        <v>71.400000000000006</v>
      </c>
      <c r="L183" s="156"/>
      <c r="M183" s="161"/>
      <c r="N183" s="162"/>
      <c r="O183" s="162"/>
      <c r="P183" s="162"/>
      <c r="Q183" s="162"/>
      <c r="R183" s="162"/>
      <c r="S183" s="162"/>
      <c r="T183" s="163"/>
      <c r="AT183" s="158" t="s">
        <v>125</v>
      </c>
      <c r="AU183" s="158" t="s">
        <v>79</v>
      </c>
      <c r="AV183" s="13" t="s">
        <v>79</v>
      </c>
      <c r="AW183" s="13" t="s">
        <v>27</v>
      </c>
      <c r="AX183" s="13" t="s">
        <v>77</v>
      </c>
      <c r="AY183" s="158" t="s">
        <v>117</v>
      </c>
    </row>
    <row r="184" spans="1:65" s="2" customFormat="1" ht="24.2" customHeight="1">
      <c r="A184" s="28"/>
      <c r="B184" s="139"/>
      <c r="C184" s="140" t="s">
        <v>7</v>
      </c>
      <c r="D184" s="140" t="s">
        <v>119</v>
      </c>
      <c r="E184" s="141" t="s">
        <v>347</v>
      </c>
      <c r="F184" s="142" t="s">
        <v>348</v>
      </c>
      <c r="G184" s="143" t="s">
        <v>170</v>
      </c>
      <c r="H184" s="144">
        <v>12</v>
      </c>
      <c r="I184" s="145"/>
      <c r="J184" s="145"/>
      <c r="K184" s="142" t="s">
        <v>408</v>
      </c>
      <c r="L184" s="29"/>
      <c r="M184" s="146" t="s">
        <v>1</v>
      </c>
      <c r="N184" s="147" t="s">
        <v>34</v>
      </c>
      <c r="O184" s="148">
        <v>0.1</v>
      </c>
      <c r="P184" s="148">
        <f>O184*H184</f>
        <v>1.2000000000000002</v>
      </c>
      <c r="Q184" s="148">
        <v>5.2999999999999998E-4</v>
      </c>
      <c r="R184" s="148">
        <f>Q184*H184</f>
        <v>6.3599999999999993E-3</v>
      </c>
      <c r="S184" s="148">
        <v>0</v>
      </c>
      <c r="T184" s="149">
        <f>S184*H184</f>
        <v>0</v>
      </c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R184" s="150" t="s">
        <v>123</v>
      </c>
      <c r="AT184" s="150" t="s">
        <v>119</v>
      </c>
      <c r="AU184" s="150" t="s">
        <v>79</v>
      </c>
      <c r="AY184" s="16" t="s">
        <v>117</v>
      </c>
      <c r="BE184" s="151">
        <f>IF(N184="základní",J184,0)</f>
        <v>0</v>
      </c>
      <c r="BF184" s="151">
        <f>IF(N184="snížená",J184,0)</f>
        <v>0</v>
      </c>
      <c r="BG184" s="151">
        <f>IF(N184="zákl. přenesená",J184,0)</f>
        <v>0</v>
      </c>
      <c r="BH184" s="151">
        <f>IF(N184="sníž. přenesená",J184,0)</f>
        <v>0</v>
      </c>
      <c r="BI184" s="151">
        <f>IF(N184="nulová",J184,0)</f>
        <v>0</v>
      </c>
      <c r="BJ184" s="16" t="s">
        <v>77</v>
      </c>
      <c r="BK184" s="151">
        <f>ROUND(I184*H184,2)</f>
        <v>0</v>
      </c>
      <c r="BL184" s="16" t="s">
        <v>123</v>
      </c>
      <c r="BM184" s="150" t="s">
        <v>349</v>
      </c>
    </row>
    <row r="185" spans="1:65" s="2" customFormat="1">
      <c r="A185" s="28"/>
      <c r="B185" s="29"/>
      <c r="C185" s="28"/>
      <c r="D185" s="152"/>
      <c r="E185" s="28"/>
      <c r="F185" s="153"/>
      <c r="G185" s="28"/>
      <c r="H185" s="28"/>
      <c r="I185" s="28"/>
      <c r="J185" s="28"/>
      <c r="K185" s="28"/>
      <c r="L185" s="29"/>
      <c r="M185" s="154"/>
      <c r="N185" s="155"/>
      <c r="O185" s="54"/>
      <c r="P185" s="54"/>
      <c r="Q185" s="54"/>
      <c r="R185" s="54"/>
      <c r="S185" s="54"/>
      <c r="T185" s="55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T185" s="16"/>
      <c r="AU185" s="16"/>
    </row>
    <row r="186" spans="1:65" s="13" customFormat="1">
      <c r="B186" s="156"/>
      <c r="D186" s="157" t="s">
        <v>125</v>
      </c>
      <c r="E186" s="158" t="s">
        <v>1</v>
      </c>
      <c r="F186" s="159" t="s">
        <v>350</v>
      </c>
      <c r="H186" s="160">
        <v>12</v>
      </c>
      <c r="L186" s="156"/>
      <c r="M186" s="161"/>
      <c r="N186" s="162"/>
      <c r="O186" s="162"/>
      <c r="P186" s="162"/>
      <c r="Q186" s="162"/>
      <c r="R186" s="162"/>
      <c r="S186" s="162"/>
      <c r="T186" s="163"/>
      <c r="AT186" s="158" t="s">
        <v>125</v>
      </c>
      <c r="AU186" s="158" t="s">
        <v>79</v>
      </c>
      <c r="AV186" s="13" t="s">
        <v>79</v>
      </c>
      <c r="AW186" s="13" t="s">
        <v>27</v>
      </c>
      <c r="AX186" s="13" t="s">
        <v>77</v>
      </c>
      <c r="AY186" s="158" t="s">
        <v>117</v>
      </c>
    </row>
    <row r="187" spans="1:65" s="2" customFormat="1" ht="16.5" customHeight="1">
      <c r="A187" s="28"/>
      <c r="B187" s="139"/>
      <c r="C187" s="140" t="s">
        <v>351</v>
      </c>
      <c r="D187" s="140" t="s">
        <v>119</v>
      </c>
      <c r="E187" s="141" t="s">
        <v>352</v>
      </c>
      <c r="F187" s="142" t="s">
        <v>353</v>
      </c>
      <c r="G187" s="143" t="s">
        <v>136</v>
      </c>
      <c r="H187" s="144">
        <v>282.89999999999998</v>
      </c>
      <c r="I187" s="145"/>
      <c r="J187" s="145"/>
      <c r="K187" s="142" t="s">
        <v>408</v>
      </c>
      <c r="L187" s="29"/>
      <c r="M187" s="146" t="s">
        <v>1</v>
      </c>
      <c r="N187" s="147" t="s">
        <v>34</v>
      </c>
      <c r="O187" s="148">
        <v>1.6E-2</v>
      </c>
      <c r="P187" s="148">
        <f>O187*H187</f>
        <v>4.5263999999999998</v>
      </c>
      <c r="Q187" s="148">
        <v>0</v>
      </c>
      <c r="R187" s="148">
        <f>Q187*H187</f>
        <v>0</v>
      </c>
      <c r="S187" s="148">
        <v>0</v>
      </c>
      <c r="T187" s="149">
        <f>S187*H187</f>
        <v>0</v>
      </c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R187" s="150" t="s">
        <v>123</v>
      </c>
      <c r="AT187" s="150" t="s">
        <v>119</v>
      </c>
      <c r="AU187" s="150" t="s">
        <v>79</v>
      </c>
      <c r="AY187" s="16" t="s">
        <v>117</v>
      </c>
      <c r="BE187" s="151">
        <f>IF(N187="základní",J187,0)</f>
        <v>0</v>
      </c>
      <c r="BF187" s="151">
        <f>IF(N187="snížená",J187,0)</f>
        <v>0</v>
      </c>
      <c r="BG187" s="151">
        <f>IF(N187="zákl. přenesená",J187,0)</f>
        <v>0</v>
      </c>
      <c r="BH187" s="151">
        <f>IF(N187="sníž. přenesená",J187,0)</f>
        <v>0</v>
      </c>
      <c r="BI187" s="151">
        <f>IF(N187="nulová",J187,0)</f>
        <v>0</v>
      </c>
      <c r="BJ187" s="16" t="s">
        <v>77</v>
      </c>
      <c r="BK187" s="151">
        <f>ROUND(I187*H187,2)</f>
        <v>0</v>
      </c>
      <c r="BL187" s="16" t="s">
        <v>123</v>
      </c>
      <c r="BM187" s="150" t="s">
        <v>354</v>
      </c>
    </row>
    <row r="188" spans="1:65" s="2" customFormat="1">
      <c r="A188" s="28"/>
      <c r="B188" s="29"/>
      <c r="C188" s="28"/>
      <c r="D188" s="152"/>
      <c r="E188" s="28"/>
      <c r="F188" s="153"/>
      <c r="G188" s="28"/>
      <c r="H188" s="28"/>
      <c r="I188" s="28"/>
      <c r="J188" s="28"/>
      <c r="K188" s="28"/>
      <c r="L188" s="29"/>
      <c r="M188" s="154"/>
      <c r="N188" s="155"/>
      <c r="O188" s="54"/>
      <c r="P188" s="54"/>
      <c r="Q188" s="54"/>
      <c r="R188" s="54"/>
      <c r="S188" s="54"/>
      <c r="T188" s="55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T188" s="16"/>
      <c r="AU188" s="16"/>
    </row>
    <row r="189" spans="1:65" s="13" customFormat="1">
      <c r="B189" s="156"/>
      <c r="D189" s="157" t="s">
        <v>125</v>
      </c>
      <c r="E189" s="158" t="s">
        <v>1</v>
      </c>
      <c r="F189" s="159" t="s">
        <v>313</v>
      </c>
      <c r="H189" s="160">
        <v>48</v>
      </c>
      <c r="L189" s="156"/>
      <c r="M189" s="161"/>
      <c r="N189" s="162"/>
      <c r="O189" s="162"/>
      <c r="P189" s="162"/>
      <c r="Q189" s="162"/>
      <c r="R189" s="162"/>
      <c r="S189" s="162"/>
      <c r="T189" s="163"/>
      <c r="AT189" s="158" t="s">
        <v>125</v>
      </c>
      <c r="AU189" s="158" t="s">
        <v>79</v>
      </c>
      <c r="AV189" s="13" t="s">
        <v>79</v>
      </c>
      <c r="AW189" s="13" t="s">
        <v>27</v>
      </c>
      <c r="AX189" s="13" t="s">
        <v>69</v>
      </c>
      <c r="AY189" s="158" t="s">
        <v>117</v>
      </c>
    </row>
    <row r="190" spans="1:65" s="13" customFormat="1">
      <c r="B190" s="156"/>
      <c r="D190" s="157" t="s">
        <v>125</v>
      </c>
      <c r="E190" s="158" t="s">
        <v>1</v>
      </c>
      <c r="F190" s="159" t="s">
        <v>355</v>
      </c>
      <c r="H190" s="160">
        <v>115.30000000000001</v>
      </c>
      <c r="L190" s="156"/>
      <c r="M190" s="161"/>
      <c r="N190" s="162"/>
      <c r="O190" s="162"/>
      <c r="P190" s="162"/>
      <c r="Q190" s="162"/>
      <c r="R190" s="162"/>
      <c r="S190" s="162"/>
      <c r="T190" s="163"/>
      <c r="AT190" s="158" t="s">
        <v>125</v>
      </c>
      <c r="AU190" s="158" t="s">
        <v>79</v>
      </c>
      <c r="AV190" s="13" t="s">
        <v>79</v>
      </c>
      <c r="AW190" s="13" t="s">
        <v>27</v>
      </c>
      <c r="AX190" s="13" t="s">
        <v>69</v>
      </c>
      <c r="AY190" s="158" t="s">
        <v>117</v>
      </c>
    </row>
    <row r="191" spans="1:65" s="13" customFormat="1">
      <c r="B191" s="156"/>
      <c r="D191" s="157" t="s">
        <v>125</v>
      </c>
      <c r="E191" s="158" t="s">
        <v>1</v>
      </c>
      <c r="F191" s="159" t="s">
        <v>356</v>
      </c>
      <c r="H191" s="160">
        <v>71.400000000000006</v>
      </c>
      <c r="L191" s="156"/>
      <c r="M191" s="161"/>
      <c r="N191" s="162"/>
      <c r="O191" s="162"/>
      <c r="P191" s="162"/>
      <c r="Q191" s="162"/>
      <c r="R191" s="162"/>
      <c r="S191" s="162"/>
      <c r="T191" s="163"/>
      <c r="AT191" s="158" t="s">
        <v>125</v>
      </c>
      <c r="AU191" s="158" t="s">
        <v>79</v>
      </c>
      <c r="AV191" s="13" t="s">
        <v>79</v>
      </c>
      <c r="AW191" s="13" t="s">
        <v>27</v>
      </c>
      <c r="AX191" s="13" t="s">
        <v>69</v>
      </c>
      <c r="AY191" s="158" t="s">
        <v>117</v>
      </c>
    </row>
    <row r="192" spans="1:65" s="13" customFormat="1">
      <c r="B192" s="156"/>
      <c r="D192" s="157" t="s">
        <v>125</v>
      </c>
      <c r="E192" s="158" t="s">
        <v>1</v>
      </c>
      <c r="F192" s="159" t="s">
        <v>314</v>
      </c>
      <c r="H192" s="160">
        <v>48.2</v>
      </c>
      <c r="L192" s="156"/>
      <c r="M192" s="161"/>
      <c r="N192" s="162"/>
      <c r="O192" s="162"/>
      <c r="P192" s="162"/>
      <c r="Q192" s="162"/>
      <c r="R192" s="162"/>
      <c r="S192" s="162"/>
      <c r="T192" s="163"/>
      <c r="AT192" s="158" t="s">
        <v>125</v>
      </c>
      <c r="AU192" s="158" t="s">
        <v>79</v>
      </c>
      <c r="AV192" s="13" t="s">
        <v>79</v>
      </c>
      <c r="AW192" s="13" t="s">
        <v>27</v>
      </c>
      <c r="AX192" s="13" t="s">
        <v>69</v>
      </c>
      <c r="AY192" s="158" t="s">
        <v>117</v>
      </c>
    </row>
    <row r="193" spans="1:65" s="14" customFormat="1">
      <c r="B193" s="177"/>
      <c r="D193" s="157" t="s">
        <v>125</v>
      </c>
      <c r="E193" s="178" t="s">
        <v>1</v>
      </c>
      <c r="F193" s="179" t="s">
        <v>296</v>
      </c>
      <c r="H193" s="180">
        <v>282.90000000000003</v>
      </c>
      <c r="L193" s="177"/>
      <c r="M193" s="181"/>
      <c r="N193" s="182"/>
      <c r="O193" s="182"/>
      <c r="P193" s="182"/>
      <c r="Q193" s="182"/>
      <c r="R193" s="182"/>
      <c r="S193" s="182"/>
      <c r="T193" s="183"/>
      <c r="AT193" s="178" t="s">
        <v>125</v>
      </c>
      <c r="AU193" s="178" t="s">
        <v>79</v>
      </c>
      <c r="AV193" s="14" t="s">
        <v>123</v>
      </c>
      <c r="AW193" s="14" t="s">
        <v>27</v>
      </c>
      <c r="AX193" s="14" t="s">
        <v>77</v>
      </c>
      <c r="AY193" s="178" t="s">
        <v>117</v>
      </c>
    </row>
    <row r="194" spans="1:65" s="2" customFormat="1" ht="16.5" customHeight="1">
      <c r="A194" s="28"/>
      <c r="B194" s="139"/>
      <c r="C194" s="140" t="s">
        <v>357</v>
      </c>
      <c r="D194" s="140" t="s">
        <v>119</v>
      </c>
      <c r="E194" s="141" t="s">
        <v>358</v>
      </c>
      <c r="F194" s="142" t="s">
        <v>359</v>
      </c>
      <c r="G194" s="143" t="s">
        <v>122</v>
      </c>
      <c r="H194" s="144">
        <v>41.8</v>
      </c>
      <c r="I194" s="145"/>
      <c r="J194" s="145"/>
      <c r="K194" s="142" t="s">
        <v>408</v>
      </c>
      <c r="L194" s="29"/>
      <c r="M194" s="146" t="s">
        <v>1</v>
      </c>
      <c r="N194" s="147" t="s">
        <v>34</v>
      </c>
      <c r="O194" s="148">
        <v>8.3000000000000004E-2</v>
      </c>
      <c r="P194" s="148">
        <f>O194*H194</f>
        <v>3.4693999999999998</v>
      </c>
      <c r="Q194" s="148">
        <v>1.0000000000000001E-5</v>
      </c>
      <c r="R194" s="148">
        <f>Q194*H194</f>
        <v>4.1800000000000002E-4</v>
      </c>
      <c r="S194" s="148">
        <v>0</v>
      </c>
      <c r="T194" s="149">
        <f>S194*H194</f>
        <v>0</v>
      </c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R194" s="150" t="s">
        <v>123</v>
      </c>
      <c r="AT194" s="150" t="s">
        <v>119</v>
      </c>
      <c r="AU194" s="150" t="s">
        <v>79</v>
      </c>
      <c r="AY194" s="16" t="s">
        <v>117</v>
      </c>
      <c r="BE194" s="151">
        <f>IF(N194="základní",J194,0)</f>
        <v>0</v>
      </c>
      <c r="BF194" s="151">
        <f>IF(N194="snížená",J194,0)</f>
        <v>0</v>
      </c>
      <c r="BG194" s="151">
        <f>IF(N194="zákl. přenesená",J194,0)</f>
        <v>0</v>
      </c>
      <c r="BH194" s="151">
        <f>IF(N194="sníž. přenesená",J194,0)</f>
        <v>0</v>
      </c>
      <c r="BI194" s="151">
        <f>IF(N194="nulová",J194,0)</f>
        <v>0</v>
      </c>
      <c r="BJ194" s="16" t="s">
        <v>77</v>
      </c>
      <c r="BK194" s="151">
        <f>ROUND(I194*H194,2)</f>
        <v>0</v>
      </c>
      <c r="BL194" s="16" t="s">
        <v>123</v>
      </c>
      <c r="BM194" s="150" t="s">
        <v>360</v>
      </c>
    </row>
    <row r="195" spans="1:65" s="2" customFormat="1">
      <c r="A195" s="28"/>
      <c r="B195" s="29"/>
      <c r="C195" s="28"/>
      <c r="D195" s="152"/>
      <c r="E195" s="28"/>
      <c r="F195" s="153"/>
      <c r="G195" s="28"/>
      <c r="H195" s="28"/>
      <c r="I195" s="28"/>
      <c r="J195" s="28"/>
      <c r="K195" s="28"/>
      <c r="L195" s="29"/>
      <c r="M195" s="154"/>
      <c r="N195" s="155"/>
      <c r="O195" s="54"/>
      <c r="P195" s="54"/>
      <c r="Q195" s="54"/>
      <c r="R195" s="54"/>
      <c r="S195" s="54"/>
      <c r="T195" s="55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T195" s="16"/>
      <c r="AU195" s="16"/>
    </row>
    <row r="196" spans="1:65" s="13" customFormat="1">
      <c r="B196" s="156"/>
      <c r="D196" s="157" t="s">
        <v>125</v>
      </c>
      <c r="E196" s="158" t="s">
        <v>1</v>
      </c>
      <c r="F196" s="159" t="s">
        <v>361</v>
      </c>
      <c r="H196" s="160">
        <v>14</v>
      </c>
      <c r="L196" s="156"/>
      <c r="M196" s="161"/>
      <c r="N196" s="162"/>
      <c r="O196" s="162"/>
      <c r="P196" s="162"/>
      <c r="Q196" s="162"/>
      <c r="R196" s="162"/>
      <c r="S196" s="162"/>
      <c r="T196" s="163"/>
      <c r="AT196" s="158" t="s">
        <v>125</v>
      </c>
      <c r="AU196" s="158" t="s">
        <v>79</v>
      </c>
      <c r="AV196" s="13" t="s">
        <v>79</v>
      </c>
      <c r="AW196" s="13" t="s">
        <v>27</v>
      </c>
      <c r="AX196" s="13" t="s">
        <v>69</v>
      </c>
      <c r="AY196" s="158" t="s">
        <v>117</v>
      </c>
    </row>
    <row r="197" spans="1:65" s="13" customFormat="1">
      <c r="B197" s="156"/>
      <c r="D197" s="157" t="s">
        <v>125</v>
      </c>
      <c r="E197" s="158" t="s">
        <v>1</v>
      </c>
      <c r="F197" s="159" t="s">
        <v>362</v>
      </c>
      <c r="H197" s="160">
        <v>5.4</v>
      </c>
      <c r="L197" s="156"/>
      <c r="M197" s="161"/>
      <c r="N197" s="162"/>
      <c r="O197" s="162"/>
      <c r="P197" s="162"/>
      <c r="Q197" s="162"/>
      <c r="R197" s="162"/>
      <c r="S197" s="162"/>
      <c r="T197" s="163"/>
      <c r="AT197" s="158" t="s">
        <v>125</v>
      </c>
      <c r="AU197" s="158" t="s">
        <v>79</v>
      </c>
      <c r="AV197" s="13" t="s">
        <v>79</v>
      </c>
      <c r="AW197" s="13" t="s">
        <v>27</v>
      </c>
      <c r="AX197" s="13" t="s">
        <v>69</v>
      </c>
      <c r="AY197" s="158" t="s">
        <v>117</v>
      </c>
    </row>
    <row r="198" spans="1:65" s="13" customFormat="1">
      <c r="B198" s="156"/>
      <c r="D198" s="157" t="s">
        <v>125</v>
      </c>
      <c r="E198" s="158" t="s">
        <v>1</v>
      </c>
      <c r="F198" s="159" t="s">
        <v>331</v>
      </c>
      <c r="H198" s="160">
        <v>14.1</v>
      </c>
      <c r="L198" s="156"/>
      <c r="M198" s="161"/>
      <c r="N198" s="162"/>
      <c r="O198" s="162"/>
      <c r="P198" s="162"/>
      <c r="Q198" s="162"/>
      <c r="R198" s="162"/>
      <c r="S198" s="162"/>
      <c r="T198" s="163"/>
      <c r="AT198" s="158" t="s">
        <v>125</v>
      </c>
      <c r="AU198" s="158" t="s">
        <v>79</v>
      </c>
      <c r="AV198" s="13" t="s">
        <v>79</v>
      </c>
      <c r="AW198" s="13" t="s">
        <v>27</v>
      </c>
      <c r="AX198" s="13" t="s">
        <v>69</v>
      </c>
      <c r="AY198" s="158" t="s">
        <v>117</v>
      </c>
    </row>
    <row r="199" spans="1:65" s="13" customFormat="1">
      <c r="B199" s="156"/>
      <c r="D199" s="157" t="s">
        <v>125</v>
      </c>
      <c r="E199" s="158" t="s">
        <v>1</v>
      </c>
      <c r="F199" s="159" t="s">
        <v>363</v>
      </c>
      <c r="H199" s="160">
        <v>8.3000000000000007</v>
      </c>
      <c r="L199" s="156"/>
      <c r="M199" s="161"/>
      <c r="N199" s="162"/>
      <c r="O199" s="162"/>
      <c r="P199" s="162"/>
      <c r="Q199" s="162"/>
      <c r="R199" s="162"/>
      <c r="S199" s="162"/>
      <c r="T199" s="163"/>
      <c r="AT199" s="158" t="s">
        <v>125</v>
      </c>
      <c r="AU199" s="158" t="s">
        <v>79</v>
      </c>
      <c r="AV199" s="13" t="s">
        <v>79</v>
      </c>
      <c r="AW199" s="13" t="s">
        <v>27</v>
      </c>
      <c r="AX199" s="13" t="s">
        <v>69</v>
      </c>
      <c r="AY199" s="158" t="s">
        <v>117</v>
      </c>
    </row>
    <row r="200" spans="1:65" s="14" customFormat="1">
      <c r="B200" s="177"/>
      <c r="D200" s="157" t="s">
        <v>125</v>
      </c>
      <c r="E200" s="178" t="s">
        <v>1</v>
      </c>
      <c r="F200" s="179" t="s">
        <v>296</v>
      </c>
      <c r="H200" s="180">
        <v>41.8</v>
      </c>
      <c r="L200" s="177"/>
      <c r="M200" s="181"/>
      <c r="N200" s="182"/>
      <c r="O200" s="182"/>
      <c r="P200" s="182"/>
      <c r="Q200" s="182"/>
      <c r="R200" s="182"/>
      <c r="S200" s="182"/>
      <c r="T200" s="183"/>
      <c r="AT200" s="178" t="s">
        <v>125</v>
      </c>
      <c r="AU200" s="178" t="s">
        <v>79</v>
      </c>
      <c r="AV200" s="14" t="s">
        <v>123</v>
      </c>
      <c r="AW200" s="14" t="s">
        <v>27</v>
      </c>
      <c r="AX200" s="14" t="s">
        <v>77</v>
      </c>
      <c r="AY200" s="178" t="s">
        <v>117</v>
      </c>
    </row>
    <row r="201" spans="1:65" s="2" customFormat="1" ht="16.5" customHeight="1">
      <c r="A201" s="28"/>
      <c r="B201" s="139"/>
      <c r="C201" s="140" t="s">
        <v>364</v>
      </c>
      <c r="D201" s="140" t="s">
        <v>119</v>
      </c>
      <c r="E201" s="141" t="s">
        <v>365</v>
      </c>
      <c r="F201" s="142" t="s">
        <v>366</v>
      </c>
      <c r="G201" s="143" t="s">
        <v>136</v>
      </c>
      <c r="H201" s="144">
        <v>53.8</v>
      </c>
      <c r="I201" s="145"/>
      <c r="J201" s="145"/>
      <c r="K201" s="142" t="s">
        <v>408</v>
      </c>
      <c r="L201" s="29"/>
      <c r="M201" s="146" t="s">
        <v>1</v>
      </c>
      <c r="N201" s="147" t="s">
        <v>34</v>
      </c>
      <c r="O201" s="148">
        <v>0.18</v>
      </c>
      <c r="P201" s="148">
        <f>O201*H201</f>
        <v>9.6839999999999993</v>
      </c>
      <c r="Q201" s="148">
        <v>0</v>
      </c>
      <c r="R201" s="148">
        <f>Q201*H201</f>
        <v>0</v>
      </c>
      <c r="S201" s="148">
        <v>0</v>
      </c>
      <c r="T201" s="149">
        <f>S201*H201</f>
        <v>0</v>
      </c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R201" s="150" t="s">
        <v>123</v>
      </c>
      <c r="AT201" s="150" t="s">
        <v>119</v>
      </c>
      <c r="AU201" s="150" t="s">
        <v>79</v>
      </c>
      <c r="AY201" s="16" t="s">
        <v>117</v>
      </c>
      <c r="BE201" s="151">
        <f>IF(N201="základní",J201,0)</f>
        <v>0</v>
      </c>
      <c r="BF201" s="151">
        <f>IF(N201="snížená",J201,0)</f>
        <v>0</v>
      </c>
      <c r="BG201" s="151">
        <f>IF(N201="zákl. přenesená",J201,0)</f>
        <v>0</v>
      </c>
      <c r="BH201" s="151">
        <f>IF(N201="sníž. přenesená",J201,0)</f>
        <v>0</v>
      </c>
      <c r="BI201" s="151">
        <f>IF(N201="nulová",J201,0)</f>
        <v>0</v>
      </c>
      <c r="BJ201" s="16" t="s">
        <v>77</v>
      </c>
      <c r="BK201" s="151">
        <f>ROUND(I201*H201,2)</f>
        <v>0</v>
      </c>
      <c r="BL201" s="16" t="s">
        <v>123</v>
      </c>
      <c r="BM201" s="150" t="s">
        <v>367</v>
      </c>
    </row>
    <row r="202" spans="1:65" s="2" customFormat="1">
      <c r="A202" s="28"/>
      <c r="B202" s="29"/>
      <c r="C202" s="28"/>
      <c r="D202" s="152"/>
      <c r="E202" s="28"/>
      <c r="F202" s="153"/>
      <c r="G202" s="28"/>
      <c r="H202" s="28"/>
      <c r="I202" s="28"/>
      <c r="J202" s="28"/>
      <c r="K202" s="28"/>
      <c r="L202" s="29"/>
      <c r="M202" s="154"/>
      <c r="N202" s="155"/>
      <c r="O202" s="54"/>
      <c r="P202" s="54"/>
      <c r="Q202" s="54"/>
      <c r="R202" s="54"/>
      <c r="S202" s="54"/>
      <c r="T202" s="55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T202" s="16"/>
      <c r="AU202" s="16"/>
    </row>
    <row r="203" spans="1:65" s="2" customFormat="1" ht="24.2" customHeight="1">
      <c r="A203" s="28"/>
      <c r="B203" s="139"/>
      <c r="C203" s="168" t="s">
        <v>368</v>
      </c>
      <c r="D203" s="168" t="s">
        <v>231</v>
      </c>
      <c r="E203" s="169" t="s">
        <v>369</v>
      </c>
      <c r="F203" s="170" t="s">
        <v>370</v>
      </c>
      <c r="G203" s="171" t="s">
        <v>170</v>
      </c>
      <c r="H203" s="172">
        <v>124</v>
      </c>
      <c r="I203" s="173"/>
      <c r="J203" s="173"/>
      <c r="K203" s="170" t="s">
        <v>408</v>
      </c>
      <c r="L203" s="174"/>
      <c r="M203" s="175" t="s">
        <v>1</v>
      </c>
      <c r="N203" s="176" t="s">
        <v>34</v>
      </c>
      <c r="O203" s="148">
        <v>0</v>
      </c>
      <c r="P203" s="148">
        <f>O203*H203</f>
        <v>0</v>
      </c>
      <c r="Q203" s="148">
        <v>1.2E-2</v>
      </c>
      <c r="R203" s="148">
        <f>Q203*H203</f>
        <v>1.488</v>
      </c>
      <c r="S203" s="148">
        <v>0</v>
      </c>
      <c r="T203" s="149">
        <f>S203*H203</f>
        <v>0</v>
      </c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R203" s="150" t="s">
        <v>154</v>
      </c>
      <c r="AT203" s="150" t="s">
        <v>231</v>
      </c>
      <c r="AU203" s="150" t="s">
        <v>79</v>
      </c>
      <c r="AY203" s="16" t="s">
        <v>117</v>
      </c>
      <c r="BE203" s="151">
        <f>IF(N203="základní",J203,0)</f>
        <v>0</v>
      </c>
      <c r="BF203" s="151">
        <f>IF(N203="snížená",J203,0)</f>
        <v>0</v>
      </c>
      <c r="BG203" s="151">
        <f>IF(N203="zákl. přenesená",J203,0)</f>
        <v>0</v>
      </c>
      <c r="BH203" s="151">
        <f>IF(N203="sníž. přenesená",J203,0)</f>
        <v>0</v>
      </c>
      <c r="BI203" s="151">
        <f>IF(N203="nulová",J203,0)</f>
        <v>0</v>
      </c>
      <c r="BJ203" s="16" t="s">
        <v>77</v>
      </c>
      <c r="BK203" s="151">
        <f>ROUND(I203*H203,2)</f>
        <v>0</v>
      </c>
      <c r="BL203" s="16" t="s">
        <v>123</v>
      </c>
      <c r="BM203" s="150" t="s">
        <v>371</v>
      </c>
    </row>
    <row r="204" spans="1:65" s="13" customFormat="1">
      <c r="B204" s="156"/>
      <c r="D204" s="157" t="s">
        <v>125</v>
      </c>
      <c r="E204" s="158" t="s">
        <v>1</v>
      </c>
      <c r="F204" s="159" t="s">
        <v>372</v>
      </c>
      <c r="H204" s="160">
        <v>7.9999999999999991</v>
      </c>
      <c r="L204" s="156"/>
      <c r="M204" s="161"/>
      <c r="N204" s="162"/>
      <c r="O204" s="162"/>
      <c r="P204" s="162"/>
      <c r="Q204" s="162"/>
      <c r="R204" s="162"/>
      <c r="S204" s="162"/>
      <c r="T204" s="163"/>
      <c r="AT204" s="158" t="s">
        <v>125</v>
      </c>
      <c r="AU204" s="158" t="s">
        <v>79</v>
      </c>
      <c r="AV204" s="13" t="s">
        <v>79</v>
      </c>
      <c r="AW204" s="13" t="s">
        <v>27</v>
      </c>
      <c r="AX204" s="13" t="s">
        <v>69</v>
      </c>
      <c r="AY204" s="158" t="s">
        <v>117</v>
      </c>
    </row>
    <row r="205" spans="1:65" s="13" customFormat="1">
      <c r="B205" s="156"/>
      <c r="D205" s="157" t="s">
        <v>125</v>
      </c>
      <c r="E205" s="158" t="s">
        <v>1</v>
      </c>
      <c r="F205" s="159" t="s">
        <v>373</v>
      </c>
      <c r="H205" s="160">
        <v>51</v>
      </c>
      <c r="L205" s="156"/>
      <c r="M205" s="161"/>
      <c r="N205" s="162"/>
      <c r="O205" s="162"/>
      <c r="P205" s="162"/>
      <c r="Q205" s="162"/>
      <c r="R205" s="162"/>
      <c r="S205" s="162"/>
      <c r="T205" s="163"/>
      <c r="AT205" s="158" t="s">
        <v>125</v>
      </c>
      <c r="AU205" s="158" t="s">
        <v>79</v>
      </c>
      <c r="AV205" s="13" t="s">
        <v>79</v>
      </c>
      <c r="AW205" s="13" t="s">
        <v>27</v>
      </c>
      <c r="AX205" s="13" t="s">
        <v>69</v>
      </c>
      <c r="AY205" s="158" t="s">
        <v>117</v>
      </c>
    </row>
    <row r="206" spans="1:65" s="13" customFormat="1">
      <c r="B206" s="156"/>
      <c r="D206" s="157" t="s">
        <v>125</v>
      </c>
      <c r="E206" s="158" t="s">
        <v>1</v>
      </c>
      <c r="F206" s="159" t="s">
        <v>374</v>
      </c>
      <c r="H206" s="160">
        <v>12.999999999999998</v>
      </c>
      <c r="L206" s="156"/>
      <c r="M206" s="161"/>
      <c r="N206" s="162"/>
      <c r="O206" s="162"/>
      <c r="P206" s="162"/>
      <c r="Q206" s="162"/>
      <c r="R206" s="162"/>
      <c r="S206" s="162"/>
      <c r="T206" s="163"/>
      <c r="AT206" s="158" t="s">
        <v>125</v>
      </c>
      <c r="AU206" s="158" t="s">
        <v>79</v>
      </c>
      <c r="AV206" s="13" t="s">
        <v>79</v>
      </c>
      <c r="AW206" s="13" t="s">
        <v>27</v>
      </c>
      <c r="AX206" s="13" t="s">
        <v>69</v>
      </c>
      <c r="AY206" s="158" t="s">
        <v>117</v>
      </c>
    </row>
    <row r="207" spans="1:65" s="13" customFormat="1">
      <c r="B207" s="156"/>
      <c r="D207" s="157" t="s">
        <v>125</v>
      </c>
      <c r="E207" s="158" t="s">
        <v>1</v>
      </c>
      <c r="F207" s="159" t="s">
        <v>375</v>
      </c>
      <c r="H207" s="160">
        <v>51.999999999999993</v>
      </c>
      <c r="L207" s="156"/>
      <c r="M207" s="161"/>
      <c r="N207" s="162"/>
      <c r="O207" s="162"/>
      <c r="P207" s="162"/>
      <c r="Q207" s="162"/>
      <c r="R207" s="162"/>
      <c r="S207" s="162"/>
      <c r="T207" s="163"/>
      <c r="AT207" s="158" t="s">
        <v>125</v>
      </c>
      <c r="AU207" s="158" t="s">
        <v>79</v>
      </c>
      <c r="AV207" s="13" t="s">
        <v>79</v>
      </c>
      <c r="AW207" s="13" t="s">
        <v>27</v>
      </c>
      <c r="AX207" s="13" t="s">
        <v>69</v>
      </c>
      <c r="AY207" s="158" t="s">
        <v>117</v>
      </c>
    </row>
    <row r="208" spans="1:65" s="14" customFormat="1">
      <c r="B208" s="177"/>
      <c r="D208" s="157" t="s">
        <v>125</v>
      </c>
      <c r="E208" s="178" t="s">
        <v>1</v>
      </c>
      <c r="F208" s="179" t="s">
        <v>296</v>
      </c>
      <c r="H208" s="180">
        <v>124</v>
      </c>
      <c r="L208" s="177"/>
      <c r="M208" s="181"/>
      <c r="N208" s="182"/>
      <c r="O208" s="182"/>
      <c r="P208" s="182"/>
      <c r="Q208" s="182"/>
      <c r="R208" s="182"/>
      <c r="S208" s="182"/>
      <c r="T208" s="183"/>
      <c r="AT208" s="178" t="s">
        <v>125</v>
      </c>
      <c r="AU208" s="178" t="s">
        <v>79</v>
      </c>
      <c r="AV208" s="14" t="s">
        <v>123</v>
      </c>
      <c r="AW208" s="14" t="s">
        <v>27</v>
      </c>
      <c r="AX208" s="14" t="s">
        <v>77</v>
      </c>
      <c r="AY208" s="178" t="s">
        <v>117</v>
      </c>
    </row>
    <row r="209" spans="1:65" s="2" customFormat="1" ht="16.5" customHeight="1">
      <c r="A209" s="28"/>
      <c r="B209" s="139"/>
      <c r="C209" s="140" t="s">
        <v>376</v>
      </c>
      <c r="D209" s="140" t="s">
        <v>119</v>
      </c>
      <c r="E209" s="141" t="s">
        <v>377</v>
      </c>
      <c r="F209" s="142" t="s">
        <v>378</v>
      </c>
      <c r="G209" s="143" t="s">
        <v>122</v>
      </c>
      <c r="H209" s="144">
        <v>1400</v>
      </c>
      <c r="I209" s="145"/>
      <c r="J209" s="145"/>
      <c r="K209" s="142" t="s">
        <v>408</v>
      </c>
      <c r="L209" s="29"/>
      <c r="M209" s="146" t="s">
        <v>1</v>
      </c>
      <c r="N209" s="147" t="s">
        <v>34</v>
      </c>
      <c r="O209" s="148">
        <v>1.2999999999999999E-2</v>
      </c>
      <c r="P209" s="148">
        <f>O209*H209</f>
        <v>18.2</v>
      </c>
      <c r="Q209" s="148">
        <v>0</v>
      </c>
      <c r="R209" s="148">
        <f>Q209*H209</f>
        <v>0</v>
      </c>
      <c r="S209" s="148">
        <v>0</v>
      </c>
      <c r="T209" s="149">
        <f>S209*H209</f>
        <v>0</v>
      </c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R209" s="150" t="s">
        <v>123</v>
      </c>
      <c r="AT209" s="150" t="s">
        <v>119</v>
      </c>
      <c r="AU209" s="150" t="s">
        <v>79</v>
      </c>
      <c r="AY209" s="16" t="s">
        <v>117</v>
      </c>
      <c r="BE209" s="151">
        <f>IF(N209="základní",J209,0)</f>
        <v>0</v>
      </c>
      <c r="BF209" s="151">
        <f>IF(N209="snížená",J209,0)</f>
        <v>0</v>
      </c>
      <c r="BG209" s="151">
        <f>IF(N209="zákl. přenesená",J209,0)</f>
        <v>0</v>
      </c>
      <c r="BH209" s="151">
        <f>IF(N209="sníž. přenesená",J209,0)</f>
        <v>0</v>
      </c>
      <c r="BI209" s="151">
        <f>IF(N209="nulová",J209,0)</f>
        <v>0</v>
      </c>
      <c r="BJ209" s="16" t="s">
        <v>77</v>
      </c>
      <c r="BK209" s="151">
        <f>ROUND(I209*H209,2)</f>
        <v>0</v>
      </c>
      <c r="BL209" s="16" t="s">
        <v>123</v>
      </c>
      <c r="BM209" s="150" t="s">
        <v>379</v>
      </c>
    </row>
    <row r="210" spans="1:65" s="2" customFormat="1">
      <c r="A210" s="28"/>
      <c r="B210" s="29"/>
      <c r="C210" s="28"/>
      <c r="D210" s="152"/>
      <c r="E210" s="28"/>
      <c r="F210" s="153"/>
      <c r="G210" s="28"/>
      <c r="H210" s="28"/>
      <c r="I210" s="28"/>
      <c r="J210" s="28"/>
      <c r="K210" s="28"/>
      <c r="L210" s="29"/>
      <c r="M210" s="154"/>
      <c r="N210" s="155"/>
      <c r="O210" s="54"/>
      <c r="P210" s="54"/>
      <c r="Q210" s="54"/>
      <c r="R210" s="54"/>
      <c r="S210" s="54"/>
      <c r="T210" s="55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T210" s="16"/>
      <c r="AU210" s="16"/>
    </row>
    <row r="211" spans="1:65" s="2" customFormat="1" ht="24.2" customHeight="1">
      <c r="A211" s="28"/>
      <c r="B211" s="139"/>
      <c r="C211" s="140" t="s">
        <v>380</v>
      </c>
      <c r="D211" s="140" t="s">
        <v>119</v>
      </c>
      <c r="E211" s="141" t="s">
        <v>381</v>
      </c>
      <c r="F211" s="142" t="s">
        <v>382</v>
      </c>
      <c r="G211" s="143" t="s">
        <v>170</v>
      </c>
      <c r="H211" s="144">
        <v>7</v>
      </c>
      <c r="I211" s="145"/>
      <c r="J211" s="145"/>
      <c r="K211" s="142" t="s">
        <v>408</v>
      </c>
      <c r="L211" s="29"/>
      <c r="M211" s="146" t="s">
        <v>1</v>
      </c>
      <c r="N211" s="147" t="s">
        <v>34</v>
      </c>
      <c r="O211" s="148">
        <v>0.17399999999999999</v>
      </c>
      <c r="P211" s="148">
        <f>O211*H211</f>
        <v>1.218</v>
      </c>
      <c r="Q211" s="148">
        <v>0</v>
      </c>
      <c r="R211" s="148">
        <f>Q211*H211</f>
        <v>0</v>
      </c>
      <c r="S211" s="148">
        <v>4.0000000000000001E-3</v>
      </c>
      <c r="T211" s="149">
        <f>S211*H211</f>
        <v>2.8000000000000001E-2</v>
      </c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R211" s="150" t="s">
        <v>123</v>
      </c>
      <c r="AT211" s="150" t="s">
        <v>119</v>
      </c>
      <c r="AU211" s="150" t="s">
        <v>79</v>
      </c>
      <c r="AY211" s="16" t="s">
        <v>117</v>
      </c>
      <c r="BE211" s="151">
        <f>IF(N211="základní",J211,0)</f>
        <v>0</v>
      </c>
      <c r="BF211" s="151">
        <f>IF(N211="snížená",J211,0)</f>
        <v>0</v>
      </c>
      <c r="BG211" s="151">
        <f>IF(N211="zákl. přenesená",J211,0)</f>
        <v>0</v>
      </c>
      <c r="BH211" s="151">
        <f>IF(N211="sníž. přenesená",J211,0)</f>
        <v>0</v>
      </c>
      <c r="BI211" s="151">
        <f>IF(N211="nulová",J211,0)</f>
        <v>0</v>
      </c>
      <c r="BJ211" s="16" t="s">
        <v>77</v>
      </c>
      <c r="BK211" s="151">
        <f>ROUND(I211*H211,2)</f>
        <v>0</v>
      </c>
      <c r="BL211" s="16" t="s">
        <v>123</v>
      </c>
      <c r="BM211" s="150" t="s">
        <v>383</v>
      </c>
    </row>
    <row r="212" spans="1:65" s="2" customFormat="1">
      <c r="A212" s="28"/>
      <c r="B212" s="29"/>
      <c r="C212" s="28"/>
      <c r="D212" s="152"/>
      <c r="E212" s="28"/>
      <c r="F212" s="153"/>
      <c r="G212" s="28"/>
      <c r="H212" s="28"/>
      <c r="I212" s="28"/>
      <c r="J212" s="28"/>
      <c r="K212" s="28"/>
      <c r="L212" s="29"/>
      <c r="M212" s="154"/>
      <c r="N212" s="155"/>
      <c r="O212" s="54"/>
      <c r="P212" s="54"/>
      <c r="Q212" s="54"/>
      <c r="R212" s="54"/>
      <c r="S212" s="54"/>
      <c r="T212" s="55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T212" s="16"/>
      <c r="AU212" s="16"/>
    </row>
    <row r="213" spans="1:65" s="12" customFormat="1" ht="22.9" customHeight="1">
      <c r="B213" s="127"/>
      <c r="D213" s="128" t="s">
        <v>68</v>
      </c>
      <c r="E213" s="137" t="s">
        <v>180</v>
      </c>
      <c r="F213" s="137" t="s">
        <v>181</v>
      </c>
      <c r="J213" s="138"/>
      <c r="L213" s="127"/>
      <c r="M213" s="131"/>
      <c r="N213" s="132"/>
      <c r="O213" s="132"/>
      <c r="P213" s="133">
        <f>SUM(P214:P220)</f>
        <v>1.14E-2</v>
      </c>
      <c r="Q213" s="132"/>
      <c r="R213" s="133">
        <f>SUM(R214:R220)</f>
        <v>0</v>
      </c>
      <c r="S213" s="132"/>
      <c r="T213" s="134">
        <f>SUM(T214:T220)</f>
        <v>0</v>
      </c>
      <c r="AR213" s="128" t="s">
        <v>77</v>
      </c>
      <c r="AT213" s="135" t="s">
        <v>68</v>
      </c>
      <c r="AU213" s="135" t="s">
        <v>77</v>
      </c>
      <c r="AY213" s="128" t="s">
        <v>117</v>
      </c>
      <c r="BK213" s="136">
        <f>SUM(BK214:BK220)</f>
        <v>0</v>
      </c>
    </row>
    <row r="214" spans="1:65" s="2" customFormat="1" ht="21.75" customHeight="1">
      <c r="A214" s="28"/>
      <c r="B214" s="139"/>
      <c r="C214" s="140" t="s">
        <v>384</v>
      </c>
      <c r="D214" s="140" t="s">
        <v>119</v>
      </c>
      <c r="E214" s="141" t="s">
        <v>183</v>
      </c>
      <c r="F214" s="142" t="s">
        <v>184</v>
      </c>
      <c r="G214" s="143" t="s">
        <v>185</v>
      </c>
      <c r="H214" s="144">
        <v>0.22800000000000001</v>
      </c>
      <c r="I214" s="145"/>
      <c r="J214" s="145"/>
      <c r="K214" s="142" t="s">
        <v>408</v>
      </c>
      <c r="L214" s="29"/>
      <c r="M214" s="146" t="s">
        <v>1</v>
      </c>
      <c r="N214" s="147" t="s">
        <v>34</v>
      </c>
      <c r="O214" s="148">
        <v>3.2000000000000001E-2</v>
      </c>
      <c r="P214" s="148">
        <f>O214*H214</f>
        <v>7.2960000000000004E-3</v>
      </c>
      <c r="Q214" s="148">
        <v>0</v>
      </c>
      <c r="R214" s="148">
        <f>Q214*H214</f>
        <v>0</v>
      </c>
      <c r="S214" s="148">
        <v>0</v>
      </c>
      <c r="T214" s="149">
        <f>S214*H214</f>
        <v>0</v>
      </c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R214" s="150" t="s">
        <v>123</v>
      </c>
      <c r="AT214" s="150" t="s">
        <v>119</v>
      </c>
      <c r="AU214" s="150" t="s">
        <v>79</v>
      </c>
      <c r="AY214" s="16" t="s">
        <v>117</v>
      </c>
      <c r="BE214" s="151">
        <f>IF(N214="základní",J214,0)</f>
        <v>0</v>
      </c>
      <c r="BF214" s="151">
        <f>IF(N214="snížená",J214,0)</f>
        <v>0</v>
      </c>
      <c r="BG214" s="151">
        <f>IF(N214="zákl. přenesená",J214,0)</f>
        <v>0</v>
      </c>
      <c r="BH214" s="151">
        <f>IF(N214="sníž. přenesená",J214,0)</f>
        <v>0</v>
      </c>
      <c r="BI214" s="151">
        <f>IF(N214="nulová",J214,0)</f>
        <v>0</v>
      </c>
      <c r="BJ214" s="16" t="s">
        <v>77</v>
      </c>
      <c r="BK214" s="151">
        <f>ROUND(I214*H214,2)</f>
        <v>0</v>
      </c>
      <c r="BL214" s="16" t="s">
        <v>123</v>
      </c>
      <c r="BM214" s="150" t="s">
        <v>186</v>
      </c>
    </row>
    <row r="215" spans="1:65" s="2" customFormat="1">
      <c r="A215" s="28"/>
      <c r="B215" s="29"/>
      <c r="C215" s="28"/>
      <c r="D215" s="152"/>
      <c r="E215" s="28"/>
      <c r="F215" s="153"/>
      <c r="G215" s="28"/>
      <c r="H215" s="28"/>
      <c r="I215" s="28"/>
      <c r="J215" s="28"/>
      <c r="K215" s="28"/>
      <c r="L215" s="29"/>
      <c r="M215" s="154"/>
      <c r="N215" s="155"/>
      <c r="O215" s="54"/>
      <c r="P215" s="54"/>
      <c r="Q215" s="54"/>
      <c r="R215" s="54"/>
      <c r="S215" s="54"/>
      <c r="T215" s="55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T215" s="16"/>
      <c r="AU215" s="16"/>
    </row>
    <row r="216" spans="1:65" s="2" customFormat="1" ht="24.2" customHeight="1">
      <c r="A216" s="28"/>
      <c r="B216" s="139"/>
      <c r="C216" s="140" t="s">
        <v>385</v>
      </c>
      <c r="D216" s="140" t="s">
        <v>119</v>
      </c>
      <c r="E216" s="141" t="s">
        <v>188</v>
      </c>
      <c r="F216" s="142" t="s">
        <v>189</v>
      </c>
      <c r="G216" s="143" t="s">
        <v>185</v>
      </c>
      <c r="H216" s="144">
        <v>1.3680000000000001</v>
      </c>
      <c r="I216" s="145"/>
      <c r="J216" s="145"/>
      <c r="K216" s="142" t="s">
        <v>408</v>
      </c>
      <c r="L216" s="29"/>
      <c r="M216" s="146" t="s">
        <v>1</v>
      </c>
      <c r="N216" s="147" t="s">
        <v>34</v>
      </c>
      <c r="O216" s="148">
        <v>3.0000000000000001E-3</v>
      </c>
      <c r="P216" s="148">
        <f>O216*H216</f>
        <v>4.104E-3</v>
      </c>
      <c r="Q216" s="148">
        <v>0</v>
      </c>
      <c r="R216" s="148">
        <f>Q216*H216</f>
        <v>0</v>
      </c>
      <c r="S216" s="148">
        <v>0</v>
      </c>
      <c r="T216" s="149">
        <f>S216*H216</f>
        <v>0</v>
      </c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R216" s="150" t="s">
        <v>123</v>
      </c>
      <c r="AT216" s="150" t="s">
        <v>119</v>
      </c>
      <c r="AU216" s="150" t="s">
        <v>79</v>
      </c>
      <c r="AY216" s="16" t="s">
        <v>117</v>
      </c>
      <c r="BE216" s="151">
        <f>IF(N216="základní",J216,0)</f>
        <v>0</v>
      </c>
      <c r="BF216" s="151">
        <f>IF(N216="snížená",J216,0)</f>
        <v>0</v>
      </c>
      <c r="BG216" s="151">
        <f>IF(N216="zákl. přenesená",J216,0)</f>
        <v>0</v>
      </c>
      <c r="BH216" s="151">
        <f>IF(N216="sníž. přenesená",J216,0)</f>
        <v>0</v>
      </c>
      <c r="BI216" s="151">
        <f>IF(N216="nulová",J216,0)</f>
        <v>0</v>
      </c>
      <c r="BJ216" s="16" t="s">
        <v>77</v>
      </c>
      <c r="BK216" s="151">
        <f>ROUND(I216*H216,2)</f>
        <v>0</v>
      </c>
      <c r="BL216" s="16" t="s">
        <v>123</v>
      </c>
      <c r="BM216" s="150" t="s">
        <v>190</v>
      </c>
    </row>
    <row r="217" spans="1:65" s="2" customFormat="1">
      <c r="A217" s="28"/>
      <c r="B217" s="29"/>
      <c r="C217" s="28"/>
      <c r="D217" s="152"/>
      <c r="E217" s="28"/>
      <c r="F217" s="153"/>
      <c r="G217" s="28"/>
      <c r="H217" s="28"/>
      <c r="I217" s="28"/>
      <c r="J217" s="28"/>
      <c r="K217" s="28"/>
      <c r="L217" s="29"/>
      <c r="M217" s="154"/>
      <c r="N217" s="155"/>
      <c r="O217" s="54"/>
      <c r="P217" s="54"/>
      <c r="Q217" s="54"/>
      <c r="R217" s="54"/>
      <c r="S217" s="54"/>
      <c r="T217" s="55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T217" s="16"/>
      <c r="AU217" s="16"/>
    </row>
    <row r="218" spans="1:65" s="13" customFormat="1">
      <c r="B218" s="156"/>
      <c r="D218" s="157" t="s">
        <v>125</v>
      </c>
      <c r="F218" s="159" t="s">
        <v>386</v>
      </c>
      <c r="H218" s="160">
        <v>1.3680000000000001</v>
      </c>
      <c r="L218" s="156"/>
      <c r="M218" s="161"/>
      <c r="N218" s="162"/>
      <c r="O218" s="162"/>
      <c r="P218" s="162"/>
      <c r="Q218" s="162"/>
      <c r="R218" s="162"/>
      <c r="S218" s="162"/>
      <c r="T218" s="163"/>
      <c r="AT218" s="158" t="s">
        <v>125</v>
      </c>
      <c r="AU218" s="158" t="s">
        <v>79</v>
      </c>
      <c r="AV218" s="13" t="s">
        <v>79</v>
      </c>
      <c r="AW218" s="13" t="s">
        <v>3</v>
      </c>
      <c r="AX218" s="13" t="s">
        <v>77</v>
      </c>
      <c r="AY218" s="158" t="s">
        <v>117</v>
      </c>
    </row>
    <row r="219" spans="1:65" s="2" customFormat="1" ht="37.9" customHeight="1">
      <c r="A219" s="28"/>
      <c r="B219" s="139"/>
      <c r="C219" s="140" t="s">
        <v>387</v>
      </c>
      <c r="D219" s="140" t="s">
        <v>119</v>
      </c>
      <c r="E219" s="141" t="s">
        <v>193</v>
      </c>
      <c r="F219" s="142" t="s">
        <v>194</v>
      </c>
      <c r="G219" s="143" t="s">
        <v>185</v>
      </c>
      <c r="H219" s="144">
        <v>0.22800000000000001</v>
      </c>
      <c r="I219" s="145"/>
      <c r="J219" s="145"/>
      <c r="K219" s="142" t="s">
        <v>408</v>
      </c>
      <c r="L219" s="29"/>
      <c r="M219" s="146" t="s">
        <v>1</v>
      </c>
      <c r="N219" s="147" t="s">
        <v>34</v>
      </c>
      <c r="O219" s="148">
        <v>0</v>
      </c>
      <c r="P219" s="148">
        <f>O219*H219</f>
        <v>0</v>
      </c>
      <c r="Q219" s="148">
        <v>0</v>
      </c>
      <c r="R219" s="148">
        <f>Q219*H219</f>
        <v>0</v>
      </c>
      <c r="S219" s="148">
        <v>0</v>
      </c>
      <c r="T219" s="149">
        <f>S219*H219</f>
        <v>0</v>
      </c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R219" s="150" t="s">
        <v>123</v>
      </c>
      <c r="AT219" s="150" t="s">
        <v>119</v>
      </c>
      <c r="AU219" s="150" t="s">
        <v>79</v>
      </c>
      <c r="AY219" s="16" t="s">
        <v>117</v>
      </c>
      <c r="BE219" s="151">
        <f>IF(N219="základní",J219,0)</f>
        <v>0</v>
      </c>
      <c r="BF219" s="151">
        <f>IF(N219="snížená",J219,0)</f>
        <v>0</v>
      </c>
      <c r="BG219" s="151">
        <f>IF(N219="zákl. přenesená",J219,0)</f>
        <v>0</v>
      </c>
      <c r="BH219" s="151">
        <f>IF(N219="sníž. přenesená",J219,0)</f>
        <v>0</v>
      </c>
      <c r="BI219" s="151">
        <f>IF(N219="nulová",J219,0)</f>
        <v>0</v>
      </c>
      <c r="BJ219" s="16" t="s">
        <v>77</v>
      </c>
      <c r="BK219" s="151">
        <f>ROUND(I219*H219,2)</f>
        <v>0</v>
      </c>
      <c r="BL219" s="16" t="s">
        <v>123</v>
      </c>
      <c r="BM219" s="150" t="s">
        <v>195</v>
      </c>
    </row>
    <row r="220" spans="1:65" s="2" customFormat="1">
      <c r="A220" s="28"/>
      <c r="B220" s="29"/>
      <c r="C220" s="28"/>
      <c r="D220" s="152"/>
      <c r="E220" s="28"/>
      <c r="F220" s="153"/>
      <c r="G220" s="28"/>
      <c r="H220" s="28"/>
      <c r="I220" s="28"/>
      <c r="J220" s="28"/>
      <c r="K220" s="28"/>
      <c r="L220" s="29"/>
      <c r="M220" s="154"/>
      <c r="N220" s="155"/>
      <c r="O220" s="54"/>
      <c r="P220" s="54"/>
      <c r="Q220" s="54"/>
      <c r="R220" s="54"/>
      <c r="S220" s="54"/>
      <c r="T220" s="55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T220" s="16"/>
      <c r="AU220" s="16"/>
    </row>
    <row r="221" spans="1:65" s="12" customFormat="1" ht="22.9" customHeight="1">
      <c r="B221" s="127"/>
      <c r="D221" s="128" t="s">
        <v>68</v>
      </c>
      <c r="E221" s="137" t="s">
        <v>262</v>
      </c>
      <c r="F221" s="137" t="s">
        <v>263</v>
      </c>
      <c r="J221" s="138"/>
      <c r="L221" s="127"/>
      <c r="M221" s="131"/>
      <c r="N221" s="132"/>
      <c r="O221" s="132"/>
      <c r="P221" s="133">
        <f>SUM(P222:P223)</f>
        <v>0.19628400000000001</v>
      </c>
      <c r="Q221" s="132"/>
      <c r="R221" s="133">
        <f>SUM(R222:R223)</f>
        <v>0</v>
      </c>
      <c r="S221" s="132"/>
      <c r="T221" s="134">
        <f>SUM(T222:T223)</f>
        <v>0</v>
      </c>
      <c r="AR221" s="128" t="s">
        <v>77</v>
      </c>
      <c r="AT221" s="135" t="s">
        <v>68</v>
      </c>
      <c r="AU221" s="135" t="s">
        <v>77</v>
      </c>
      <c r="AY221" s="128" t="s">
        <v>117</v>
      </c>
      <c r="BK221" s="136">
        <f>SUM(BK222:BK223)</f>
        <v>0</v>
      </c>
    </row>
    <row r="222" spans="1:65" s="2" customFormat="1" ht="33" customHeight="1">
      <c r="A222" s="28"/>
      <c r="B222" s="139"/>
      <c r="C222" s="140" t="s">
        <v>388</v>
      </c>
      <c r="D222" s="140" t="s">
        <v>119</v>
      </c>
      <c r="E222" s="141" t="s">
        <v>264</v>
      </c>
      <c r="F222" s="142" t="s">
        <v>265</v>
      </c>
      <c r="G222" s="143" t="s">
        <v>185</v>
      </c>
      <c r="H222" s="144">
        <v>2.9740000000000002</v>
      </c>
      <c r="I222" s="145"/>
      <c r="J222" s="145"/>
      <c r="K222" s="142" t="s">
        <v>408</v>
      </c>
      <c r="L222" s="29"/>
      <c r="M222" s="146" t="s">
        <v>1</v>
      </c>
      <c r="N222" s="147" t="s">
        <v>34</v>
      </c>
      <c r="O222" s="148">
        <v>6.6000000000000003E-2</v>
      </c>
      <c r="P222" s="148">
        <f>O222*H222</f>
        <v>0.19628400000000001</v>
      </c>
      <c r="Q222" s="148">
        <v>0</v>
      </c>
      <c r="R222" s="148">
        <f>Q222*H222</f>
        <v>0</v>
      </c>
      <c r="S222" s="148">
        <v>0</v>
      </c>
      <c r="T222" s="149">
        <f>S222*H222</f>
        <v>0</v>
      </c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R222" s="150" t="s">
        <v>123</v>
      </c>
      <c r="AT222" s="150" t="s">
        <v>119</v>
      </c>
      <c r="AU222" s="150" t="s">
        <v>79</v>
      </c>
      <c r="AY222" s="16" t="s">
        <v>117</v>
      </c>
      <c r="BE222" s="151">
        <f>IF(N222="základní",J222,0)</f>
        <v>0</v>
      </c>
      <c r="BF222" s="151">
        <f>IF(N222="snížená",J222,0)</f>
        <v>0</v>
      </c>
      <c r="BG222" s="151">
        <f>IF(N222="zákl. přenesená",J222,0)</f>
        <v>0</v>
      </c>
      <c r="BH222" s="151">
        <f>IF(N222="sníž. přenesená",J222,0)</f>
        <v>0</v>
      </c>
      <c r="BI222" s="151">
        <f>IF(N222="nulová",J222,0)</f>
        <v>0</v>
      </c>
      <c r="BJ222" s="16" t="s">
        <v>77</v>
      </c>
      <c r="BK222" s="151">
        <f>ROUND(I222*H222,2)</f>
        <v>0</v>
      </c>
      <c r="BL222" s="16" t="s">
        <v>123</v>
      </c>
      <c r="BM222" s="150" t="s">
        <v>266</v>
      </c>
    </row>
    <row r="223" spans="1:65" s="2" customFormat="1">
      <c r="A223" s="28"/>
      <c r="B223" s="29"/>
      <c r="C223" s="28"/>
      <c r="D223" s="152"/>
      <c r="E223" s="28"/>
      <c r="F223" s="153"/>
      <c r="G223" s="28"/>
      <c r="H223" s="28"/>
      <c r="I223" s="28"/>
      <c r="J223" s="28"/>
      <c r="K223" s="28"/>
      <c r="L223" s="29"/>
      <c r="M223" s="154"/>
      <c r="N223" s="155"/>
      <c r="O223" s="54"/>
      <c r="P223" s="54"/>
      <c r="Q223" s="54"/>
      <c r="R223" s="54"/>
      <c r="S223" s="54"/>
      <c r="T223" s="55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T223" s="16"/>
      <c r="AU223" s="16"/>
    </row>
    <row r="224" spans="1:65" s="12" customFormat="1" ht="25.9" customHeight="1">
      <c r="B224" s="127"/>
      <c r="D224" s="128" t="s">
        <v>68</v>
      </c>
      <c r="E224" s="129" t="s">
        <v>205</v>
      </c>
      <c r="F224" s="129" t="s">
        <v>206</v>
      </c>
      <c r="J224" s="130"/>
      <c r="L224" s="127"/>
      <c r="M224" s="131"/>
      <c r="N224" s="132"/>
      <c r="O224" s="132"/>
      <c r="P224" s="133">
        <f>P225+P232</f>
        <v>0</v>
      </c>
      <c r="Q224" s="132"/>
      <c r="R224" s="133">
        <f>R225+R232</f>
        <v>0</v>
      </c>
      <c r="S224" s="132"/>
      <c r="T224" s="134">
        <f>T225+T232</f>
        <v>0</v>
      </c>
      <c r="AR224" s="128" t="s">
        <v>139</v>
      </c>
      <c r="AT224" s="135" t="s">
        <v>68</v>
      </c>
      <c r="AU224" s="135" t="s">
        <v>69</v>
      </c>
      <c r="AY224" s="128" t="s">
        <v>117</v>
      </c>
      <c r="BK224" s="136">
        <f>BK225+BK232</f>
        <v>0</v>
      </c>
    </row>
    <row r="225" spans="1:65" s="12" customFormat="1" ht="22.9" customHeight="1">
      <c r="B225" s="127"/>
      <c r="D225" s="128" t="s">
        <v>68</v>
      </c>
      <c r="E225" s="137" t="s">
        <v>389</v>
      </c>
      <c r="F225" s="137" t="s">
        <v>390</v>
      </c>
      <c r="J225" s="138"/>
      <c r="L225" s="127"/>
      <c r="M225" s="131"/>
      <c r="N225" s="132"/>
      <c r="O225" s="132"/>
      <c r="P225" s="133">
        <f>SUM(P226:P231)</f>
        <v>0</v>
      </c>
      <c r="Q225" s="132"/>
      <c r="R225" s="133">
        <f>SUM(R226:R231)</f>
        <v>0</v>
      </c>
      <c r="S225" s="132"/>
      <c r="T225" s="134">
        <f>SUM(T226:T231)</f>
        <v>0</v>
      </c>
      <c r="AR225" s="128" t="s">
        <v>139</v>
      </c>
      <c r="AT225" s="135" t="s">
        <v>68</v>
      </c>
      <c r="AU225" s="135" t="s">
        <v>77</v>
      </c>
      <c r="AY225" s="128" t="s">
        <v>117</v>
      </c>
      <c r="BK225" s="136">
        <f>SUM(BK226:BK231)</f>
        <v>0</v>
      </c>
    </row>
    <row r="226" spans="1:65" s="2" customFormat="1" ht="16.5" customHeight="1">
      <c r="A226" s="28"/>
      <c r="B226" s="139"/>
      <c r="C226" s="140" t="s">
        <v>391</v>
      </c>
      <c r="D226" s="140" t="s">
        <v>119</v>
      </c>
      <c r="E226" s="141" t="s">
        <v>392</v>
      </c>
      <c r="F226" s="142" t="s">
        <v>393</v>
      </c>
      <c r="G226" s="143" t="s">
        <v>212</v>
      </c>
      <c r="H226" s="144">
        <v>1</v>
      </c>
      <c r="I226" s="145"/>
      <c r="J226" s="145"/>
      <c r="K226" s="142" t="s">
        <v>408</v>
      </c>
      <c r="L226" s="29"/>
      <c r="M226" s="146" t="s">
        <v>1</v>
      </c>
      <c r="N226" s="147" t="s">
        <v>34</v>
      </c>
      <c r="O226" s="148">
        <v>0</v>
      </c>
      <c r="P226" s="148">
        <f>O226*H226</f>
        <v>0</v>
      </c>
      <c r="Q226" s="148">
        <v>0</v>
      </c>
      <c r="R226" s="148">
        <f>Q226*H226</f>
        <v>0</v>
      </c>
      <c r="S226" s="148">
        <v>0</v>
      </c>
      <c r="T226" s="149">
        <f>S226*H226</f>
        <v>0</v>
      </c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R226" s="150" t="s">
        <v>213</v>
      </c>
      <c r="AT226" s="150" t="s">
        <v>119</v>
      </c>
      <c r="AU226" s="150" t="s">
        <v>79</v>
      </c>
      <c r="AY226" s="16" t="s">
        <v>117</v>
      </c>
      <c r="BE226" s="151">
        <f>IF(N226="základní",J226,0)</f>
        <v>0</v>
      </c>
      <c r="BF226" s="151">
        <f>IF(N226="snížená",J226,0)</f>
        <v>0</v>
      </c>
      <c r="BG226" s="151">
        <f>IF(N226="zákl. přenesená",J226,0)</f>
        <v>0</v>
      </c>
      <c r="BH226" s="151">
        <f>IF(N226="sníž. přenesená",J226,0)</f>
        <v>0</v>
      </c>
      <c r="BI226" s="151">
        <f>IF(N226="nulová",J226,0)</f>
        <v>0</v>
      </c>
      <c r="BJ226" s="16" t="s">
        <v>77</v>
      </c>
      <c r="BK226" s="151">
        <f>ROUND(I226*H226,2)</f>
        <v>0</v>
      </c>
      <c r="BL226" s="16" t="s">
        <v>213</v>
      </c>
      <c r="BM226" s="150" t="s">
        <v>394</v>
      </c>
    </row>
    <row r="227" spans="1:65" s="2" customFormat="1">
      <c r="A227" s="28"/>
      <c r="B227" s="29"/>
      <c r="C227" s="28"/>
      <c r="D227" s="152"/>
      <c r="E227" s="28"/>
      <c r="F227" s="153"/>
      <c r="G227" s="28"/>
      <c r="H227" s="28"/>
      <c r="I227" s="28"/>
      <c r="J227" s="28"/>
      <c r="K227" s="28"/>
      <c r="L227" s="29"/>
      <c r="M227" s="154"/>
      <c r="N227" s="155"/>
      <c r="O227" s="54"/>
      <c r="P227" s="54"/>
      <c r="Q227" s="54"/>
      <c r="R227" s="54"/>
      <c r="S227" s="54"/>
      <c r="T227" s="55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T227" s="16"/>
      <c r="AU227" s="16"/>
    </row>
    <row r="228" spans="1:65" s="2" customFormat="1" ht="16.5" customHeight="1">
      <c r="A228" s="28"/>
      <c r="B228" s="139"/>
      <c r="C228" s="140" t="s">
        <v>395</v>
      </c>
      <c r="D228" s="140" t="s">
        <v>119</v>
      </c>
      <c r="E228" s="141" t="s">
        <v>396</v>
      </c>
      <c r="F228" s="142" t="s">
        <v>397</v>
      </c>
      <c r="G228" s="143" t="s">
        <v>212</v>
      </c>
      <c r="H228" s="144">
        <v>1</v>
      </c>
      <c r="I228" s="145"/>
      <c r="J228" s="145"/>
      <c r="K228" s="142" t="s">
        <v>408</v>
      </c>
      <c r="L228" s="29"/>
      <c r="M228" s="146" t="s">
        <v>1</v>
      </c>
      <c r="N228" s="147" t="s">
        <v>34</v>
      </c>
      <c r="O228" s="148">
        <v>0</v>
      </c>
      <c r="P228" s="148">
        <f>O228*H228</f>
        <v>0</v>
      </c>
      <c r="Q228" s="148">
        <v>0</v>
      </c>
      <c r="R228" s="148">
        <f>Q228*H228</f>
        <v>0</v>
      </c>
      <c r="S228" s="148">
        <v>0</v>
      </c>
      <c r="T228" s="149">
        <f>S228*H228</f>
        <v>0</v>
      </c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R228" s="150" t="s">
        <v>213</v>
      </c>
      <c r="AT228" s="150" t="s">
        <v>119</v>
      </c>
      <c r="AU228" s="150" t="s">
        <v>79</v>
      </c>
      <c r="AY228" s="16" t="s">
        <v>117</v>
      </c>
      <c r="BE228" s="151">
        <f>IF(N228="základní",J228,0)</f>
        <v>0</v>
      </c>
      <c r="BF228" s="151">
        <f>IF(N228="snížená",J228,0)</f>
        <v>0</v>
      </c>
      <c r="BG228" s="151">
        <f>IF(N228="zákl. přenesená",J228,0)</f>
        <v>0</v>
      </c>
      <c r="BH228" s="151">
        <f>IF(N228="sníž. přenesená",J228,0)</f>
        <v>0</v>
      </c>
      <c r="BI228" s="151">
        <f>IF(N228="nulová",J228,0)</f>
        <v>0</v>
      </c>
      <c r="BJ228" s="16" t="s">
        <v>77</v>
      </c>
      <c r="BK228" s="151">
        <f>ROUND(I228*H228,2)</f>
        <v>0</v>
      </c>
      <c r="BL228" s="16" t="s">
        <v>213</v>
      </c>
      <c r="BM228" s="150" t="s">
        <v>398</v>
      </c>
    </row>
    <row r="229" spans="1:65" s="2" customFormat="1">
      <c r="A229" s="28"/>
      <c r="B229" s="29"/>
      <c r="C229" s="28"/>
      <c r="D229" s="152"/>
      <c r="E229" s="28"/>
      <c r="F229" s="153"/>
      <c r="G229" s="28"/>
      <c r="H229" s="28"/>
      <c r="I229" s="28"/>
      <c r="J229" s="28"/>
      <c r="K229" s="28"/>
      <c r="L229" s="29"/>
      <c r="M229" s="154"/>
      <c r="N229" s="155"/>
      <c r="O229" s="54"/>
      <c r="P229" s="54"/>
      <c r="Q229" s="54"/>
      <c r="R229" s="54"/>
      <c r="S229" s="54"/>
      <c r="T229" s="55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T229" s="16"/>
      <c r="AU229" s="16"/>
    </row>
    <row r="230" spans="1:65" s="2" customFormat="1" ht="16.5" customHeight="1">
      <c r="A230" s="28"/>
      <c r="B230" s="139"/>
      <c r="C230" s="140" t="s">
        <v>399</v>
      </c>
      <c r="D230" s="140" t="s">
        <v>119</v>
      </c>
      <c r="E230" s="141" t="s">
        <v>400</v>
      </c>
      <c r="F230" s="142" t="s">
        <v>401</v>
      </c>
      <c r="G230" s="143" t="s">
        <v>212</v>
      </c>
      <c r="H230" s="144">
        <v>1</v>
      </c>
      <c r="I230" s="145"/>
      <c r="J230" s="145"/>
      <c r="K230" s="142" t="s">
        <v>408</v>
      </c>
      <c r="L230" s="29"/>
      <c r="M230" s="146" t="s">
        <v>1</v>
      </c>
      <c r="N230" s="147" t="s">
        <v>34</v>
      </c>
      <c r="O230" s="148">
        <v>0</v>
      </c>
      <c r="P230" s="148">
        <f>O230*H230</f>
        <v>0</v>
      </c>
      <c r="Q230" s="148">
        <v>0</v>
      </c>
      <c r="R230" s="148">
        <f>Q230*H230</f>
        <v>0</v>
      </c>
      <c r="S230" s="148">
        <v>0</v>
      </c>
      <c r="T230" s="149">
        <f>S230*H230</f>
        <v>0</v>
      </c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R230" s="150" t="s">
        <v>213</v>
      </c>
      <c r="AT230" s="150" t="s">
        <v>119</v>
      </c>
      <c r="AU230" s="150" t="s">
        <v>79</v>
      </c>
      <c r="AY230" s="16" t="s">
        <v>117</v>
      </c>
      <c r="BE230" s="151">
        <f>IF(N230="základní",J230,0)</f>
        <v>0</v>
      </c>
      <c r="BF230" s="151">
        <f>IF(N230="snížená",J230,0)</f>
        <v>0</v>
      </c>
      <c r="BG230" s="151">
        <f>IF(N230="zákl. přenesená",J230,0)</f>
        <v>0</v>
      </c>
      <c r="BH230" s="151">
        <f>IF(N230="sníž. přenesená",J230,0)</f>
        <v>0</v>
      </c>
      <c r="BI230" s="151">
        <f>IF(N230="nulová",J230,0)</f>
        <v>0</v>
      </c>
      <c r="BJ230" s="16" t="s">
        <v>77</v>
      </c>
      <c r="BK230" s="151">
        <f>ROUND(I230*H230,2)</f>
        <v>0</v>
      </c>
      <c r="BL230" s="16" t="s">
        <v>213</v>
      </c>
      <c r="BM230" s="150" t="s">
        <v>402</v>
      </c>
    </row>
    <row r="231" spans="1:65" s="2" customFormat="1">
      <c r="A231" s="28"/>
      <c r="B231" s="29"/>
      <c r="C231" s="28"/>
      <c r="D231" s="152"/>
      <c r="E231" s="28"/>
      <c r="F231" s="153"/>
      <c r="G231" s="28"/>
      <c r="H231" s="28"/>
      <c r="I231" s="28"/>
      <c r="J231" s="28"/>
      <c r="K231" s="28"/>
      <c r="L231" s="29"/>
      <c r="M231" s="154"/>
      <c r="N231" s="155"/>
      <c r="O231" s="54"/>
      <c r="P231" s="54"/>
      <c r="Q231" s="54"/>
      <c r="R231" s="54"/>
      <c r="S231" s="54"/>
      <c r="T231" s="55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T231" s="16"/>
      <c r="AU231" s="16"/>
    </row>
    <row r="232" spans="1:65" s="12" customFormat="1" ht="22.9" customHeight="1">
      <c r="B232" s="127"/>
      <c r="D232" s="128" t="s">
        <v>68</v>
      </c>
      <c r="E232" s="137" t="s">
        <v>216</v>
      </c>
      <c r="F232" s="137" t="s">
        <v>217</v>
      </c>
      <c r="J232" s="138"/>
      <c r="L232" s="127"/>
      <c r="M232" s="131"/>
      <c r="N232" s="132"/>
      <c r="O232" s="132"/>
      <c r="P232" s="133">
        <f>SUM(P233:P236)</f>
        <v>0</v>
      </c>
      <c r="Q232" s="132"/>
      <c r="R232" s="133">
        <f>SUM(R233:R236)</f>
        <v>0</v>
      </c>
      <c r="S232" s="132"/>
      <c r="T232" s="134">
        <f>SUM(T233:T236)</f>
        <v>0</v>
      </c>
      <c r="AR232" s="128" t="s">
        <v>139</v>
      </c>
      <c r="AT232" s="135" t="s">
        <v>68</v>
      </c>
      <c r="AU232" s="135" t="s">
        <v>77</v>
      </c>
      <c r="AY232" s="128" t="s">
        <v>117</v>
      </c>
      <c r="BK232" s="136">
        <f>SUM(BK233:BK236)</f>
        <v>0</v>
      </c>
    </row>
    <row r="233" spans="1:65" s="2" customFormat="1" ht="16.5" customHeight="1">
      <c r="A233" s="28"/>
      <c r="B233" s="139"/>
      <c r="C233" s="140" t="s">
        <v>403</v>
      </c>
      <c r="D233" s="140" t="s">
        <v>119</v>
      </c>
      <c r="E233" s="141" t="s">
        <v>404</v>
      </c>
      <c r="F233" s="142" t="s">
        <v>405</v>
      </c>
      <c r="G233" s="143" t="s">
        <v>212</v>
      </c>
      <c r="H233" s="144">
        <v>1</v>
      </c>
      <c r="I233" s="145"/>
      <c r="J233" s="145"/>
      <c r="K233" s="142" t="s">
        <v>408</v>
      </c>
      <c r="L233" s="29"/>
      <c r="M233" s="146" t="s">
        <v>1</v>
      </c>
      <c r="N233" s="147" t="s">
        <v>34</v>
      </c>
      <c r="O233" s="148">
        <v>0</v>
      </c>
      <c r="P233" s="148">
        <f>O233*H233</f>
        <v>0</v>
      </c>
      <c r="Q233" s="148">
        <v>0</v>
      </c>
      <c r="R233" s="148">
        <f>Q233*H233</f>
        <v>0</v>
      </c>
      <c r="S233" s="148">
        <v>0</v>
      </c>
      <c r="T233" s="149">
        <f>S233*H233</f>
        <v>0</v>
      </c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R233" s="150" t="s">
        <v>213</v>
      </c>
      <c r="AT233" s="150" t="s">
        <v>119</v>
      </c>
      <c r="AU233" s="150" t="s">
        <v>79</v>
      </c>
      <c r="AY233" s="16" t="s">
        <v>117</v>
      </c>
      <c r="BE233" s="151">
        <f>IF(N233="základní",J233,0)</f>
        <v>0</v>
      </c>
      <c r="BF233" s="151">
        <f>IF(N233="snížená",J233,0)</f>
        <v>0</v>
      </c>
      <c r="BG233" s="151">
        <f>IF(N233="zákl. přenesená",J233,0)</f>
        <v>0</v>
      </c>
      <c r="BH233" s="151">
        <f>IF(N233="sníž. přenesená",J233,0)</f>
        <v>0</v>
      </c>
      <c r="BI233" s="151">
        <f>IF(N233="nulová",J233,0)</f>
        <v>0</v>
      </c>
      <c r="BJ233" s="16" t="s">
        <v>77</v>
      </c>
      <c r="BK233" s="151">
        <f>ROUND(I233*H233,2)</f>
        <v>0</v>
      </c>
      <c r="BL233" s="16" t="s">
        <v>213</v>
      </c>
      <c r="BM233" s="150" t="s">
        <v>406</v>
      </c>
    </row>
    <row r="234" spans="1:65" s="2" customFormat="1">
      <c r="A234" s="28"/>
      <c r="B234" s="29"/>
      <c r="C234" s="28"/>
      <c r="D234" s="152"/>
      <c r="E234" s="28"/>
      <c r="F234" s="153"/>
      <c r="G234" s="28"/>
      <c r="H234" s="28"/>
      <c r="I234" s="28"/>
      <c r="J234" s="28"/>
      <c r="K234" s="28"/>
      <c r="L234" s="29"/>
      <c r="M234" s="154"/>
      <c r="N234" s="155"/>
      <c r="O234" s="54"/>
      <c r="P234" s="54"/>
      <c r="Q234" s="54"/>
      <c r="R234" s="54"/>
      <c r="S234" s="54"/>
      <c r="T234" s="55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T234" s="16"/>
      <c r="AU234" s="16"/>
    </row>
    <row r="235" spans="1:65" s="2" customFormat="1" ht="16.5" customHeight="1">
      <c r="A235" s="28"/>
      <c r="B235" s="139"/>
      <c r="C235" s="140" t="s">
        <v>407</v>
      </c>
      <c r="D235" s="140" t="s">
        <v>119</v>
      </c>
      <c r="E235" s="141" t="s">
        <v>218</v>
      </c>
      <c r="F235" s="142" t="s">
        <v>219</v>
      </c>
      <c r="G235" s="143" t="s">
        <v>212</v>
      </c>
      <c r="H235" s="144">
        <v>1</v>
      </c>
      <c r="I235" s="145"/>
      <c r="J235" s="145"/>
      <c r="K235" s="142" t="s">
        <v>408</v>
      </c>
      <c r="L235" s="29"/>
      <c r="M235" s="146" t="s">
        <v>1</v>
      </c>
      <c r="N235" s="147" t="s">
        <v>34</v>
      </c>
      <c r="O235" s="148">
        <v>0</v>
      </c>
      <c r="P235" s="148">
        <f>O235*H235</f>
        <v>0</v>
      </c>
      <c r="Q235" s="148">
        <v>0</v>
      </c>
      <c r="R235" s="148">
        <f>Q235*H235</f>
        <v>0</v>
      </c>
      <c r="S235" s="148">
        <v>0</v>
      </c>
      <c r="T235" s="149">
        <f>S235*H235</f>
        <v>0</v>
      </c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R235" s="150" t="s">
        <v>213</v>
      </c>
      <c r="AT235" s="150" t="s">
        <v>119</v>
      </c>
      <c r="AU235" s="150" t="s">
        <v>79</v>
      </c>
      <c r="AY235" s="16" t="s">
        <v>117</v>
      </c>
      <c r="BE235" s="151">
        <f>IF(N235="základní",J235,0)</f>
        <v>0</v>
      </c>
      <c r="BF235" s="151">
        <f>IF(N235="snížená",J235,0)</f>
        <v>0</v>
      </c>
      <c r="BG235" s="151">
        <f>IF(N235="zákl. přenesená",J235,0)</f>
        <v>0</v>
      </c>
      <c r="BH235" s="151">
        <f>IF(N235="sníž. přenesená",J235,0)</f>
        <v>0</v>
      </c>
      <c r="BI235" s="151">
        <f>IF(N235="nulová",J235,0)</f>
        <v>0</v>
      </c>
      <c r="BJ235" s="16" t="s">
        <v>77</v>
      </c>
      <c r="BK235" s="151">
        <f>ROUND(I235*H235,2)</f>
        <v>0</v>
      </c>
      <c r="BL235" s="16" t="s">
        <v>213</v>
      </c>
      <c r="BM235" s="150" t="s">
        <v>220</v>
      </c>
    </row>
    <row r="236" spans="1:65" s="2" customFormat="1">
      <c r="A236" s="28"/>
      <c r="B236" s="29"/>
      <c r="C236" s="28"/>
      <c r="D236" s="152"/>
      <c r="E236" s="28"/>
      <c r="F236" s="153"/>
      <c r="G236" s="28"/>
      <c r="H236" s="28"/>
      <c r="I236" s="28"/>
      <c r="J236" s="28"/>
      <c r="K236" s="28"/>
      <c r="L236" s="29"/>
      <c r="M236" s="164"/>
      <c r="N236" s="165"/>
      <c r="O236" s="166"/>
      <c r="P236" s="166"/>
      <c r="Q236" s="166"/>
      <c r="R236" s="166"/>
      <c r="S236" s="166"/>
      <c r="T236" s="167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T236" s="16"/>
      <c r="AU236" s="16"/>
    </row>
    <row r="237" spans="1:65" s="2" customFormat="1" ht="6.95" customHeight="1">
      <c r="A237" s="28"/>
      <c r="B237" s="43"/>
      <c r="C237" s="44"/>
      <c r="D237" s="44"/>
      <c r="E237" s="44"/>
      <c r="F237" s="44"/>
      <c r="G237" s="44"/>
      <c r="H237" s="44"/>
      <c r="I237" s="44"/>
      <c r="J237" s="44"/>
      <c r="K237" s="44"/>
      <c r="L237" s="29"/>
      <c r="M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</row>
  </sheetData>
  <autoFilter ref="C124:K236" xr:uid="{00000000-0009-0000-0000-000003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01 - Nahrazení zastávky ž...</vt:lpstr>
      <vt:lpstr>02 - Bezbariérové opatřen...</vt:lpstr>
      <vt:lpstr>03 - Stavební úpravy vč. ...</vt:lpstr>
      <vt:lpstr>'01 - Nahrazení zastávky ž...'!Názvy_tisku</vt:lpstr>
      <vt:lpstr>'02 - Bezbariérové opatřen...'!Názvy_tisku</vt:lpstr>
      <vt:lpstr>'03 - Stavební úpravy vč. ...'!Názvy_tisku</vt:lpstr>
      <vt:lpstr>'Rekapitulace stavby'!Názvy_tisku</vt:lpstr>
      <vt:lpstr>'01 - Nahrazení zastávky ž...'!Oblast_tisku</vt:lpstr>
      <vt:lpstr>'02 - Bezbariérové opatřen...'!Oblast_tisku</vt:lpstr>
      <vt:lpstr>'03 - Stavební úpravy vč. 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Mottl Tomáš</dc:creator>
  <cp:lastModifiedBy>Vybíralová Veronika</cp:lastModifiedBy>
  <dcterms:created xsi:type="dcterms:W3CDTF">2025-05-13T07:50:57Z</dcterms:created>
  <dcterms:modified xsi:type="dcterms:W3CDTF">2025-08-20T08:48:40Z</dcterms:modified>
</cp:coreProperties>
</file>