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mc:AlternateContent xmlns:mc="http://schemas.openxmlformats.org/markup-compatibility/2006">
    <mc:Choice Requires="x15">
      <x15ac:absPath xmlns:x15ac="http://schemas.microsoft.com/office/spreadsheetml/2010/11/ac" url="https://kujmk-my.sharepoint.com/personal/tuckova_monika_kr-jihomoravsky_cz/Documents/Veřejné zakázky/0825_CCTV_ŽN_1/"/>
    </mc:Choice>
  </mc:AlternateContent>
  <xr:revisionPtr revIDLastSave="2" documentId="13_ncr:1_{26936D77-C232-4A3D-BC57-29112A47D476}" xr6:coauthVersionLast="47" xr6:coauthVersionMax="47" xr10:uidLastSave="{ED608DB6-46F1-4240-95CE-161A35AE14E3}"/>
  <bookViews>
    <workbookView xWindow="-120" yWindow="-120" windowWidth="29040" windowHeight="15840" tabRatio="911" activeTab="4" xr2:uid="{00000000-000D-0000-FFFF-FFFF00000000}"/>
  </bookViews>
  <sheets>
    <sheet name="Krycí list" sheetId="9" r:id="rId1"/>
    <sheet name="Krycí List_" sheetId="1" state="hidden" r:id="rId2"/>
    <sheet name="Pokyny pro vyplnění" sheetId="7" r:id="rId3"/>
    <sheet name="Všeobecné podmínky" sheetId="6" r:id="rId4"/>
    <sheet name="Rekapitulace" sheetId="3" r:id="rId5"/>
    <sheet name="ŽN1+ŽN3_CCTV" sheetId="13" r:id="rId6"/>
    <sheet name="Figury" sheetId="5" state="hidden" r:id="rId7"/>
  </sheets>
  <definedNames>
    <definedName name="__DD5D9C7C_8CD7_46FB_9848_94013A623CAC_FIGURE__">Figury!#REF!</definedName>
    <definedName name="__DD5D9C7C_8CD7_46FB_9848_94013A623CAC_ITEM__" localSheetId="5">'ŽN1+ŽN3_CCTV'!#REF!</definedName>
    <definedName name="__DD5D9C7C_8CD7_46FB_9848_94013A623CAC_ITEM__">#REF!</definedName>
    <definedName name="__DD5D9C7C_8CD7_46FB_9848_94013A623CAC_ITEM_GROUP1__" localSheetId="5">'ŽN1+ŽN3_CCTV'!$A$3:$Y$116</definedName>
    <definedName name="__DD5D9C7C_8CD7_46FB_9848_94013A623CAC_ITEM_GROUP1__">#REF!</definedName>
    <definedName name="__DD5D9C7C_8CD7_46FB_9848_94013A623CAC_ITEM_GROUP1_RECAP__">Rekapitulace!$A$6:$H$6</definedName>
    <definedName name="__DD5D9C7C_8CD7_46FB_9848_94013A623CAC_ITEM_GROUP2__" localSheetId="5">'ŽN1+ŽN3_CCTV'!#REF!</definedName>
    <definedName name="__DD5D9C7C_8CD7_46FB_9848_94013A623CAC_ITEM_GROUP2__">#REF!</definedName>
    <definedName name="__DD5D9C7C_8CD7_46FB_9848_94013A623CAC_ITEM_GROUP2_RECAP__">Rekapitulace!#REF!</definedName>
    <definedName name="__DD5D9C7C_8CD7_46FB_9848_94013A623CAC_ITEM_GROUP3__X" localSheetId="5">'ŽN1+ŽN3_CCTV'!#REF!</definedName>
    <definedName name="__DD5D9C7C_8CD7_46FB_9848_94013A623CAC_ITEM_GROUP3__X">#REF!</definedName>
    <definedName name="__DD5D9C7C_8CD7_46FB_9848_94013A623CAC_ITEM_GROUP3_RECAP__">Rekapitulace!#REF!</definedName>
    <definedName name="__DD5D9C7C_8CD7_46FB_9848_94013A623CAC_QBILL__" localSheetId="5">'ŽN1+ŽN3_CCTV'!#REF!</definedName>
    <definedName name="__DD5D9C7C_8CD7_46FB_9848_94013A623CAC_QBILL__">#REF!</definedName>
    <definedName name="__DD5D9C7C_8CD7_46FB_9848_94013A623CAC_QBILLFIG__">Figury!#REF!</definedName>
    <definedName name="__DD5D9C7C_8CD7_46FB_9848_94013A623CAC_QINDEX__" localSheetId="5">'ŽN1+ŽN3_CCTV'!#REF!</definedName>
    <definedName name="__DD5D9C7C_8CD7_46FB_9848_94013A623CAC_QINDEX__">#REF!</definedName>
    <definedName name="_xlnm._FilterDatabase" localSheetId="5" hidden="1">'ŽN1+ŽN3_CCTV'!$A$1:$Q$116</definedName>
    <definedName name="GROUP_ID" localSheetId="5">'ŽN1+ŽN3_CCTV'!$B$3:$B$116</definedName>
    <definedName name="GROUP_ID">#REF!</definedName>
    <definedName name="ITEM_PRICES" localSheetId="5">'ŽN1+ŽN3_CCTV'!$O$3:$O$116</definedName>
    <definedName name="ITEM_PRICES">#REF!</definedName>
    <definedName name="_xlnm.Print_Titles" localSheetId="6">Figury!$1:$2</definedName>
    <definedName name="_xlnm.Print_Titles" localSheetId="4">Rekapitulace!$4:$5</definedName>
    <definedName name="_xlnm.Print_Titles" localSheetId="3">'Všeobecné podmínky'!$1:$5</definedName>
    <definedName name="_xlnm.Print_Titles" localSheetId="5">'ŽN1+ŽN3_CCTV'!$1:$2</definedName>
    <definedName name="_xlnm.Print_Area" localSheetId="6">Figury!$B$1:$E$3</definedName>
    <definedName name="_xlnm.Print_Area" localSheetId="0">'Krycí list'!$A$1:$H$24</definedName>
    <definedName name="_xlnm.Print_Area" localSheetId="1">'Krycí List_'!$C$1:$H$29</definedName>
    <definedName name="_xlnm.Print_Area" localSheetId="2">'Pokyny pro vyplnění'!$A$1:$E$12</definedName>
    <definedName name="_xlnm.Print_Area" localSheetId="4">Rekapitulace!$B$1:$J$22</definedName>
    <definedName name="_xlnm.Print_Area" localSheetId="3">'Všeobecné podmínky'!$A$1:$E$45</definedName>
    <definedName name="_xlnm.Print_Area" localSheetId="5">'ŽN1+ŽN3_CCTV'!$C$1:$Q$114</definedName>
    <definedName name="VAT_RATES" localSheetId="5">'ŽN1+ŽN3_CCTV'!$V$3:$V$116</definedName>
    <definedName name="VAT_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 i="13" l="1"/>
  <c r="O8" i="13"/>
  <c r="O32" i="13"/>
  <c r="W32" i="13" s="1"/>
  <c r="X32" i="13" s="1"/>
  <c r="U52" i="13"/>
  <c r="S52" i="13"/>
  <c r="O52" i="13"/>
  <c r="W52" i="13" s="1"/>
  <c r="U50" i="13"/>
  <c r="S50" i="13"/>
  <c r="O50" i="13"/>
  <c r="U48" i="13"/>
  <c r="S48" i="13"/>
  <c r="O48" i="13"/>
  <c r="U46" i="13"/>
  <c r="S46" i="13"/>
  <c r="O46" i="13"/>
  <c r="W46" i="13" s="1"/>
  <c r="U44" i="13"/>
  <c r="S44" i="13"/>
  <c r="O44" i="13"/>
  <c r="U42" i="13"/>
  <c r="S42" i="13"/>
  <c r="O42" i="13"/>
  <c r="U40" i="13"/>
  <c r="S40" i="13"/>
  <c r="O40" i="13"/>
  <c r="W40" i="13" s="1"/>
  <c r="U38" i="13"/>
  <c r="S38" i="13"/>
  <c r="O38" i="13"/>
  <c r="W38" i="13" s="1"/>
  <c r="X38" i="13" s="1"/>
  <c r="U36" i="13"/>
  <c r="S36" i="13"/>
  <c r="O36" i="13"/>
  <c r="U34" i="13"/>
  <c r="S34" i="13"/>
  <c r="O34" i="13"/>
  <c r="W34" i="13" s="1"/>
  <c r="U32" i="13"/>
  <c r="S32" i="13"/>
  <c r="U30" i="13"/>
  <c r="S30" i="13"/>
  <c r="O30" i="13"/>
  <c r="W30" i="13" s="1"/>
  <c r="U100" i="13"/>
  <c r="S100" i="13"/>
  <c r="O100" i="13"/>
  <c r="X52" i="13" l="1"/>
  <c r="W44" i="13"/>
  <c r="X44" i="13" s="1"/>
  <c r="X30" i="13"/>
  <c r="W48" i="13"/>
  <c r="X48" i="13" s="1"/>
  <c r="W42" i="13"/>
  <c r="X42" i="13" s="1"/>
  <c r="W36" i="13"/>
  <c r="X36" i="13" s="1"/>
  <c r="X40" i="13"/>
  <c r="X46" i="13"/>
  <c r="X34" i="13"/>
  <c r="W50" i="13"/>
  <c r="X50" i="13" s="1"/>
  <c r="W100" i="13"/>
  <c r="X100" i="13" s="1"/>
  <c r="U114" i="13" l="1"/>
  <c r="U113" i="13" s="1"/>
  <c r="S114" i="13"/>
  <c r="S113" i="13" s="1"/>
  <c r="O114" i="13"/>
  <c r="O113" i="13" s="1"/>
  <c r="E11" i="3" s="1"/>
  <c r="U110" i="13"/>
  <c r="S110" i="13"/>
  <c r="O110" i="13"/>
  <c r="U108" i="13"/>
  <c r="S108" i="13"/>
  <c r="O108" i="13"/>
  <c r="U106" i="13"/>
  <c r="S106" i="13"/>
  <c r="O106" i="13"/>
  <c r="W106" i="13" s="1"/>
  <c r="U104" i="13"/>
  <c r="S104" i="13"/>
  <c r="O104" i="13"/>
  <c r="U102" i="13"/>
  <c r="S102" i="13"/>
  <c r="O102" i="13"/>
  <c r="U98" i="13"/>
  <c r="S98" i="13"/>
  <c r="O98" i="13"/>
  <c r="U96" i="13"/>
  <c r="S96" i="13"/>
  <c r="O96" i="13"/>
  <c r="W96" i="13" s="1"/>
  <c r="X96" i="13" s="1"/>
  <c r="U94" i="13"/>
  <c r="S94" i="13"/>
  <c r="O94" i="13"/>
  <c r="U92" i="13"/>
  <c r="S92" i="13"/>
  <c r="O92" i="13"/>
  <c r="U90" i="13"/>
  <c r="S90" i="13"/>
  <c r="O90" i="13"/>
  <c r="W90" i="13" s="1"/>
  <c r="X90" i="13" s="1"/>
  <c r="U88" i="13"/>
  <c r="S88" i="13"/>
  <c r="O88" i="13"/>
  <c r="W88" i="13" s="1"/>
  <c r="X88" i="13" s="1"/>
  <c r="U86" i="13"/>
  <c r="S86" i="13"/>
  <c r="O86" i="13"/>
  <c r="U84" i="13"/>
  <c r="S84" i="13"/>
  <c r="O84" i="13"/>
  <c r="W84" i="13" s="1"/>
  <c r="X84" i="13" s="1"/>
  <c r="U82" i="13"/>
  <c r="S82" i="13"/>
  <c r="O82" i="13"/>
  <c r="U78" i="13"/>
  <c r="S78" i="13"/>
  <c r="O78" i="13"/>
  <c r="W78" i="13" s="1"/>
  <c r="X78" i="13" s="1"/>
  <c r="U76" i="13"/>
  <c r="S76" i="13"/>
  <c r="O76" i="13"/>
  <c r="U74" i="13"/>
  <c r="S74" i="13"/>
  <c r="O74" i="13"/>
  <c r="U72" i="13"/>
  <c r="S72" i="13"/>
  <c r="O72" i="13"/>
  <c r="W72" i="13" s="1"/>
  <c r="U70" i="13"/>
  <c r="S70" i="13"/>
  <c r="O70" i="13"/>
  <c r="U68" i="13"/>
  <c r="S68" i="13"/>
  <c r="O68" i="13"/>
  <c r="U66" i="13"/>
  <c r="S66" i="13"/>
  <c r="O66" i="13"/>
  <c r="U64" i="13"/>
  <c r="S64" i="13"/>
  <c r="O64" i="13"/>
  <c r="W64" i="13" s="1"/>
  <c r="X64" i="13" s="1"/>
  <c r="U62" i="13"/>
  <c r="S62" i="13"/>
  <c r="O62" i="13"/>
  <c r="U60" i="13"/>
  <c r="S60" i="13"/>
  <c r="O60" i="13"/>
  <c r="U58" i="13"/>
  <c r="S58" i="13"/>
  <c r="O58" i="13"/>
  <c r="W58" i="13" s="1"/>
  <c r="X58" i="13" s="1"/>
  <c r="U56" i="13"/>
  <c r="S56" i="13"/>
  <c r="O56" i="13"/>
  <c r="W56" i="13" s="1"/>
  <c r="X56" i="13" s="1"/>
  <c r="U28" i="13"/>
  <c r="S28" i="13"/>
  <c r="O28" i="13"/>
  <c r="U26" i="13"/>
  <c r="S26" i="13"/>
  <c r="O26" i="13"/>
  <c r="U24" i="13"/>
  <c r="S24" i="13"/>
  <c r="O24" i="13"/>
  <c r="W24" i="13" s="1"/>
  <c r="X24" i="13" s="1"/>
  <c r="U22" i="13"/>
  <c r="S22" i="13"/>
  <c r="O22" i="13"/>
  <c r="U20" i="13"/>
  <c r="S20" i="13"/>
  <c r="O20" i="13"/>
  <c r="U18" i="13"/>
  <c r="S18" i="13"/>
  <c r="O18" i="13"/>
  <c r="W18" i="13" s="1"/>
  <c r="U16" i="13"/>
  <c r="S16" i="13"/>
  <c r="O16" i="13"/>
  <c r="U14" i="13"/>
  <c r="S14" i="13"/>
  <c r="O14" i="13"/>
  <c r="U12" i="13"/>
  <c r="S12" i="13"/>
  <c r="O12" i="13"/>
  <c r="U10" i="13"/>
  <c r="S10" i="13"/>
  <c r="O10" i="13"/>
  <c r="W10" i="13" s="1"/>
  <c r="X10" i="13" s="1"/>
  <c r="U8" i="13"/>
  <c r="S8" i="13"/>
  <c r="U6" i="13"/>
  <c r="S6" i="13"/>
  <c r="C16" i="9"/>
  <c r="C15" i="9"/>
  <c r="F11" i="3"/>
  <c r="F28" i="1"/>
  <c r="F27" i="1"/>
  <c r="L11" i="1"/>
  <c r="L10" i="1"/>
  <c r="L9" i="1"/>
  <c r="L8" i="1"/>
  <c r="A3" i="1" a="1"/>
  <c r="A3" i="1" s="1"/>
  <c r="U55" i="13" l="1"/>
  <c r="O5" i="13"/>
  <c r="E8" i="3" s="1"/>
  <c r="S5" i="13"/>
  <c r="U5" i="13"/>
  <c r="S55" i="13"/>
  <c r="S81" i="13"/>
  <c r="U81" i="13"/>
  <c r="W12" i="13"/>
  <c r="X12" i="13" s="1"/>
  <c r="X18" i="13"/>
  <c r="W66" i="13"/>
  <c r="X66" i="13" s="1"/>
  <c r="X72" i="13"/>
  <c r="O81" i="13"/>
  <c r="E10" i="3" s="1"/>
  <c r="W98" i="13"/>
  <c r="X98" i="13" s="1"/>
  <c r="X106" i="13"/>
  <c r="O55" i="13"/>
  <c r="E9" i="3" s="1"/>
  <c r="W6" i="13"/>
  <c r="W60" i="13"/>
  <c r="X60" i="13" s="1"/>
  <c r="W92" i="13"/>
  <c r="X92" i="13" s="1"/>
  <c r="W86" i="13"/>
  <c r="X86" i="13" s="1"/>
  <c r="W26" i="13"/>
  <c r="X26" i="13" s="1"/>
  <c r="W114" i="13"/>
  <c r="W113" i="13" s="1"/>
  <c r="W20" i="13"/>
  <c r="X20" i="13" s="1"/>
  <c r="W74" i="13"/>
  <c r="X74" i="13" s="1"/>
  <c r="W108" i="13"/>
  <c r="X108" i="13" s="1"/>
  <c r="W14" i="13"/>
  <c r="X14" i="13" s="1"/>
  <c r="W68" i="13"/>
  <c r="X68" i="13" s="1"/>
  <c r="W102" i="13"/>
  <c r="X102" i="13" s="1"/>
  <c r="W8" i="13"/>
  <c r="X8" i="13" s="1"/>
  <c r="W62" i="13"/>
  <c r="X62" i="13" s="1"/>
  <c r="W94" i="13"/>
  <c r="X94" i="13" s="1"/>
  <c r="W28" i="13"/>
  <c r="X28" i="13" s="1"/>
  <c r="W82" i="13"/>
  <c r="X82" i="13" s="1"/>
  <c r="W22" i="13"/>
  <c r="X22" i="13" s="1"/>
  <c r="W76" i="13"/>
  <c r="X76" i="13" s="1"/>
  <c r="W110" i="13"/>
  <c r="X110" i="13" s="1"/>
  <c r="W16" i="13"/>
  <c r="X16" i="13" s="1"/>
  <c r="W70" i="13"/>
  <c r="X70" i="13" s="1"/>
  <c r="W104" i="13"/>
  <c r="X104" i="13" s="1"/>
  <c r="F9" i="3"/>
  <c r="F10" i="3"/>
  <c r="A7" i="1"/>
  <c r="A4" i="1" a="1"/>
  <c r="A4" i="1" s="1"/>
  <c r="A8" i="1" s="1"/>
  <c r="A6" i="1"/>
  <c r="G11" i="3"/>
  <c r="E26" i="1"/>
  <c r="X114" i="13" l="1"/>
  <c r="X113" i="13" s="1"/>
  <c r="U4" i="13"/>
  <c r="U3" i="13" s="1"/>
  <c r="O4" i="13"/>
  <c r="E7" i="3" s="1"/>
  <c r="F16" i="9" s="1"/>
  <c r="W5" i="13"/>
  <c r="S4" i="13"/>
  <c r="S3" i="13" s="1"/>
  <c r="X55" i="13"/>
  <c r="X81" i="13"/>
  <c r="W55" i="13"/>
  <c r="X6" i="13"/>
  <c r="X5" i="13" s="1"/>
  <c r="W81" i="13"/>
  <c r="F7" i="3"/>
  <c r="H11" i="3"/>
  <c r="F8" i="3"/>
  <c r="G10" i="3"/>
  <c r="G9" i="3"/>
  <c r="H9" i="3"/>
  <c r="F6" i="3"/>
  <c r="A11" i="1"/>
  <c r="A14" i="1"/>
  <c r="A5" i="1" a="1"/>
  <c r="A5" i="1" s="1"/>
  <c r="A9" i="1" s="1"/>
  <c r="A10" i="1"/>
  <c r="A13" i="1"/>
  <c r="H10" i="3"/>
  <c r="O3" i="13" l="1"/>
  <c r="E6" i="3" s="1"/>
  <c r="E13" i="3" s="1"/>
  <c r="E14" i="3" s="1"/>
  <c r="W4" i="13"/>
  <c r="W3" i="13" s="1"/>
  <c r="X4" i="13"/>
  <c r="X3" i="13" s="1"/>
  <c r="A15" i="1"/>
  <c r="A16" i="1" s="1"/>
  <c r="A12" i="1"/>
  <c r="G7" i="3"/>
  <c r="G8" i="3"/>
  <c r="H7" i="3"/>
  <c r="H8" i="3"/>
  <c r="E27" i="1"/>
  <c r="E17" i="3" l="1"/>
  <c r="F15" i="9"/>
  <c r="F21" i="9" s="1"/>
  <c r="H6" i="3"/>
  <c r="E28" i="1"/>
  <c r="G6" i="3"/>
  <c r="F22" i="9" l="1"/>
  <c r="F24" i="9" s="1"/>
</calcChain>
</file>

<file path=xl/sharedStrings.xml><?xml version="1.0" encoding="utf-8"?>
<sst xmlns="http://schemas.openxmlformats.org/spreadsheetml/2006/main" count="440" uniqueCount="264">
  <si>
    <t>Hodnota</t>
  </si>
  <si>
    <t>Celkem (včetně DPH)</t>
  </si>
  <si>
    <t>Celkem (bez DPH)</t>
  </si>
  <si>
    <t>DPH</t>
  </si>
  <si>
    <t>DPH 21%</t>
  </si>
  <si>
    <t>Popis</t>
  </si>
  <si>
    <t>Poř.</t>
  </si>
  <si>
    <t>Typ</t>
  </si>
  <si>
    <t>Kód</t>
  </si>
  <si>
    <t>MJ</t>
  </si>
  <si>
    <t>Výměra</t>
  </si>
  <si>
    <t>Cena</t>
  </si>
  <si>
    <t>Jedn. hmotn.</t>
  </si>
  <si>
    <t>Hmotnost</t>
  </si>
  <si>
    <t>Jedn. suť</t>
  </si>
  <si>
    <t>Suť</t>
  </si>
  <si>
    <t>Sazba DPH</t>
  </si>
  <si>
    <t>Cena s DPH</t>
  </si>
  <si>
    <t>Figura</t>
  </si>
  <si>
    <t>Výraz</t>
  </si>
  <si>
    <t>Jedn. Cena</t>
  </si>
  <si>
    <t>VŠEOBECNÉ PODMÍNKY</t>
  </si>
  <si>
    <t>OBECNĚ</t>
  </si>
  <si>
    <t>1.1</t>
  </si>
  <si>
    <t>1.2</t>
  </si>
  <si>
    <t>1.3</t>
  </si>
  <si>
    <t>1.4</t>
  </si>
  <si>
    <t>1.5</t>
  </si>
  <si>
    <t>1.6</t>
  </si>
  <si>
    <t>1.7</t>
  </si>
  <si>
    <t>1.8</t>
  </si>
  <si>
    <t>1.9</t>
  </si>
  <si>
    <t>1.10</t>
  </si>
  <si>
    <t xml:space="preserve">Náklady na ochranu, údržbu a eventuální opravy veškerých konstrukcí, materiálů a prvků dodaných na stavbu po celou dobu její realizace až do jejího předání jsou zahrnuty v jednotkových cenách. </t>
  </si>
  <si>
    <t>1.11</t>
  </si>
  <si>
    <t>1.12</t>
  </si>
  <si>
    <t>ZAŘÍZENÍ STAVENIŠTĚ</t>
  </si>
  <si>
    <t>2.1</t>
  </si>
  <si>
    <t>Pokud to není v SP uvedeno jinak, náklady na veškerá média spojená s realizací stavby jsou zohledněny v jednotkové ceně. V případě odběru napojením na staveništní přípojky technické infrastruktury bude odběr fakturován stavebníkem na základě fakturačního měření skutečného odběru.</t>
  </si>
  <si>
    <t>2.2</t>
  </si>
  <si>
    <t>2.3</t>
  </si>
  <si>
    <t xml:space="preserve">Pokud to není v SP uvedeno jinak, zhotovení dopravních komunikací a cest pro pohyb osob a přepravu materiálu na stavbě včetně jejich následného odstranění a znovuuvedení do původního stavu je zahrnuto v jednotkových cenách. </t>
  </si>
  <si>
    <t>2.4</t>
  </si>
  <si>
    <t>Pokud to není v SP uvedeno jinak, náklady na obsluhu staveništní mechanizace jsou zohledněny v jednotkových cenách.</t>
  </si>
  <si>
    <t>2.5</t>
  </si>
  <si>
    <t>Pokud to není v SP uvedeno jinak, zajištění záboru veřejných prostranství, dočasného značení dopravních omezení a dalších činností za účelem provádění prací při střetu s provozem na veřejných komunikacích a prostranstvích při zajištění bezpečného pohybu osob je zohledněno v jednotkových cenách.</t>
  </si>
  <si>
    <t>2.6</t>
  </si>
  <si>
    <t>Pokud to není v SP uvedeno jinak, jednotková cena zahrnuje zajištění očištění vozidel při výjezdu ze stavby a potřebnou ochranu a zajištění stávajících inženýrských sítí před pojížděním.</t>
  </si>
  <si>
    <t>2.7</t>
  </si>
  <si>
    <t>Pokud to není v SP uvedeno jinak, náklady na odvodnění staveniště jsou zahrnuty v jednotkových cenách.</t>
  </si>
  <si>
    <t>2.8</t>
  </si>
  <si>
    <t>Pokud to není v SP uvedeno jinak, náklady na dočasné opatření během zimního období (provizorní zateplení, požadavky na vnitřní klima..) jsou zahrnuty v jednotkových cenách.</t>
  </si>
  <si>
    <t>TECHNIKA PROSTŘEDÍ STAVEB, POŽÁRNĚ BEZPEČNOSTNÍ ŘEŠENÍ A POŽÁRNÍ UCPÁVKY</t>
  </si>
  <si>
    <t>13.1</t>
  </si>
  <si>
    <t>13.2</t>
  </si>
  <si>
    <t>13.3</t>
  </si>
  <si>
    <t>13.4</t>
  </si>
  <si>
    <t>Pokud to není v SP uvedeno jinak, jednotkové ceny vždy zahrnují náklady spojené s přípravou stávajících zařízení a rozvodů a napojení nových zařízení a rozvodů na ně.</t>
  </si>
  <si>
    <t>13.5</t>
  </si>
  <si>
    <t>Pokud to není v SP uvedeno jinak, jsou náklady na protipožární ucpávky vždy součástí jednotkových cen daného profesního oddílu.</t>
  </si>
  <si>
    <t>13.6</t>
  </si>
  <si>
    <t>13.7</t>
  </si>
  <si>
    <t>Jednotkové ceny zahrnují náklady na zjištění průběhu kolidujících inženýrských sítí a náklady na jejich ochranu.</t>
  </si>
  <si>
    <t>Pokud to není v SP uvedeno jinak, jednotkové ceny vždy zahrnují dodávku, dopravu na staveniště, veškeré přesuny hmot v rámci staveniště, manipulace, montáž, povinné zkoušky materiálů, vzorků a prací ve smyslu platných norem. Jednotkové ceny položek dále vždy zahrnují všechny součásti nezbytné k jejich provedení včetně kotvícího a spojovacího materiálu, těsnění, zatmelení, pomocných konstrukcí, stavebních přípomocí a ostatních prací a dodávek, které svou povahou nejsou postihnutelné PD ani SP, ale nezbytných pro zhotovení, plnou funkčnost a požadovanou kvalitu díla.</t>
  </si>
  <si>
    <t>TRUHLÁŘSKÉ A TESAŘSKÉ KONSTRUKCE</t>
  </si>
  <si>
    <t>Pokud to není v SP uvedeno jinak, jednotkové ceny vždy zahrnují náklady na provedení povrchové úpravy nátěrem požadovaného barevného odstínu, nátěry a impregnace proti dřevokazným houbám a plísním, kování a závěsy a zasklení prosklených konstrukcí a prvků, veškeré montážní a osazovací práce a těsnění spar mezi rámy a stavební konstrukcí.</t>
  </si>
  <si>
    <t>POKYNY PRO VYPLNĚNÍ</t>
  </si>
  <si>
    <t>Dokument nesmí být upravován jiným způsobem, než je uvedeno v pokynech níže.</t>
  </si>
  <si>
    <t>Je nutné vycházet ze všeobecných podmínek uvedených v soupisu prací na samostatném listě.</t>
  </si>
  <si>
    <t>K vyplnění slouží pouze buňky zvýrazněny modrým podbarvením, ostatní pole neslouží k editaci a nesmí být jakkoliv modifikovány.</t>
  </si>
  <si>
    <t xml:space="preserve">V listu "Krycí list" vyplní uchazeč údaje o společnosti. </t>
  </si>
  <si>
    <t>V listu "Rozpočet" vyplní uchazeč jednotkové ceny u položek ve sloupci Jedn. ceny.</t>
  </si>
  <si>
    <t>Soupis prací může obsahovat namísto Jedn. ceny sloupce Jedn.materiál a Jedn. montáž, jejichž součet definuje Jedn. cenu položky.</t>
  </si>
  <si>
    <t>Vlastní</t>
  </si>
  <si>
    <t>KRYCÍ LIST ROZPOČTU</t>
  </si>
  <si>
    <t xml:space="preserve">Identifikační údaje účastníka  </t>
  </si>
  <si>
    <t>Název společnosti:</t>
  </si>
  <si>
    <t>IČ:</t>
  </si>
  <si>
    <t>Adresa společnosti:</t>
  </si>
  <si>
    <t>DIČ:</t>
  </si>
  <si>
    <t>Telefon:</t>
  </si>
  <si>
    <t>Email:</t>
  </si>
  <si>
    <t>REKAPITULACE</t>
  </si>
  <si>
    <t>OCEA s.r.o.</t>
  </si>
  <si>
    <t>Cena celkem (bez DPH)</t>
  </si>
  <si>
    <t>Londýnská 334/83, 120 00 Praha 2 - Vinohrady</t>
  </si>
  <si>
    <t>tel.: +420 608 071 908</t>
  </si>
  <si>
    <t>mail: info@ocea.cz</t>
  </si>
  <si>
    <t>Cena celkem (vč.DPH)</t>
  </si>
  <si>
    <t>Příznak v eC4 - pro podmíněné formátování řádky</t>
  </si>
  <si>
    <r>
      <t>Tento soupis prací, dodávek a služeb (dále jen "</t>
    </r>
    <r>
      <rPr>
        <i/>
        <sz val="8"/>
        <color indexed="8"/>
        <rFont val="Century Gothic"/>
        <family val="1"/>
      </rPr>
      <t>SP"</t>
    </r>
    <r>
      <rPr>
        <sz val="8"/>
        <color indexed="8"/>
        <rFont val="Century Gothic"/>
        <family val="1"/>
      </rPr>
      <t>) je zpracován na základě projektové dokumentace (dále jen "</t>
    </r>
    <r>
      <rPr>
        <i/>
        <sz val="8"/>
        <color indexed="8"/>
        <rFont val="Century Gothic"/>
        <family val="1"/>
      </rPr>
      <t>PD"</t>
    </r>
    <r>
      <rPr>
        <sz val="8"/>
        <color indexed="8"/>
        <rFont val="Century Gothic"/>
        <family val="1"/>
      </rPr>
      <t>), jíž je nedílnou součástí. Jeho struktura odpovídá členění této PD. Výkaz výměr je stanoven na základě PD, při výpočtu některých konkrétních částí bylo využito digitálních CAD nástrojů. Celkové ceny jednotlivých položek i kapitol budou odpovídat uvedené věcné náplni a výměrám v soupisu prací a dodávek.</t>
    </r>
  </si>
  <si>
    <t>Popisové položky uvedené přímo v SP slouží pouze pro upřesnění specifikace jednotlivých dodávek, služeb a prací. Položky se neoceňují, ovšem obsahují informace sloužící k nacenění příslušného oddílu, k němuž se vztahují.</t>
  </si>
  <si>
    <t>Při práci se SP a zejména při jeho oceňování a oceňování jednotlivých položek je třeba zohlednit veškeré skutečnosti v PD uvedené. Při stanovení jednotkové ceny jednotlivých položek je nutné vycházet z popisů uvedených v PD a v jejích příslušných částech včetně obrazových příloh a technologických předpisů. Odkazy na ně jsou uvedeny u jednotlivých položek formou kódů, které odpovídají označení konkrétních specifikací v projektové dokumentaci. Zohlednit je třeba dále veškeré skutečnosti podmiňující řádnou realiazaci stavby, včetně požadavků vyplývajících z platné legislativy a požadvků DOSS stanovených v souvislosti s Územním rozhodnutím, Stavebním povolením, případně dalšími povoleními, stanovisky a rozhodnutími.</t>
  </si>
  <si>
    <t xml:space="preserve">Pokud to není v SP uvedeno jinak, jednotkové ceny vždy zahrnují dodávku, dopravu na staveniště, veškeré přesuny hmot v rámci staveniště a montáž. Jednotková cena zahrnuje, pokud není v následujících specifikacích uvedeno jinak, dodávku a montáž materiálů a výrobků podle níže uvedené specifikace, vč. dopravy na staveniště, povinných zkoušek materiálů, vzorků a prací ve smyslu platných norem a předpisů. Předmětem díla a povinností dodavatele je dále provedení veškerých kotevních a spojovacích prvků, pomocných konstrukcí, stavebních přípomocí a ostatních prací přímo nespecifikovaných v těchto podkladech a projektové dokumentaci, ale nezbytných pro zhotovení a plnou  funkčnost a požadovanou kvalitu díla. </t>
  </si>
  <si>
    <t>Pokud to není v SP uvedeno jinak, jednotkové ceny položek vždy zahrnují všechny součásti nezbytné k jejich provedení včetně kotvícího a spojovacího materiálu, drobných instalací,přípomocí a dočasných úprav, které svou povahou nejsou postihnutelné PD ani SP. Jedná se o práce a dodávky, na něž není kladen zvláštní požadavek v PD.</t>
  </si>
  <si>
    <t>Pokud to není v SP uvedeno jinak, jsou veškeré výměry vykázány jako čisté. Výměry materiálů ve specifikacích jsou uvedeny v teoretické (vypočítané) výměře. Případné ztratné a prořezy jsou zohledněny v jednotkové ceně.</t>
  </si>
  <si>
    <r>
      <t>Pokud to není v SP uvedeno jinak, jsou veškeré stavební přípomoce zohledněny v jednotkové ceně. Stavebními přípomocemi se rozumí vytvoření drážek, drobných stavebních otvorů včetně jejich následného zapravení a ostatní drobné stavební práce pro instalace infrastruktury techniky prostředí staveb (dále též jen "</t>
    </r>
    <r>
      <rPr>
        <i/>
        <sz val="8"/>
        <color indexed="8"/>
        <rFont val="Century Gothic"/>
        <family val="1"/>
      </rPr>
      <t>TZB</t>
    </r>
    <r>
      <rPr>
        <sz val="8"/>
        <color indexed="8"/>
        <rFont val="Century Gothic"/>
        <family val="1"/>
      </rPr>
      <t>").</t>
    </r>
  </si>
  <si>
    <t xml:space="preserve">Pokud jsou v SP uvedeny konkrétní obchodní názvy výrobků a materiálů, jedná se vždy pouze o kvalitativní vymezení standardu. Všechny výrobky a materiály navržené jako referenční a je jimi vymezen minimální požadovaný standard a požadavky na minimální kvalitativní, technické, tvarové a materiálové řešení. Referenčním vzorkem se rozumí takový vzorek, který specifikuje požadavek na funkčnost, kvalitu, vzhled a rozměr v souladu se zadávací dokumentací veřejné zakázky a dokumentací pro provedení stavby. Referenční vzorek nespecifikuje požadavek na udaný typ a výrobce. Umožňuje zhotoviteli volný výběr různých typů vzorků na trhu a nepřikazuje dodat uvedený typ od uvedeného výrobce. </t>
  </si>
  <si>
    <t>Jednotková cena zahrnuje vždy veškeré náklady, které jsou spojené se vzorkováním na stavbě. V dostatečném předstihu před zahájením výroby je dodavatel povinen předložit objednateli a projektantovi k odsouhlasení výrobní dokumentaci ve formě dílenských výkresů, včetně výrobních detailů atypických výrobků a katalogové materiály typových výrobků a předloží fyzické vzorky materiálů a konstrukcí. Náklady na tyto práce je nutné zahrnout do jednotkové ceny a nebudou zvlášť hrazeny. Teprve na základě písemného souhlasu objednatele je možné zahájit výrobu.</t>
  </si>
  <si>
    <t>K vykázání výměr uvedených v SP bylo užito digitálních CAD nástrojů.</t>
  </si>
  <si>
    <t>Označení skladeb, fasád, zámečnických výrobků, ostatních výrobků apod. v jednotlivých položkách rozpočtu je podrobně rozepsáno v odpovídajících částech PD, jež tvoří s uvedeným výkazem výměr nedílnou součást a něž SP odkazuje. Výkaz výměr definuje označení a popis, jednoznačná technická specifikace výrobku, skladby, fasády je specifikována v těchto tabulkách a nacenění bude definovat takto stanovený technický a materiálový standard.</t>
  </si>
  <si>
    <t>1.13</t>
  </si>
  <si>
    <t xml:space="preserve">Není-li uvedeno jinak a využívá-li dodavatel k realizaci zakázky v souladu se svým dodavatelským POV zařízení nebo dočasné konstrukce, které nejsou v jeho vlastnictví a má je v nájmu, zohlední tuto skutečnost v jednotkové ceně dodávek a materiálů, jichž se to bezprostředně týká, a to po dobu odpovídající dodavatelskému HMG stavby. </t>
  </si>
  <si>
    <t>Pokud to není v ZD zakázky, v SP nebo v PD uvedeno jinak, cena za zařízení staveniště zahrnuje zřízení jedné kanceláře pro potřeby činnosti technického dozoru stavebníka a autorského dozoru s možností vytápění, vybavenou jedním stolem, dvěma židlemi a skříní. Dále je v ceně zahrnuto zajištění vhodné místnosti pro konání kontrolních dnů stavby.</t>
  </si>
  <si>
    <t>2.9</t>
  </si>
  <si>
    <t>Veškeré náklady spojené se zařízením staveniště, vnitrostaveništními přesuny hmot, dobami pronájmů odpovídajícího vybavení, ochranných prvků a informačního systému, musí zohledňovat dobu výstavby dle POV dodavatele.</t>
  </si>
  <si>
    <t>2.10</t>
  </si>
  <si>
    <t>Není-li uvedeno jinak, jednotkové ceny zahrnují náklady na úklid, v případě potřeby i opakovaný; v prostorech bez zavěšeného podhledu a v prostorech s kontrolovaným prostředím zahrnuje úklid i důkladné vyčištění všech tras a prvků TZB pod stropní deskou, v exteriéru náklady na uvedení stavbou dotčených ploch v rámci řešeného území i mimo něj do původního stavu a náklady na pasporty okolních staveb a komunikací před zahájením výstavby.</t>
  </si>
  <si>
    <t>Součástí díla je dodání potřebných atestů výrobků, provedení provozních zkoušek včetně dodání protokolů a dodání revizních zpráv a zaškolení obsluhy. Dále pak dodání informačního systému v rozsahu nevyhnutelně potřebném pro provoz a údržbu, označení tras potrubí dle ČSN, označení požárních klapek, označení směrů toků medií v potrubích, označení přístupů, označení provozních stavů na ukazatelích stavu a servisních pomůcek. Tyto práce a dodávky  jsou zahrnuty v jednotkových cenách. Ceny musí zahrnovat  kompletní provedení příslušné technologické části, tj. počínaje dodávkou a montáží všech prvků a zařízení, potrubí a tvarovek, koncových prvků atd., které vyplývají a odpovídají předložené dokumentaci včetně  prořezů (ztratného), požárního utěsnění, kotvících prvků a závěsů, spojovacího a montážního materiálu, označení štítky, přesunů hmot  a případného odvozu sutě a odpadu, končeje  ostatními náklady jako jsou náklady na zkoušky a revize a uvedení do provozu, zaškolení obsluhy, kordinace mezi profesemi a stavebními přípomocemi atd.</t>
  </si>
  <si>
    <t>20.1</t>
  </si>
  <si>
    <t>20.2</t>
  </si>
  <si>
    <t>Cenová soustava</t>
  </si>
  <si>
    <t>Poř 2.</t>
  </si>
  <si>
    <t>Alt. kód</t>
  </si>
  <si>
    <t>Uživ. kód</t>
  </si>
  <si>
    <t>Výměra bez ztr.</t>
  </si>
  <si>
    <t>Ztr.</t>
  </si>
  <si>
    <t>Pokud to není v SP uvedeno jinak, jednotkové ceny potrubí vždy zahrnují náklady na veškeré tvarovky, kolena, příruby, přechodky, těsnící desky, chráničky prostupů, montážní, upevňovací, těsnící a pomocný materiál, objímky, antivibrační vložky a podložky, těsnící tmely, atd.</t>
  </si>
  <si>
    <t>Pokud to není v SP uvedeno jinak, jednotkové ceny vždy zahrnují náklady na provedení veškerých potřebných povrchů a nátěrů tepelně neizolované části potrubí, kovového kotvení a pomocných prvků.</t>
  </si>
  <si>
    <t>Pokud to není v SP uvedeno jinak, jednotkové ceny vždy zahrnují zřízení informačního systému v rozsahu nevyhnutelně potřebném pro provoz a údržbu objektu, jako např. označení tras potrubí dle ČSN, označení požárních klapek, označení směrů toků medií v potrubích, označení přístupů, označení provozních stavů na ukazatelích stavu a servisních pomůcek. Tyto práce a dodávky  jsou tak součástí SP a zvlášť se neoceňují.</t>
  </si>
  <si>
    <t>Callida, s.r.o.</t>
  </si>
  <si>
    <t>Soběslavská 2056/32</t>
  </si>
  <si>
    <t>13000  Praha 3 - Vinohrady</t>
  </si>
  <si>
    <t>CENOVÁ NABÍDKA</t>
  </si>
  <si>
    <t>http://www.callida.cz</t>
  </si>
  <si>
    <t>ZAKÁZKA</t>
  </si>
  <si>
    <t>Set Column width to</t>
  </si>
  <si>
    <t>Číslo:</t>
  </si>
  <si>
    <t>Zakázka:</t>
  </si>
  <si>
    <t>240820_ZER</t>
  </si>
  <si>
    <t>Komentář:</t>
  </si>
  <si>
    <t>FIRMY</t>
  </si>
  <si>
    <t>---:</t>
  </si>
  <si>
    <t>---</t>
  </si>
  <si>
    <t>REALIZAČNÍ TÝM</t>
  </si>
  <si>
    <t>ROZPOČET</t>
  </si>
  <si>
    <t>Celkem (bez DPH):</t>
  </si>
  <si>
    <t>Kč</t>
  </si>
  <si>
    <t>DPH:</t>
  </si>
  <si>
    <t>Celkem včetně DPH:</t>
  </si>
  <si>
    <t>S</t>
  </si>
  <si>
    <t>S/D.1.4.c.002</t>
  </si>
  <si>
    <t>S/D.1.4.c.002/D.1.4.c.2.01</t>
  </si>
  <si>
    <t>D.1.4.c.2.01: CCTV</t>
  </si>
  <si>
    <t>S/D.1.4.c.002/D.1.4.c.2.02</t>
  </si>
  <si>
    <t>D.1.4.c.2.02: Instalační materiál</t>
  </si>
  <si>
    <t>S/D.1.4.c.002/D.1.4.c.2.03</t>
  </si>
  <si>
    <t>D.1.4.c.2.03: Ostatní</t>
  </si>
  <si>
    <t>S/D.1.4.c.002/D.1.4.c.2.04</t>
  </si>
  <si>
    <t>D.1.4.c.2.04: Vedlejší rozpočtové náklady</t>
  </si>
  <si>
    <t>Stavba</t>
  </si>
  <si>
    <t>Skupina objektů</t>
  </si>
  <si>
    <t>Podobjekt</t>
  </si>
  <si>
    <t>ks</t>
  </si>
  <si>
    <t>B</t>
  </si>
  <si>
    <t>m</t>
  </si>
  <si>
    <t xml:space="preserve">Spojka SZM1 </t>
  </si>
  <si>
    <t xml:space="preserve">Držák DZM 12 </t>
  </si>
  <si>
    <t xml:space="preserve">Držák DZM 13 </t>
  </si>
  <si>
    <t>Závitová tyč M8 1m</t>
  </si>
  <si>
    <t>Kovová hmoždinka M8 "GZ"</t>
  </si>
  <si>
    <t>Lišta hranatá bezhalogenová 20x10mm</t>
  </si>
  <si>
    <t>Lišta hranatá bezhalogenová 40x20mm</t>
  </si>
  <si>
    <t>Protipožární prostupy</t>
  </si>
  <si>
    <t>Spojovací a instalační materiál (šrouby, vruty, hmoždiny, pásky podložky ap.)</t>
  </si>
  <si>
    <t>Pomocné práce / průrazy, vrtání otvorů apod.</t>
  </si>
  <si>
    <t>hod</t>
  </si>
  <si>
    <t>Drážka pro uložení kabelů pod omítku - drážkování</t>
  </si>
  <si>
    <t>Drážka pro uložení kabelů pod omítku - zapravení</t>
  </si>
  <si>
    <t>Drážka pro uložení kabelů pod omítku - výmalba</t>
  </si>
  <si>
    <t>Dílenská dokumentace, technická příprava zakázky</t>
  </si>
  <si>
    <t>Dokumentace skutečného provedení</t>
  </si>
  <si>
    <t>Elektroinstalační trubka ohebná pr. 20</t>
  </si>
  <si>
    <t>Elektroinstalační trubka ohebná pr. 25</t>
  </si>
  <si>
    <t>Elektroinstalační trubka ohebná pr. 32</t>
  </si>
  <si>
    <t>D.1.4.c.2.01_001</t>
  </si>
  <si>
    <t>Kamera, IP, Dome, rozlišení 5MPx, motorický objektiv 3,2-10mm, IR přísvit 20m, citlivost 0,15 lux (Color), max. 30 sn./s, WDR 120dB, ONVIF S/G, H.265/H.264, Hallway view (90/270°), možnost definovat až 5 oblastí zájmu, nastavení překročení čáry, nastavení virtuální oblasti, definice min. a max. detekovaného objektu s citlivostí, Alarm IN/OUT, napájení PoE 802.3af, s prostorem pro kabeláž, montáž na stěnu nebo strop.</t>
  </si>
  <si>
    <t>D.1.4.c.2.01_002</t>
  </si>
  <si>
    <t>Kamera, IP, Bullet, rozlišení 5MPx, motorický objektiv 3,2-10mm, IR přísvit 30m, max. 30 sn./s ve všech rozlišeních, WDR 120dB, funkce Defog, citlivost 0,15 lux (Color), ONVIF S/G/T, podpora Open Platform - možnost instalovat aplikace třetích stran (API), H.265/H.264, multistreaming, virtuální čára s definicí směru, napájení PoE 802.3af, včetně boxu s prostorem pro kabeláž, montáž na stěnu nebo strop, IP66, IK10.</t>
  </si>
  <si>
    <t>D.1.4.c.2.01_003</t>
  </si>
  <si>
    <t>Výložník pro kameru, atyp provedení, kovový, délka 0,1m až 0,5m, průchod kabeláže vnitřkem konstrukce, montáž na stěnu, barva přizpůsobená barvě kamery</t>
  </si>
  <si>
    <t>D.1.4.c.2.01_004</t>
  </si>
  <si>
    <t>Rozvaděč datový, 19", stojanový, výška 22U, š600xhl600mm, skleněné dveře, šedý</t>
  </si>
  <si>
    <t>D.1.4.c.2.01_005</t>
  </si>
  <si>
    <t xml:space="preserve">Switch, 4x 1G SFP uplink, 24x RJ45 10/100/1000Base-T, 24x PoE/PoE+, PoE budget minimálně 360W, 230V, L2 s managementem, do 19" rozvaděče, maximální hloubka 250mm.
</t>
  </si>
  <si>
    <t>D.1.4.c.2.01_006</t>
  </si>
  <si>
    <t>Patch panel, 19", UTP, cat.5E, 1U, vybavený 24x RJ45</t>
  </si>
  <si>
    <t>D.1.4.c.2.01_007</t>
  </si>
  <si>
    <t>Vyvazovací panel, 19", 5x oko, 1U</t>
  </si>
  <si>
    <t>D.1.4.c.2.01_008</t>
  </si>
  <si>
    <t>Záložní zdroj, On-line UPS, 1fáze, 1000VA/900W, IEC zásuvky, Rack provedení, včetně držáků do Racku 19"</t>
  </si>
  <si>
    <t>D.1.4.c.2.01_009</t>
  </si>
  <si>
    <t>Rozvodný panel 8x230V, 19", včetně přepěťové ochrany, kabel 3m, vypínač, zástrčka česká</t>
  </si>
  <si>
    <t>D.1.4.c.2.01_010</t>
  </si>
  <si>
    <t>Rozvodný panel 8x230V, 19",  včetně přepěťové ochrany, kabel 3m, vypínač, zástrčka C14</t>
  </si>
  <si>
    <t>D.1.4.c.2.01_011</t>
  </si>
  <si>
    <t>Optický propojovací kabel, SC-LC, 50/125um, MM, OM3, 10m</t>
  </si>
  <si>
    <t>D.1.4.c.2.01_012</t>
  </si>
  <si>
    <t>Propojovací kabel, UTP, cat.5E, LSZH, délka 0,5m</t>
  </si>
  <si>
    <t>D.1.4.c.2.01_013</t>
  </si>
  <si>
    <t>Propojovací kabel, UTP, cat.5E, LSZH, délka 1m</t>
  </si>
  <si>
    <t>D.1.4.c.2.02_001</t>
  </si>
  <si>
    <t>Kabel, UTP, cat.5E, LSZH, Eca</t>
  </si>
  <si>
    <t>D.1.4.c.2.02_002</t>
  </si>
  <si>
    <t>Žlab MERKUR 2 50 /50 (spol. s PZTS, uvedený ve výkazu CCTV)</t>
  </si>
  <si>
    <t>D.1.4.c.2.02_003</t>
  </si>
  <si>
    <t>D.1.4.c.2.02_004</t>
  </si>
  <si>
    <t>D.1.4.c.2.02_005</t>
  </si>
  <si>
    <t>D.1.4.c.2.02_006</t>
  </si>
  <si>
    <t>D.1.4.c.2.02_007</t>
  </si>
  <si>
    <t>D.1.4.c.2.02_008</t>
  </si>
  <si>
    <t>D.1.4.c.2.02_009</t>
  </si>
  <si>
    <t>D.1.4.c.2.02_010</t>
  </si>
  <si>
    <t>D.1.4.c.2.02_011</t>
  </si>
  <si>
    <t>D.1.4.c.2.02_012</t>
  </si>
  <si>
    <t>D.1.4.c.2.03_001</t>
  </si>
  <si>
    <t>D.1.4.c.2.03_002</t>
  </si>
  <si>
    <t>D.1.4.c.2.03_003</t>
  </si>
  <si>
    <t>D.1.4.c.2.03_004</t>
  </si>
  <si>
    <t>D.1.4.c.2.03_005</t>
  </si>
  <si>
    <t>D.1.4.c.2.03_006</t>
  </si>
  <si>
    <t>D.1.4.c.2.03_007</t>
  </si>
  <si>
    <t xml:space="preserve">Připojení do stávající el. instalace objektů - původní rack CCTV, napájení </t>
  </si>
  <si>
    <t>D.1.4.c.2.03_008</t>
  </si>
  <si>
    <t>Kamerová zkouška</t>
  </si>
  <si>
    <t>D.1.4.c.2.03_009</t>
  </si>
  <si>
    <t xml:space="preserve">Naprogramování prvků CCTV do systému, nastavení, zprovoznění </t>
  </si>
  <si>
    <t>D.1.4.c.2.03_010</t>
  </si>
  <si>
    <t>D.1.4.c.2.03_011</t>
  </si>
  <si>
    <t>D.1.4.c.2.03_012</t>
  </si>
  <si>
    <t>D.1.4.c.2.03_013</t>
  </si>
  <si>
    <t>D.1.4.c.2.03_014</t>
  </si>
  <si>
    <t>Ostatní výkony (příprava a úklid pracoviště, žebříky, kontrolní dny)</t>
  </si>
  <si>
    <t>D.1.4.c.2.04_001</t>
  </si>
  <si>
    <t>Vedlejší rozpočtové náklady (doprava, ostatní náklady dodavatele)</t>
  </si>
  <si>
    <t>S: Instalace zabezpečovacích systémů a modernizace CCTV</t>
  </si>
  <si>
    <t>Rozšíření a modernizace CCTV v budově Krajského úřadu na adrese Žerotínovo náměstí 1 v Brně</t>
  </si>
  <si>
    <t>D.1.4.c.2: Specifikace materiálu a služeb, ŽN.1, CCTV</t>
  </si>
  <si>
    <t>D.1.4.c.2.03_015</t>
  </si>
  <si>
    <t>Tvorba symbolu CCTV do sw nadstavby, zprovoznění CCTV ŽN1</t>
  </si>
  <si>
    <t>Zaškolení obsluhy</t>
  </si>
  <si>
    <t>Revize, zkoušky, kontroly, vypracování zpráv, protokolů pro PZTS</t>
  </si>
  <si>
    <t>D.1.4.c.2.01_024</t>
  </si>
  <si>
    <t>D.1.4.c.2.01_023</t>
  </si>
  <si>
    <t>D.1.4.c.2.01_022</t>
  </si>
  <si>
    <t>D.1.4.c.2.01_021</t>
  </si>
  <si>
    <t>D.1.4.c.2.01_020</t>
  </si>
  <si>
    <t>D.1.4.c.2.01_019</t>
  </si>
  <si>
    <t>D.1.4.c.2.01_018</t>
  </si>
  <si>
    <t>D.1.4.c.2.01_014</t>
  </si>
  <si>
    <t>D.1.4.c.2.01_015</t>
  </si>
  <si>
    <t>D.1.4.c.2.01_016</t>
  </si>
  <si>
    <t>D.1.4.c.2.01_017</t>
  </si>
  <si>
    <t>Výkonný síťový záznam CCTV, NVR, pro 32 IP kamer, 32 licencí na kameru, RAID 5, komprese H.264/H.265, záznam rychlost 100/256Mbps, rozlišení až 12Mpx, bez HDD, až 8 disků každý max. 6TB, 8/4 vstupy/výstupy, výstup pro monitor HDMi, VGA, 2x USB, 2x TCP/IP 10/100/1000Base (podpora IPv4, IPv6, možnost definovat DHCP pro obě rozhranní), podpora DDNS přímo od výrobce zařízení, Pro každý kanál možnost definovat příjem textového řetězce z kamery s volbou klíčovéhoho slova pro vyvolání události v NVR a pomocí textu v záznamu vyhledat, export záznamu a možností zadání hesla, e-SATA pro diskové pole, 2U, 19" rack mount, 230V</t>
  </si>
  <si>
    <t>HardDisk, 4TB, pro digitální záznam AV dat, SATA-3, cache paměť 64MB, non-stop provoz, dynamické otáčky 5400, velikost 3,5"</t>
  </si>
  <si>
    <t>Software CCTV, pro samostatné klientské pracoviště, sdružení pohledů všech NVR, možnost sledování kamer, nastavení oprávnění atd., bez dodávky počítače.</t>
  </si>
  <si>
    <t>Switch, 4x 1G SFP uplink, 24x RJ45 10/100/1000Base-T, 24x PoE/PoE+, PoE budget minimálně 360W, 230V, L2 s managementem, do 19" rozvaděče, maximální hloubka 250mm.</t>
  </si>
  <si>
    <t>SFP modul, 1,25G, 850nm, MM, 550m, Dual LC konektor, diagnostika</t>
  </si>
  <si>
    <t>Počítačová stanice, procesor i7, paměť 16GB, SSD disk 512GB, WIN 10 Pro, 2x DP, využití profesionální, včetně grafické karty s kapacitou paměti 8GB a 4 porty Displayport. Klávesnice+myš.</t>
  </si>
  <si>
    <t>Doplnění větrací mřížky do stávající dřevené skříně, rozměr 100x100mm.</t>
  </si>
  <si>
    <t>Kabel propojovací Displayport na HDMI, 5m</t>
  </si>
  <si>
    <t>Kabel propojovací Displayport na HDMI, 15m</t>
  </si>
  <si>
    <t>Záložní zdroj, On-line UPS, 1fáze, 1500VA/1350W, IEC zásuvky, Rack provedení, včetně držáků do Racku 19"</t>
  </si>
  <si>
    <t>Záložní zdroj, Interaktivní UPS, 1fáze, 1000VA/700W, IEC zásuvky, tower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</si>
</sst>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0_);[Red]\-\ #,##0_);&quot;–&quot;??;_(@_)"/>
    <numFmt numFmtId="165" formatCode="_(#,##0.00_);[Red]\-\ #,##0.00_);&quot;–&quot;??;_(@_)"/>
    <numFmt numFmtId="166" formatCode="_(#,##0.000_);[Red]\-\ #,##0.000_);&quot;–&quot;??;_(@_)"/>
    <numFmt numFmtId="167" formatCode="_(#,##0&quot;.&quot;_);;;_(@_)"/>
    <numFmt numFmtId="168" formatCode="_(&quot;Kč&quot;* #,##0.00_);_(&quot;Kč&quot;* \(#,##0.00\);_(&quot;Kč&quot;* &quot;-&quot;??_);_(@_)"/>
  </numFmts>
  <fonts count="68" x14ac:knownFonts="1">
    <font>
      <sz val="10"/>
      <color theme="1"/>
      <name val="Arial"/>
      <family val="2"/>
      <charset val="238"/>
    </font>
    <font>
      <sz val="11"/>
      <color theme="1"/>
      <name val="Calibri"/>
      <family val="2"/>
      <charset val="238"/>
      <scheme val="minor"/>
    </font>
    <font>
      <sz val="10"/>
      <name val="Arial"/>
      <family val="2"/>
      <charset val="238"/>
    </font>
    <font>
      <b/>
      <sz val="12"/>
      <color rgb="FF000000"/>
      <name val="Arial"/>
      <family val="2"/>
      <charset val="238"/>
    </font>
    <font>
      <sz val="10"/>
      <color rgb="FF000000"/>
      <name val="Arial"/>
      <family val="2"/>
      <charset val="238"/>
    </font>
    <font>
      <sz val="10"/>
      <color rgb="FFC00000"/>
      <name val="Arial"/>
      <family val="2"/>
      <charset val="238"/>
    </font>
    <font>
      <sz val="10"/>
      <color rgb="FF0070C0"/>
      <name val="Arial"/>
      <family val="2"/>
      <charset val="238"/>
    </font>
    <font>
      <b/>
      <sz val="10"/>
      <color rgb="FF000000"/>
      <name val="Arial"/>
      <family val="2"/>
      <charset val="238"/>
    </font>
    <font>
      <sz val="6"/>
      <color theme="1"/>
      <name val="Arial"/>
      <family val="2"/>
      <charset val="238"/>
    </font>
    <font>
      <b/>
      <sz val="8"/>
      <color rgb="FF000000"/>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sz val="6"/>
      <color rgb="FF000000"/>
      <name val="Arial"/>
      <family val="2"/>
      <charset val="238"/>
    </font>
    <font>
      <b/>
      <sz val="12"/>
      <color rgb="FF7030A0"/>
      <name val="Century Gothic"/>
      <family val="1"/>
    </font>
    <font>
      <b/>
      <sz val="11"/>
      <color rgb="FF002060"/>
      <name val="Century Gothic"/>
      <family val="1"/>
    </font>
    <font>
      <b/>
      <sz val="10"/>
      <color rgb="FF0070C0"/>
      <name val="Century Gothic"/>
      <family val="1"/>
    </font>
    <font>
      <b/>
      <sz val="9"/>
      <color rgb="FF00B050"/>
      <name val="Century Gothic"/>
      <family val="1"/>
    </font>
    <font>
      <sz val="10"/>
      <name val="Arial CE"/>
      <family val="2"/>
      <charset val="238"/>
    </font>
    <font>
      <sz val="9"/>
      <color theme="1" tint="0.499984740745262"/>
      <name val="Century Gothic"/>
      <family val="1"/>
    </font>
    <font>
      <sz val="10"/>
      <color theme="1" tint="0.499984740745262"/>
      <name val="Century Gothic"/>
      <family val="1"/>
    </font>
    <font>
      <sz val="14"/>
      <name val="Century Gothic"/>
      <family val="1"/>
    </font>
    <font>
      <sz val="9"/>
      <color theme="0" tint="-0.249977111117893"/>
      <name val="Century Gothic"/>
      <family val="1"/>
    </font>
    <font>
      <sz val="10"/>
      <name val="Century Gothic"/>
      <family val="1"/>
    </font>
    <font>
      <sz val="10"/>
      <color indexed="18"/>
      <name val="Century Gothic"/>
      <family val="1"/>
    </font>
    <font>
      <sz val="9"/>
      <color rgb="FF00B050"/>
      <name val="Century Gothic"/>
      <family val="1"/>
    </font>
    <font>
      <sz val="9"/>
      <color indexed="8"/>
      <name val="Century Gothic"/>
      <family val="1"/>
    </font>
    <font>
      <sz val="9"/>
      <name val="Century Gothic"/>
      <family val="1"/>
    </font>
    <font>
      <b/>
      <sz val="9"/>
      <color theme="0" tint="-0.249977111117893"/>
      <name val="Century Gothic"/>
      <family val="1"/>
    </font>
    <font>
      <sz val="9"/>
      <color rgb="FFFF0000"/>
      <name val="Century Gothic"/>
      <family val="1"/>
    </font>
    <font>
      <sz val="10"/>
      <name val="Arial"/>
      <family val="2"/>
    </font>
    <font>
      <sz val="10"/>
      <color indexed="8"/>
      <name val="Century Gothic"/>
      <family val="1"/>
    </font>
    <font>
      <b/>
      <i/>
      <sz val="1"/>
      <color rgb="FF00B050"/>
      <name val="Century Gothic"/>
      <family val="1"/>
    </font>
    <font>
      <b/>
      <i/>
      <sz val="1"/>
      <color theme="0"/>
      <name val="Century Gothic"/>
      <family val="1"/>
    </font>
    <font>
      <sz val="8"/>
      <color theme="0"/>
      <name val="Century Gothic"/>
      <family val="1"/>
    </font>
    <font>
      <b/>
      <sz val="10"/>
      <name val="Century Gothic"/>
      <family val="1"/>
    </font>
    <font>
      <sz val="8"/>
      <color rgb="FFE80047"/>
      <name val="Century Gothic"/>
      <family val="1"/>
    </font>
    <font>
      <sz val="10"/>
      <color rgb="FF7030A0"/>
      <name val="Century Gothic"/>
      <family val="1"/>
    </font>
    <font>
      <sz val="10"/>
      <color theme="0" tint="-0.499984740745262"/>
      <name val="Century Gothic"/>
      <family val="1"/>
    </font>
    <font>
      <sz val="8"/>
      <color rgb="FFF00059"/>
      <name val="Century Gothic"/>
      <family val="1"/>
    </font>
    <font>
      <sz val="10"/>
      <color rgb="FF002060"/>
      <name val="Century Gothic"/>
      <family val="1"/>
    </font>
    <font>
      <sz val="8"/>
      <color theme="1" tint="0.499984740745262"/>
      <name val="Century Gothic"/>
      <family val="1"/>
    </font>
    <font>
      <sz val="8"/>
      <name val="Century Gothic"/>
      <family val="1"/>
    </font>
    <font>
      <sz val="11"/>
      <name val="Century Gothic"/>
      <family val="1"/>
    </font>
    <font>
      <b/>
      <sz val="8"/>
      <name val="Century Gothic"/>
      <family val="1"/>
    </font>
    <font>
      <b/>
      <sz val="10"/>
      <color rgb="FFFF0000"/>
      <name val="Century Gothic"/>
      <family val="1"/>
    </font>
    <font>
      <sz val="12"/>
      <color theme="0"/>
      <name val="Century Gothic"/>
      <family val="2"/>
      <charset val="238"/>
    </font>
    <font>
      <b/>
      <sz val="8"/>
      <color indexed="18"/>
      <name val="Century Gothic"/>
      <family val="1"/>
    </font>
    <font>
      <sz val="8"/>
      <color indexed="8"/>
      <name val="Century Gothic"/>
      <family val="1"/>
    </font>
    <font>
      <b/>
      <sz val="8"/>
      <color rgb="FFFF0000"/>
      <name val="Century Gothic"/>
      <family val="1"/>
    </font>
    <font>
      <sz val="10"/>
      <name val="Calibri"/>
      <family val="2"/>
      <charset val="238"/>
      <scheme val="minor"/>
    </font>
    <font>
      <sz val="8"/>
      <color rgb="FF00B0F0"/>
      <name val="Century Gothic"/>
      <family val="1"/>
    </font>
    <font>
      <i/>
      <sz val="8"/>
      <color indexed="8"/>
      <name val="Century Gothic"/>
      <family val="1"/>
    </font>
    <font>
      <sz val="8"/>
      <name val="Century Gothic"/>
      <family val="2"/>
      <charset val="238"/>
    </font>
    <font>
      <b/>
      <sz val="8"/>
      <color rgb="FF00B050"/>
      <name val="Century Gothic"/>
      <family val="1"/>
    </font>
    <font>
      <sz val="8"/>
      <color rgb="FF00B050"/>
      <name val="Century Gothic"/>
      <family val="1"/>
    </font>
    <font>
      <sz val="9"/>
      <color theme="0"/>
      <name val="Century Gothic"/>
      <family val="2"/>
      <charset val="238"/>
    </font>
    <font>
      <b/>
      <sz val="10"/>
      <color rgb="FF000000"/>
      <name val="Century Gothic"/>
      <family val="1"/>
    </font>
    <font>
      <sz val="10"/>
      <color rgb="FF000000"/>
      <name val="Century Gothic"/>
      <family val="1"/>
    </font>
    <font>
      <b/>
      <sz val="8"/>
      <color rgb="FF614F24"/>
      <name val="Century Gothic"/>
      <family val="1"/>
    </font>
    <font>
      <sz val="8"/>
      <color rgb="FF614F24"/>
      <name val="Century Gothic"/>
      <family val="1"/>
    </font>
    <font>
      <sz val="12"/>
      <color rgb="FF000000"/>
      <name val="Arial"/>
      <family val="2"/>
      <charset val="238"/>
    </font>
    <font>
      <sz val="12"/>
      <color theme="1"/>
      <name val="Arial"/>
      <family val="2"/>
      <charset val="238"/>
    </font>
    <font>
      <sz val="8"/>
      <color theme="1"/>
      <name val="Arial"/>
      <family val="2"/>
      <charset val="238"/>
    </font>
    <font>
      <b/>
      <sz val="13"/>
      <color theme="1"/>
      <name val="Arial"/>
      <family val="2"/>
      <charset val="238"/>
    </font>
    <font>
      <sz val="13"/>
      <color theme="1"/>
      <name val="Arial"/>
      <family val="2"/>
      <charset val="238"/>
    </font>
    <font>
      <sz val="6"/>
      <color rgb="FFFF0000"/>
      <name val="Arial"/>
      <family val="2"/>
      <charset val="238"/>
    </font>
    <font>
      <sz val="12"/>
      <color rgb="FFC00000"/>
      <name val="Arial"/>
      <family val="2"/>
      <charset val="238"/>
    </font>
  </fonts>
  <fills count="7">
    <fill>
      <patternFill patternType="none"/>
    </fill>
    <fill>
      <patternFill patternType="gray125"/>
    </fill>
    <fill>
      <patternFill patternType="solid">
        <fgColor rgb="FFFFFF00"/>
        <bgColor auto="1"/>
      </patternFill>
    </fill>
    <fill>
      <patternFill patternType="solid">
        <fgColor rgb="FFDDDDDD"/>
        <bgColor auto="1"/>
      </patternFill>
    </fill>
    <fill>
      <patternFill patternType="solid">
        <fgColor rgb="FF31869B"/>
        <bgColor auto="1"/>
      </patternFill>
    </fill>
    <fill>
      <patternFill patternType="solid">
        <fgColor rgb="FFB7DEE8"/>
        <bgColor auto="1"/>
      </patternFill>
    </fill>
    <fill>
      <patternFill patternType="solid">
        <fgColor theme="0" tint="-4.9989318521683403E-2"/>
        <bgColor auto="1"/>
      </patternFill>
    </fill>
  </fills>
  <borders count="7">
    <border>
      <left/>
      <right/>
      <top/>
      <bottom/>
      <diagonal/>
    </border>
    <border>
      <left/>
      <right/>
      <top/>
      <bottom style="thin">
        <color rgb="FFDB303B"/>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right/>
      <top style="thin">
        <color theme="1" tint="0.499984740745262"/>
      </top>
      <bottom style="thin">
        <color theme="1" tint="0.499984740745262"/>
      </bottom>
      <diagonal/>
    </border>
    <border>
      <left/>
      <right/>
      <top style="thin">
        <color rgb="FFFF0000"/>
      </top>
      <bottom/>
      <diagonal/>
    </border>
    <border>
      <left/>
      <right/>
      <top/>
      <bottom style="medium">
        <color rgb="FFDB303B"/>
      </bottom>
      <diagonal/>
    </border>
  </borders>
  <cellStyleXfs count="5">
    <xf numFmtId="0" fontId="0" fillId="0" borderId="0"/>
    <xf numFmtId="0" fontId="18" fillId="0" borderId="0"/>
    <xf numFmtId="0" fontId="30" fillId="0" borderId="0"/>
    <xf numFmtId="0" fontId="2" fillId="0" borderId="0"/>
    <xf numFmtId="168" fontId="1" fillId="0" borderId="0" applyFont="0" applyFill="0" applyBorder="0" applyAlignment="0" applyProtection="0"/>
  </cellStyleXfs>
  <cellXfs count="203">
    <xf numFmtId="0" fontId="0" fillId="0" borderId="0" xfId="0"/>
    <xf numFmtId="0" fontId="4" fillId="0" borderId="0" xfId="0" applyFont="1"/>
    <xf numFmtId="0" fontId="8" fillId="0" borderId="0" xfId="0" applyFont="1"/>
    <xf numFmtId="0" fontId="9" fillId="0" borderId="1" xfId="0" applyFont="1" applyBorder="1" applyAlignment="1">
      <alignment horizontal="center"/>
    </xf>
    <xf numFmtId="0" fontId="7" fillId="0" borderId="0" xfId="0" applyFont="1"/>
    <xf numFmtId="0" fontId="10" fillId="0" borderId="0" xfId="0" applyFont="1"/>
    <xf numFmtId="0" fontId="10" fillId="0" borderId="0" xfId="0" applyFont="1" applyAlignment="1">
      <alignment horizontal="left"/>
    </xf>
    <xf numFmtId="0" fontId="11" fillId="0" borderId="0" xfId="0" applyFont="1"/>
    <xf numFmtId="0" fontId="12" fillId="0" borderId="0" xfId="0" applyFont="1"/>
    <xf numFmtId="0" fontId="8" fillId="0" borderId="0" xfId="0" applyFont="1" applyAlignment="1">
      <alignment horizontal="right" vertical="top"/>
    </xf>
    <xf numFmtId="0" fontId="8" fillId="0" borderId="0" xfId="0" applyFont="1" applyAlignment="1">
      <alignment horizontal="center" vertical="top"/>
    </xf>
    <xf numFmtId="0" fontId="8" fillId="3" borderId="0" xfId="0" applyFont="1" applyFill="1"/>
    <xf numFmtId="0" fontId="19" fillId="0" borderId="0" xfId="1" applyFont="1" applyAlignment="1">
      <alignment horizontal="left" vertical="top"/>
    </xf>
    <xf numFmtId="49" fontId="20" fillId="0" borderId="0" xfId="1" applyNumberFormat="1" applyFont="1" applyAlignment="1">
      <alignment horizontal="left" vertical="top" wrapText="1"/>
    </xf>
    <xf numFmtId="0" fontId="22" fillId="0" borderId="0" xfId="1" applyFont="1" applyAlignment="1">
      <alignment wrapText="1"/>
    </xf>
    <xf numFmtId="0" fontId="23" fillId="0" borderId="0" xfId="1" applyFont="1" applyAlignment="1">
      <alignment wrapText="1"/>
    </xf>
    <xf numFmtId="0" fontId="24" fillId="0" borderId="0" xfId="1" applyFont="1" applyAlignment="1">
      <alignment wrapText="1"/>
    </xf>
    <xf numFmtId="0" fontId="25" fillId="0" borderId="0" xfId="1" applyFont="1" applyAlignment="1">
      <alignment wrapText="1"/>
    </xf>
    <xf numFmtId="0" fontId="22" fillId="0" borderId="0" xfId="1" applyFont="1"/>
    <xf numFmtId="0" fontId="27" fillId="0" borderId="0" xfId="1" applyFont="1"/>
    <xf numFmtId="0" fontId="27" fillId="0" borderId="0" xfId="1" applyFont="1" applyAlignment="1">
      <alignment wrapText="1"/>
    </xf>
    <xf numFmtId="0" fontId="17" fillId="0" borderId="0" xfId="1" applyFont="1" applyAlignment="1">
      <alignment wrapText="1"/>
    </xf>
    <xf numFmtId="0" fontId="28" fillId="0" borderId="0" xfId="1" applyFont="1" applyAlignment="1">
      <alignment wrapText="1"/>
    </xf>
    <xf numFmtId="0" fontId="29" fillId="0" borderId="0" xfId="1" applyFont="1" applyAlignment="1">
      <alignment wrapText="1"/>
    </xf>
    <xf numFmtId="49" fontId="26" fillId="0" borderId="0" xfId="1" applyNumberFormat="1" applyFont="1" applyAlignment="1">
      <alignment horizontal="left" vertical="top" wrapText="1"/>
    </xf>
    <xf numFmtId="0" fontId="23" fillId="0" borderId="0" xfId="1" applyFont="1"/>
    <xf numFmtId="0" fontId="23" fillId="0" borderId="0" xfId="2" applyFont="1"/>
    <xf numFmtId="0" fontId="23" fillId="0" borderId="0" xfId="3" applyFont="1"/>
    <xf numFmtId="0" fontId="27" fillId="0" borderId="0" xfId="3" applyFont="1"/>
    <xf numFmtId="49" fontId="31" fillId="0" borderId="0" xfId="1" applyNumberFormat="1" applyFont="1" applyAlignment="1" applyProtection="1">
      <alignment horizontal="left" vertical="center" wrapText="1"/>
      <protection hidden="1"/>
    </xf>
    <xf numFmtId="0" fontId="23" fillId="0" borderId="0" xfId="3" applyFont="1" applyAlignment="1">
      <alignment wrapText="1"/>
    </xf>
    <xf numFmtId="0" fontId="27" fillId="0" borderId="0" xfId="3" applyFont="1" applyAlignment="1">
      <alignment wrapText="1"/>
    </xf>
    <xf numFmtId="0" fontId="23" fillId="0" borderId="0" xfId="2" applyFont="1" applyAlignment="1">
      <alignment wrapText="1"/>
    </xf>
    <xf numFmtId="0" fontId="32" fillId="0" borderId="0" xfId="1" applyFont="1" applyAlignment="1">
      <alignment horizontal="center" vertical="center" wrapText="1"/>
    </xf>
    <xf numFmtId="0" fontId="33" fillId="0" borderId="0" xfId="1" applyFont="1" applyAlignment="1">
      <alignment horizontal="center" vertical="center" wrapText="1"/>
    </xf>
    <xf numFmtId="0" fontId="23" fillId="0" borderId="0" xfId="2" applyFont="1" applyAlignment="1">
      <alignment horizontal="center"/>
    </xf>
    <xf numFmtId="0" fontId="20" fillId="0" borderId="0" xfId="2" applyFont="1" applyAlignment="1">
      <alignment horizontal="center" vertical="center"/>
    </xf>
    <xf numFmtId="0" fontId="20" fillId="0" borderId="0" xfId="2" applyFont="1"/>
    <xf numFmtId="0" fontId="35" fillId="0" borderId="0" xfId="2" applyFont="1" applyAlignment="1">
      <alignment horizontal="center" vertical="top"/>
    </xf>
    <xf numFmtId="0" fontId="36" fillId="0" borderId="0" xfId="3" applyFont="1"/>
    <xf numFmtId="49" fontId="37" fillId="0" borderId="0" xfId="3" applyNumberFormat="1" applyFont="1" applyAlignment="1">
      <alignment horizontal="left"/>
    </xf>
    <xf numFmtId="0" fontId="38" fillId="0" borderId="0" xfId="2" applyFont="1"/>
    <xf numFmtId="0" fontId="38" fillId="0" borderId="0" xfId="2" applyFont="1" applyAlignment="1">
      <alignment horizontal="left" vertical="top"/>
    </xf>
    <xf numFmtId="164" fontId="37" fillId="0" borderId="0" xfId="3" applyNumberFormat="1" applyFont="1"/>
    <xf numFmtId="0" fontId="39" fillId="0" borderId="0" xfId="3" applyFont="1"/>
    <xf numFmtId="49" fontId="40" fillId="0" borderId="0" xfId="3" applyNumberFormat="1" applyFont="1" applyAlignment="1">
      <alignment horizontal="left" indent="1"/>
    </xf>
    <xf numFmtId="164" fontId="40" fillId="0" borderId="0" xfId="3" applyNumberFormat="1" applyFont="1"/>
    <xf numFmtId="49" fontId="15" fillId="0" borderId="0" xfId="2" applyNumberFormat="1" applyFont="1" applyAlignment="1">
      <alignment horizontal="left" indent="1"/>
    </xf>
    <xf numFmtId="164" fontId="15" fillId="0" borderId="0" xfId="2" applyNumberFormat="1" applyFont="1"/>
    <xf numFmtId="0" fontId="43" fillId="0" borderId="0" xfId="2" applyFont="1"/>
    <xf numFmtId="0" fontId="21" fillId="0" borderId="0" xfId="2" applyFont="1"/>
    <xf numFmtId="0" fontId="44" fillId="0" borderId="0" xfId="2" applyFont="1" applyAlignment="1">
      <alignment horizontal="left"/>
    </xf>
    <xf numFmtId="0" fontId="42" fillId="0" borderId="0" xfId="2" applyFont="1" applyAlignment="1">
      <alignment horizontal="left"/>
    </xf>
    <xf numFmtId="4" fontId="44" fillId="0" borderId="0" xfId="2" applyNumberFormat="1" applyFont="1" applyAlignment="1">
      <alignment horizontal="right" indent="1"/>
    </xf>
    <xf numFmtId="4" fontId="42" fillId="0" borderId="0" xfId="2" applyNumberFormat="1" applyFont="1" applyAlignment="1">
      <alignment horizontal="right" indent="1"/>
    </xf>
    <xf numFmtId="0" fontId="23" fillId="5" borderId="3" xfId="2" applyFont="1" applyFill="1" applyBorder="1" applyAlignment="1" applyProtection="1">
      <alignment horizontal="left" wrapText="1"/>
      <protection locked="0"/>
    </xf>
    <xf numFmtId="49" fontId="21" fillId="0" borderId="0" xfId="1" applyNumberFormat="1" applyFont="1" applyAlignment="1" applyProtection="1">
      <alignment vertical="center" wrapText="1"/>
      <protection hidden="1"/>
    </xf>
    <xf numFmtId="167" fontId="45" fillId="0" borderId="0" xfId="1" applyNumberFormat="1" applyFont="1" applyAlignment="1" applyProtection="1">
      <alignment horizontal="center" vertical="center" wrapText="1"/>
      <protection hidden="1"/>
    </xf>
    <xf numFmtId="0" fontId="47" fillId="0" borderId="0" xfId="1" applyFont="1" applyAlignment="1" applyProtection="1">
      <alignment horizontal="left" wrapText="1"/>
      <protection hidden="1"/>
    </xf>
    <xf numFmtId="0" fontId="49" fillId="0" borderId="0" xfId="1" applyFont="1" applyAlignment="1">
      <alignment horizontal="left" vertical="top"/>
    </xf>
    <xf numFmtId="0" fontId="27" fillId="0" borderId="0" xfId="1" applyFont="1" applyAlignment="1">
      <alignment horizontal="left" wrapText="1"/>
    </xf>
    <xf numFmtId="0" fontId="32" fillId="0" borderId="0" xfId="1" applyFont="1" applyAlignment="1">
      <alignment horizontal="left" vertical="center" wrapText="1"/>
    </xf>
    <xf numFmtId="0" fontId="17" fillId="0" borderId="0" xfId="1" applyFont="1" applyAlignment="1">
      <alignment horizontal="left" wrapText="1"/>
    </xf>
    <xf numFmtId="0" fontId="33" fillId="0" borderId="0" xfId="1" applyFont="1" applyAlignment="1">
      <alignment horizontal="left" vertical="center" wrapText="1"/>
    </xf>
    <xf numFmtId="0" fontId="23" fillId="0" borderId="0" xfId="1" applyFont="1" applyAlignment="1">
      <alignment horizontal="left" wrapText="1"/>
    </xf>
    <xf numFmtId="0" fontId="48" fillId="0" borderId="0" xfId="1" applyFont="1" applyAlignment="1">
      <alignment horizontal="left" vertical="top" wrapText="1"/>
    </xf>
    <xf numFmtId="0" fontId="49" fillId="0" borderId="0" xfId="1" applyFont="1" applyAlignment="1">
      <alignment horizontal="right" vertical="top"/>
    </xf>
    <xf numFmtId="49" fontId="49" fillId="0" borderId="0" xfId="1" applyNumberFormat="1" applyFont="1" applyAlignment="1">
      <alignment horizontal="left" vertical="top" wrapText="1"/>
    </xf>
    <xf numFmtId="49" fontId="48" fillId="0" borderId="0" xfId="1" applyNumberFormat="1" applyFont="1" applyAlignment="1">
      <alignment horizontal="left" vertical="top" wrapText="1"/>
    </xf>
    <xf numFmtId="0" fontId="42" fillId="0" borderId="0" xfId="1" applyFont="1" applyAlignment="1">
      <alignment wrapText="1"/>
    </xf>
    <xf numFmtId="0" fontId="50" fillId="0" borderId="0" xfId="1" applyFont="1" applyAlignment="1">
      <alignment wrapText="1"/>
    </xf>
    <xf numFmtId="167" fontId="45" fillId="0" borderId="0" xfId="1" applyNumberFormat="1" applyFont="1" applyAlignment="1" applyProtection="1">
      <alignment vertical="center" wrapText="1"/>
      <protection hidden="1"/>
    </xf>
    <xf numFmtId="0" fontId="47" fillId="0" borderId="0" xfId="1" applyFont="1" applyAlignment="1">
      <alignment horizontal="left" wrapText="1"/>
    </xf>
    <xf numFmtId="49" fontId="49" fillId="0" borderId="0" xfId="1" applyNumberFormat="1" applyFont="1" applyAlignment="1">
      <alignment horizontal="left" vertical="top"/>
    </xf>
    <xf numFmtId="0" fontId="51" fillId="0" borderId="0" xfId="1" applyFont="1" applyAlignment="1">
      <alignment horizontal="left"/>
    </xf>
    <xf numFmtId="0" fontId="42" fillId="0" borderId="0" xfId="1" applyFont="1" applyAlignment="1">
      <alignment horizontal="center" vertical="top"/>
    </xf>
    <xf numFmtId="0" fontId="42" fillId="0" borderId="0" xfId="1" applyFont="1" applyAlignment="1">
      <alignment horizontal="center" vertical="top" wrapText="1"/>
    </xf>
    <xf numFmtId="0" fontId="54" fillId="0" borderId="0" xfId="1" applyFont="1" applyAlignment="1">
      <alignment wrapText="1"/>
    </xf>
    <xf numFmtId="0" fontId="55" fillId="0" borderId="0" xfId="1" applyFont="1" applyAlignment="1">
      <alignment wrapText="1"/>
    </xf>
    <xf numFmtId="0" fontId="34" fillId="4" borderId="3" xfId="2" applyFont="1" applyFill="1" applyBorder="1"/>
    <xf numFmtId="0" fontId="34" fillId="4" borderId="3" xfId="2" applyFont="1" applyFill="1" applyBorder="1" applyAlignment="1">
      <alignment vertical="center"/>
    </xf>
    <xf numFmtId="0" fontId="56" fillId="4" borderId="3" xfId="0" applyFont="1" applyFill="1" applyBorder="1" applyAlignment="1">
      <alignment horizontal="center" vertical="center"/>
    </xf>
    <xf numFmtId="49" fontId="57" fillId="0" borderId="5" xfId="0" applyNumberFormat="1" applyFont="1" applyBorder="1" applyAlignment="1">
      <alignment horizontal="left" vertical="top"/>
    </xf>
    <xf numFmtId="164" fontId="57" fillId="0" borderId="5" xfId="0" applyNumberFormat="1" applyFont="1" applyBorder="1" applyAlignment="1">
      <alignment horizontal="right" vertical="top"/>
    </xf>
    <xf numFmtId="164" fontId="58" fillId="0" borderId="0" xfId="0" applyNumberFormat="1" applyFont="1" applyAlignment="1">
      <alignment horizontal="right" vertical="top"/>
    </xf>
    <xf numFmtId="164" fontId="58" fillId="0" borderId="5" xfId="0" applyNumberFormat="1" applyFont="1" applyBorder="1" applyAlignment="1">
      <alignment horizontal="right" vertical="top"/>
    </xf>
    <xf numFmtId="49" fontId="58" fillId="0" borderId="0" xfId="0" applyNumberFormat="1" applyFont="1" applyAlignment="1">
      <alignment horizontal="left" vertical="top"/>
    </xf>
    <xf numFmtId="49" fontId="58" fillId="0" borderId="5" xfId="0" applyNumberFormat="1" applyFont="1" applyBorder="1" applyAlignment="1">
      <alignment horizontal="left" vertical="top"/>
    </xf>
    <xf numFmtId="165" fontId="26" fillId="5" borderId="4" xfId="0" applyNumberFormat="1" applyFont="1" applyFill="1" applyBorder="1" applyAlignment="1">
      <alignment horizontal="right" vertical="top"/>
    </xf>
    <xf numFmtId="165" fontId="26" fillId="0" borderId="0" xfId="0" applyNumberFormat="1" applyFont="1" applyAlignment="1">
      <alignment horizontal="right" vertical="top"/>
    </xf>
    <xf numFmtId="1" fontId="26" fillId="6" borderId="4" xfId="0" applyNumberFormat="1" applyFont="1" applyFill="1" applyBorder="1" applyAlignment="1">
      <alignment horizontal="center" vertical="top"/>
    </xf>
    <xf numFmtId="0" fontId="26" fillId="6" borderId="4" xfId="0" applyFont="1" applyFill="1" applyBorder="1" applyAlignment="1">
      <alignment vertical="top" wrapText="1"/>
    </xf>
    <xf numFmtId="49" fontId="26" fillId="6" borderId="4" xfId="0" applyNumberFormat="1" applyFont="1" applyFill="1" applyBorder="1" applyAlignment="1">
      <alignment horizontal="left" vertical="top" wrapText="1"/>
    </xf>
    <xf numFmtId="49" fontId="26" fillId="6" borderId="4" xfId="0" applyNumberFormat="1" applyFont="1" applyFill="1" applyBorder="1" applyAlignment="1">
      <alignment horizontal="center" vertical="top"/>
    </xf>
    <xf numFmtId="166" fontId="26" fillId="6" borderId="4" xfId="0" applyNumberFormat="1" applyFont="1" applyFill="1" applyBorder="1" applyAlignment="1">
      <alignment horizontal="right" vertical="top"/>
    </xf>
    <xf numFmtId="164" fontId="26" fillId="6" borderId="4" xfId="0" applyNumberFormat="1" applyFont="1" applyFill="1" applyBorder="1" applyAlignment="1">
      <alignment horizontal="right" vertical="top"/>
    </xf>
    <xf numFmtId="0" fontId="26" fillId="6" borderId="4" xfId="0" applyFont="1" applyFill="1" applyBorder="1" applyAlignment="1">
      <alignment horizontal="right" vertical="top"/>
    </xf>
    <xf numFmtId="0" fontId="41" fillId="0" borderId="0" xfId="1" applyFont="1" applyAlignment="1">
      <alignment wrapText="1"/>
    </xf>
    <xf numFmtId="0" fontId="53" fillId="0" borderId="0" xfId="1" applyFont="1" applyAlignment="1">
      <alignment horizontal="left" vertical="top" wrapText="1"/>
    </xf>
    <xf numFmtId="0" fontId="42" fillId="0" borderId="0" xfId="1" applyFont="1" applyAlignment="1">
      <alignment horizontal="left" vertical="top" wrapText="1"/>
    </xf>
    <xf numFmtId="0" fontId="59" fillId="0" borderId="0" xfId="0" applyFont="1" applyAlignment="1">
      <alignment horizontal="left"/>
    </xf>
    <xf numFmtId="0" fontId="60" fillId="0" borderId="0" xfId="2" applyFont="1" applyAlignment="1">
      <alignment horizontal="left" vertical="top"/>
    </xf>
    <xf numFmtId="0" fontId="61" fillId="0" borderId="0" xfId="0" applyFont="1"/>
    <xf numFmtId="0" fontId="62" fillId="0" borderId="0" xfId="0" applyFont="1"/>
    <xf numFmtId="0" fontId="63" fillId="0" borderId="0" xfId="0" applyFont="1"/>
    <xf numFmtId="0" fontId="63" fillId="0" borderId="0" xfId="0" applyFont="1" applyAlignment="1">
      <alignment shrinkToFit="1"/>
    </xf>
    <xf numFmtId="0" fontId="0" fillId="0" borderId="6" xfId="0" applyBorder="1"/>
    <xf numFmtId="0" fontId="8" fillId="0" borderId="6" xfId="0" applyFont="1" applyBorder="1"/>
    <xf numFmtId="0" fontId="66" fillId="0" borderId="0" xfId="0" applyFont="1" applyAlignment="1">
      <alignment horizontal="center"/>
    </xf>
    <xf numFmtId="0" fontId="13" fillId="0" borderId="0" xfId="0" applyFont="1"/>
    <xf numFmtId="0" fontId="3" fillId="0" borderId="0" xfId="0" applyFont="1" applyAlignment="1">
      <alignment horizontal="center" vertical="top"/>
    </xf>
    <xf numFmtId="0" fontId="61" fillId="0" borderId="0" xfId="0" applyFont="1" applyAlignment="1">
      <alignment horizontal="center" vertical="top"/>
    </xf>
    <xf numFmtId="0" fontId="67" fillId="0" borderId="0" xfId="0" applyFont="1"/>
    <xf numFmtId="0" fontId="67" fillId="2" borderId="0" xfId="0" applyFont="1" applyFill="1" applyAlignment="1">
      <alignment horizontal="center"/>
    </xf>
    <xf numFmtId="0" fontId="10" fillId="2" borderId="0" xfId="0" applyFont="1" applyFill="1" applyAlignment="1">
      <alignment horizontal="center"/>
    </xf>
    <xf numFmtId="0" fontId="7" fillId="0" borderId="0" xfId="0" applyFont="1" applyAlignment="1">
      <alignment horizontal="right" vertical="top"/>
    </xf>
    <xf numFmtId="0" fontId="0" fillId="0" borderId="0" xfId="0" applyAlignment="1">
      <alignment vertical="top" wrapText="1"/>
    </xf>
    <xf numFmtId="0" fontId="5" fillId="0" borderId="0" xfId="0" applyFont="1"/>
    <xf numFmtId="0" fontId="13" fillId="0" borderId="1" xfId="0" applyFont="1" applyBorder="1"/>
    <xf numFmtId="0" fontId="4" fillId="0" borderId="0" xfId="0" applyFont="1" applyAlignment="1">
      <alignment vertical="top"/>
    </xf>
    <xf numFmtId="0" fontId="61" fillId="0" borderId="0" xfId="0" applyFont="1" applyAlignment="1">
      <alignment horizontal="left"/>
    </xf>
    <xf numFmtId="0" fontId="13" fillId="0" borderId="0" xfId="0" applyFont="1" applyAlignment="1">
      <alignment horizontal="left"/>
    </xf>
    <xf numFmtId="164" fontId="7" fillId="0" borderId="0" xfId="0" applyNumberFormat="1" applyFont="1" applyAlignment="1">
      <alignment vertical="top"/>
    </xf>
    <xf numFmtId="0" fontId="6" fillId="0" borderId="0" xfId="0" applyFont="1"/>
    <xf numFmtId="164" fontId="4" fillId="0" borderId="0" xfId="0" applyNumberFormat="1" applyFont="1" applyAlignment="1">
      <alignment vertical="top"/>
    </xf>
    <xf numFmtId="0" fontId="5" fillId="2" borderId="0" xfId="0" applyFont="1" applyFill="1" applyAlignment="1">
      <alignment horizontal="center"/>
    </xf>
    <xf numFmtId="0" fontId="13" fillId="0" borderId="6" xfId="0" applyFont="1" applyBorder="1"/>
    <xf numFmtId="49" fontId="10" fillId="0" borderId="0" xfId="0" applyNumberFormat="1" applyFont="1"/>
    <xf numFmtId="49" fontId="8" fillId="0" borderId="0" xfId="0" applyNumberFormat="1" applyFont="1"/>
    <xf numFmtId="49" fontId="56" fillId="4" borderId="3" xfId="0" applyNumberFormat="1" applyFont="1" applyFill="1" applyBorder="1" applyAlignment="1">
      <alignment horizontal="left" vertical="center"/>
    </xf>
    <xf numFmtId="49" fontId="8" fillId="0" borderId="1" xfId="0" applyNumberFormat="1" applyFont="1" applyBorder="1"/>
    <xf numFmtId="164" fontId="11" fillId="0" borderId="0" xfId="0" applyNumberFormat="1" applyFont="1"/>
    <xf numFmtId="164" fontId="8" fillId="0" borderId="0" xfId="0" applyNumberFormat="1" applyFont="1"/>
    <xf numFmtId="164" fontId="56" fillId="4" borderId="3" xfId="0" applyNumberFormat="1" applyFont="1" applyFill="1" applyBorder="1" applyAlignment="1">
      <alignment horizontal="right" vertical="center"/>
    </xf>
    <xf numFmtId="164" fontId="8" fillId="0" borderId="0" xfId="0" applyNumberFormat="1" applyFont="1" applyAlignment="1">
      <alignment horizontal="right" vertical="top"/>
    </xf>
    <xf numFmtId="164" fontId="8" fillId="0" borderId="1" xfId="0" applyNumberFormat="1" applyFont="1" applyBorder="1"/>
    <xf numFmtId="166" fontId="8" fillId="0" borderId="0" xfId="0" applyNumberFormat="1" applyFont="1"/>
    <xf numFmtId="166" fontId="10" fillId="0" borderId="0" xfId="0" applyNumberFormat="1" applyFont="1"/>
    <xf numFmtId="166" fontId="12" fillId="0" borderId="0" xfId="0" applyNumberFormat="1" applyFont="1"/>
    <xf numFmtId="166" fontId="56" fillId="4" borderId="3" xfId="0" applyNumberFormat="1" applyFont="1" applyFill="1" applyBorder="1" applyAlignment="1">
      <alignment horizontal="center" vertical="center"/>
    </xf>
    <xf numFmtId="166" fontId="8" fillId="0" borderId="0" xfId="0" applyNumberFormat="1" applyFont="1" applyAlignment="1">
      <alignment horizontal="right" vertical="top"/>
    </xf>
    <xf numFmtId="166" fontId="8" fillId="0" borderId="1" xfId="0" applyNumberFormat="1" applyFont="1" applyBorder="1"/>
    <xf numFmtId="164" fontId="10" fillId="0" borderId="0" xfId="0" applyNumberFormat="1" applyFont="1"/>
    <xf numFmtId="164" fontId="12" fillId="0" borderId="0" xfId="0" applyNumberFormat="1" applyFont="1"/>
    <xf numFmtId="164" fontId="56" fillId="4" borderId="3" xfId="0" applyNumberFormat="1" applyFont="1" applyFill="1" applyBorder="1" applyAlignment="1">
      <alignment horizontal="center" vertical="center"/>
    </xf>
    <xf numFmtId="0" fontId="14" fillId="0" borderId="0" xfId="0" applyFont="1" applyAlignment="1">
      <alignment horizontal="right" vertical="top"/>
    </xf>
    <xf numFmtId="164" fontId="14" fillId="0" borderId="0" xfId="0" applyNumberFormat="1" applyFont="1" applyAlignment="1">
      <alignment horizontal="right" vertical="top"/>
    </xf>
    <xf numFmtId="166" fontId="14" fillId="0" borderId="0" xfId="0" applyNumberFormat="1" applyFont="1" applyAlignment="1">
      <alignment horizontal="right" vertical="top"/>
    </xf>
    <xf numFmtId="0" fontId="14" fillId="0" borderId="0" xfId="0" applyFont="1"/>
    <xf numFmtId="0" fontId="15" fillId="0" borderId="0" xfId="0" applyFont="1" applyAlignment="1">
      <alignment horizontal="right" vertical="top"/>
    </xf>
    <xf numFmtId="49" fontId="15" fillId="0" borderId="0" xfId="0" applyNumberFormat="1" applyFont="1" applyAlignment="1">
      <alignment horizontal="left" vertical="top" indent="1"/>
    </xf>
    <xf numFmtId="164" fontId="15" fillId="0" borderId="0" xfId="0" applyNumberFormat="1" applyFont="1" applyAlignment="1">
      <alignment horizontal="right" vertical="top"/>
    </xf>
    <xf numFmtId="166" fontId="15" fillId="0" borderId="0" xfId="0" applyNumberFormat="1" applyFont="1" applyAlignment="1">
      <alignment horizontal="right" vertical="top"/>
    </xf>
    <xf numFmtId="0" fontId="15" fillId="0" borderId="0" xfId="0" applyFont="1"/>
    <xf numFmtId="0" fontId="16" fillId="0" borderId="0" xfId="0" applyFont="1" applyAlignment="1">
      <alignment horizontal="right" vertical="top"/>
    </xf>
    <xf numFmtId="49" fontId="16" fillId="0" borderId="0" xfId="0" applyNumberFormat="1" applyFont="1" applyAlignment="1">
      <alignment horizontal="left" vertical="top" indent="2"/>
    </xf>
    <xf numFmtId="164" fontId="16" fillId="0" borderId="0" xfId="0" applyNumberFormat="1" applyFont="1" applyAlignment="1">
      <alignment horizontal="right" vertical="top"/>
    </xf>
    <xf numFmtId="166" fontId="16" fillId="0" borderId="0" xfId="0" applyNumberFormat="1" applyFont="1" applyAlignment="1">
      <alignment horizontal="right" vertical="top"/>
    </xf>
    <xf numFmtId="0" fontId="16" fillId="0" borderId="0" xfId="0" applyFont="1"/>
    <xf numFmtId="1" fontId="8" fillId="0" borderId="0" xfId="0" applyNumberFormat="1" applyFont="1"/>
    <xf numFmtId="1" fontId="11" fillId="0" borderId="0" xfId="0" applyNumberFormat="1" applyFont="1" applyAlignment="1">
      <alignment horizontal="right" vertical="top"/>
    </xf>
    <xf numFmtId="1" fontId="8" fillId="0" borderId="2" xfId="0" applyNumberFormat="1" applyFont="1" applyBorder="1" applyAlignment="1">
      <alignment horizontal="center" vertical="top"/>
    </xf>
    <xf numFmtId="1" fontId="8" fillId="0" borderId="0" xfId="0" applyNumberFormat="1" applyFont="1" applyAlignment="1">
      <alignment horizontal="center" vertical="top"/>
    </xf>
    <xf numFmtId="1" fontId="56" fillId="4" borderId="3" xfId="0" applyNumberFormat="1" applyFont="1" applyFill="1" applyBorder="1" applyAlignment="1">
      <alignment horizontal="center" vertical="center"/>
    </xf>
    <xf numFmtId="49" fontId="56" fillId="4" borderId="3" xfId="0" applyNumberFormat="1" applyFont="1" applyFill="1" applyBorder="1" applyAlignment="1">
      <alignment horizontal="center" vertical="center"/>
    </xf>
    <xf numFmtId="49" fontId="8" fillId="0" borderId="0" xfId="0" applyNumberFormat="1" applyFont="1" applyAlignment="1">
      <alignment horizontal="left" vertical="top" wrapText="1"/>
    </xf>
    <xf numFmtId="49" fontId="8" fillId="0" borderId="0" xfId="0" applyNumberFormat="1" applyFont="1" applyAlignment="1">
      <alignment horizontal="center" vertical="top"/>
    </xf>
    <xf numFmtId="1" fontId="14" fillId="0" borderId="0" xfId="0" applyNumberFormat="1" applyFont="1" applyAlignment="1">
      <alignment horizontal="right" vertical="top"/>
    </xf>
    <xf numFmtId="1" fontId="14" fillId="0" borderId="0" xfId="0" applyNumberFormat="1" applyFont="1"/>
    <xf numFmtId="49" fontId="14" fillId="0" borderId="0" xfId="0" applyNumberFormat="1" applyFont="1" applyAlignment="1">
      <alignment horizontal="left" vertical="top" wrapText="1"/>
    </xf>
    <xf numFmtId="49" fontId="14" fillId="0" borderId="0" xfId="0" applyNumberFormat="1" applyFont="1"/>
    <xf numFmtId="166" fontId="14" fillId="0" borderId="0" xfId="0" applyNumberFormat="1" applyFont="1"/>
    <xf numFmtId="164" fontId="14" fillId="0" borderId="0" xfId="0" applyNumberFormat="1" applyFont="1"/>
    <xf numFmtId="1" fontId="15" fillId="0" borderId="0" xfId="0" applyNumberFormat="1" applyFont="1" applyAlignment="1">
      <alignment horizontal="right" vertical="top"/>
    </xf>
    <xf numFmtId="1" fontId="15" fillId="0" borderId="0" xfId="0" applyNumberFormat="1" applyFont="1"/>
    <xf numFmtId="49" fontId="15" fillId="0" borderId="0" xfId="0" applyNumberFormat="1" applyFont="1" applyAlignment="1">
      <alignment horizontal="left" vertical="top" wrapText="1"/>
    </xf>
    <xf numFmtId="49" fontId="15" fillId="0" borderId="0" xfId="0" applyNumberFormat="1" applyFont="1"/>
    <xf numFmtId="166" fontId="15" fillId="0" borderId="0" xfId="0" applyNumberFormat="1" applyFont="1"/>
    <xf numFmtId="164" fontId="15" fillId="0" borderId="0" xfId="0" applyNumberFormat="1" applyFont="1"/>
    <xf numFmtId="1" fontId="16" fillId="0" borderId="0" xfId="0" applyNumberFormat="1" applyFont="1" applyAlignment="1">
      <alignment horizontal="right" vertical="top"/>
    </xf>
    <xf numFmtId="1" fontId="16" fillId="0" borderId="0" xfId="0" applyNumberFormat="1" applyFont="1"/>
    <xf numFmtId="49" fontId="16" fillId="0" borderId="0" xfId="0" applyNumberFormat="1" applyFont="1" applyAlignment="1">
      <alignment horizontal="left" vertical="top" wrapText="1"/>
    </xf>
    <xf numFmtId="49" fontId="16" fillId="0" borderId="0" xfId="0" applyNumberFormat="1" applyFont="1"/>
    <xf numFmtId="166" fontId="16" fillId="0" borderId="0" xfId="0" applyNumberFormat="1" applyFont="1"/>
    <xf numFmtId="164" fontId="16" fillId="0" borderId="0" xfId="0" applyNumberFormat="1" applyFont="1"/>
    <xf numFmtId="49" fontId="9" fillId="0" borderId="1" xfId="0" applyNumberFormat="1" applyFont="1" applyBorder="1" applyAlignment="1">
      <alignment horizontal="center"/>
    </xf>
    <xf numFmtId="0" fontId="23" fillId="5" borderId="3" xfId="2" applyFont="1" applyFill="1" applyBorder="1" applyAlignment="1" applyProtection="1">
      <alignment horizontal="left"/>
      <protection locked="0"/>
    </xf>
    <xf numFmtId="49" fontId="14" fillId="0" borderId="0" xfId="0" applyNumberFormat="1" applyFont="1" applyAlignment="1">
      <alignment horizontal="left" vertical="top" wrapText="1"/>
    </xf>
    <xf numFmtId="0" fontId="0" fillId="0" borderId="0" xfId="0" applyAlignment="1">
      <alignment wrapText="1"/>
    </xf>
    <xf numFmtId="0" fontId="46" fillId="4" borderId="3" xfId="2" applyFont="1" applyFill="1" applyBorder="1" applyAlignment="1">
      <alignment horizontal="center" vertical="center"/>
    </xf>
    <xf numFmtId="0" fontId="42" fillId="0" borderId="0" xfId="2" applyFont="1" applyAlignment="1">
      <alignment horizontal="center" wrapText="1"/>
    </xf>
    <xf numFmtId="167" fontId="45" fillId="0" borderId="0" xfId="1" applyNumberFormat="1" applyFont="1" applyAlignment="1" applyProtection="1">
      <alignment horizontal="center" vertical="center" wrapText="1"/>
      <protection hidden="1"/>
    </xf>
    <xf numFmtId="0" fontId="64" fillId="0" borderId="0" xfId="0" applyFont="1" applyAlignment="1">
      <alignment horizontal="center" vertical="center" shrinkToFit="1"/>
    </xf>
    <xf numFmtId="0" fontId="65" fillId="0" borderId="0" xfId="0" applyFont="1" applyAlignment="1">
      <alignment shrinkToFit="1"/>
    </xf>
    <xf numFmtId="0" fontId="4" fillId="0" borderId="0" xfId="0" applyFont="1" applyAlignment="1">
      <alignment vertical="top"/>
    </xf>
    <xf numFmtId="0" fontId="0" fillId="0" borderId="0" xfId="0" applyAlignment="1">
      <alignment vertical="top"/>
    </xf>
    <xf numFmtId="0" fontId="3" fillId="0" borderId="0" xfId="0" applyFont="1" applyAlignment="1">
      <alignment horizontal="center"/>
    </xf>
    <xf numFmtId="0" fontId="62" fillId="0" borderId="0" xfId="0" applyFont="1" applyAlignment="1">
      <alignment horizontal="center"/>
    </xf>
    <xf numFmtId="0" fontId="3" fillId="0" borderId="0" xfId="0" applyFont="1" applyAlignment="1">
      <alignment horizontal="center" vertical="top"/>
    </xf>
    <xf numFmtId="0" fontId="4" fillId="0" borderId="0" xfId="0" applyFont="1" applyAlignment="1">
      <alignment vertical="top" wrapText="1"/>
    </xf>
    <xf numFmtId="0" fontId="0" fillId="0" borderId="0" xfId="0" applyAlignment="1">
      <alignment vertical="top" wrapText="1"/>
    </xf>
    <xf numFmtId="49" fontId="45" fillId="0" borderId="0" xfId="1" applyNumberFormat="1" applyFont="1" applyAlignment="1" applyProtection="1">
      <alignment horizontal="center" vertical="center" wrapText="1"/>
      <protection hidden="1"/>
    </xf>
    <xf numFmtId="164" fontId="45" fillId="0" borderId="0" xfId="1" applyNumberFormat="1" applyFont="1" applyAlignment="1" applyProtection="1">
      <alignment horizontal="center" vertical="center" wrapText="1"/>
      <protection hidden="1"/>
    </xf>
  </cellXfs>
  <cellStyles count="5">
    <cellStyle name="Měna 3" xfId="4" xr:uid="{87983D84-E3C8-4051-8080-AFCF566BAA64}"/>
    <cellStyle name="Normální" xfId="0" builtinId="0"/>
    <cellStyle name="Normální 2 2" xfId="1" xr:uid="{00000000-0005-0000-0000-000001000000}"/>
    <cellStyle name="Normální 3 3" xfId="2" xr:uid="{00000000-0005-0000-0000-000002000000}"/>
    <cellStyle name="Normální 4 2 2" xfId="3" xr:uid="{00000000-0005-0000-0000-000003000000}"/>
  </cellStyles>
  <dxfs count="6">
    <dxf>
      <fill>
        <patternFill>
          <bgColor rgb="FF00B050"/>
        </patternFill>
      </fill>
    </dxf>
    <dxf>
      <fill>
        <patternFill>
          <bgColor rgb="FFFF0000"/>
        </patternFill>
      </fill>
    </dxf>
    <dxf>
      <fill>
        <patternFill>
          <bgColor rgb="FFFFC000"/>
        </patternFill>
      </fill>
    </dxf>
    <dxf>
      <fill>
        <patternFill>
          <bgColor rgb="FF00B0F0"/>
        </patternFill>
      </fill>
    </dxf>
    <dxf>
      <fill>
        <patternFill>
          <bgColor rgb="FF7030A0"/>
        </patternFill>
      </fill>
    </dxf>
    <dxf>
      <fill>
        <patternFill>
          <bgColor rgb="FFFFFF00"/>
        </patternFill>
      </fill>
    </dxf>
  </dxfs>
  <tableStyles count="0" defaultTableStyle="TableStyleMedium2" defaultPivotStyle="PivotStyleLight16"/>
  <colors>
    <mruColors>
      <color rgb="FFB7DEE8"/>
      <color rgb="FF318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19050</xdr:colOff>
      <xdr:row>16</xdr:row>
      <xdr:rowOff>47625</xdr:rowOff>
    </xdr:from>
    <xdr:to>
      <xdr:col>3</xdr:col>
      <xdr:colOff>57150</xdr:colOff>
      <xdr:row>20</xdr:row>
      <xdr:rowOff>91440</xdr:rowOff>
    </xdr:to>
    <xdr:pic>
      <xdr:nvPicPr>
        <xdr:cNvPr id="1025" name="Obrázek 2">
          <a:extLst>
            <a:ext uri="{FF2B5EF4-FFF2-40B4-BE49-F238E27FC236}">
              <a16:creationId xmlns:a16="http://schemas.microsoft.com/office/drawing/2014/main" id="{67EC3C38-E89E-3097-42F5-BA280DFE6DFF}"/>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952500</xdr:colOff>
      <xdr:row>1</xdr:row>
      <xdr:rowOff>9525</xdr:rowOff>
    </xdr:from>
    <xdr:to>
      <xdr:col>7</xdr:col>
      <xdr:colOff>962025</xdr:colOff>
      <xdr:row>3</xdr:row>
      <xdr:rowOff>85725</xdr:rowOff>
    </xdr:to>
    <xdr:pic>
      <xdr:nvPicPr>
        <xdr:cNvPr id="2049" name="&lt;#ecLogo&gt;">
          <a:extLst>
            <a:ext uri="{FF2B5EF4-FFF2-40B4-BE49-F238E27FC236}">
              <a16:creationId xmlns:a16="http://schemas.microsoft.com/office/drawing/2014/main" id="{00000000-0008-0000-0100-00000108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00B050"/>
    <pageSetUpPr fitToPage="1"/>
  </sheetPr>
  <dimension ref="C1:H24"/>
  <sheetViews>
    <sheetView showGridLines="0" view="pageBreakPreview" zoomScale="132" zoomScaleNormal="100" zoomScaleSheetLayoutView="132" zoomScalePageLayoutView="19" workbookViewId="0">
      <pane ySplit="15" topLeftCell="A36" activePane="bottomLeft" state="frozen"/>
      <selection pane="bottomLeft" activeCell="C4" sqref="C4:F4"/>
    </sheetView>
  </sheetViews>
  <sheetFormatPr defaultColWidth="10.7109375" defaultRowHeight="13.5" x14ac:dyDescent="0.25"/>
  <cols>
    <col min="1" max="2" width="3.7109375" style="26" customWidth="1"/>
    <col min="3" max="3" width="20.7109375" style="26" customWidth="1"/>
    <col min="4" max="4" width="40.7109375" style="26" customWidth="1"/>
    <col min="5" max="5" width="20.7109375" style="26" customWidth="1"/>
    <col min="6" max="6" width="40.7109375" style="26" customWidth="1"/>
    <col min="7" max="8" width="3.7109375" style="26" customWidth="1"/>
    <col min="9" max="9" width="27.42578125" style="26" customWidth="1"/>
    <col min="10" max="10" width="20" style="26" customWidth="1"/>
    <col min="11" max="16384" width="10.7109375" style="26"/>
  </cols>
  <sheetData>
    <row r="1" spans="3:8" ht="25.5" customHeight="1" x14ac:dyDescent="0.25"/>
    <row r="2" spans="3:8" s="35" customFormat="1" ht="12.75" customHeight="1" x14ac:dyDescent="0.25">
      <c r="C2" s="191" t="s">
        <v>74</v>
      </c>
      <c r="D2" s="191"/>
      <c r="E2" s="191"/>
      <c r="F2" s="191"/>
    </row>
    <row r="3" spans="3:8" ht="12.75" customHeight="1" x14ac:dyDescent="0.25">
      <c r="C3" s="191"/>
      <c r="D3" s="191"/>
      <c r="E3" s="191"/>
      <c r="F3" s="191"/>
    </row>
    <row r="4" spans="3:8" s="35" customFormat="1" ht="51.75" customHeight="1" x14ac:dyDescent="0.25">
      <c r="C4" s="189" t="s">
        <v>236</v>
      </c>
      <c r="D4" s="189"/>
      <c r="E4" s="189"/>
      <c r="F4" s="189"/>
    </row>
    <row r="5" spans="3:8" s="36" customFormat="1" ht="30" customHeight="1" x14ac:dyDescent="0.3">
      <c r="C5" s="190" t="s">
        <v>75</v>
      </c>
      <c r="D5" s="190"/>
      <c r="E5" s="190"/>
      <c r="F5" s="190"/>
    </row>
    <row r="6" spans="3:8" s="37" customFormat="1" ht="15" customHeight="1" x14ac:dyDescent="0.3">
      <c r="C6" s="80" t="s">
        <v>76</v>
      </c>
      <c r="D6" s="55"/>
      <c r="E6" s="79" t="s">
        <v>77</v>
      </c>
      <c r="F6" s="55"/>
    </row>
    <row r="7" spans="3:8" s="37" customFormat="1" ht="15" customHeight="1" x14ac:dyDescent="0.3">
      <c r="C7" s="80" t="s">
        <v>78</v>
      </c>
      <c r="D7" s="55"/>
      <c r="E7" s="79" t="s">
        <v>79</v>
      </c>
      <c r="F7" s="186"/>
    </row>
    <row r="8" spans="3:8" s="37" customFormat="1" ht="15" customHeight="1" x14ac:dyDescent="0.3">
      <c r="C8" s="80" t="s">
        <v>80</v>
      </c>
      <c r="D8" s="186"/>
      <c r="E8" s="79" t="s">
        <v>81</v>
      </c>
      <c r="F8" s="186"/>
    </row>
    <row r="9" spans="3:8" ht="12.75" customHeight="1" x14ac:dyDescent="0.3">
      <c r="C9" s="38"/>
      <c r="D9" s="38"/>
      <c r="E9" s="38"/>
      <c r="F9" s="38"/>
      <c r="H9" s="39"/>
    </row>
    <row r="10" spans="3:8" s="37" customFormat="1" ht="12.75" customHeight="1" x14ac:dyDescent="0.25">
      <c r="C10" s="191" t="s">
        <v>82</v>
      </c>
      <c r="D10" s="191"/>
      <c r="E10" s="191"/>
      <c r="F10" s="191"/>
    </row>
    <row r="11" spans="3:8" s="37" customFormat="1" ht="12.75" customHeight="1" x14ac:dyDescent="0.25">
      <c r="C11" s="57"/>
      <c r="D11" s="57"/>
      <c r="E11" s="57"/>
      <c r="F11" s="57"/>
    </row>
    <row r="12" spans="3:8" s="41" customFormat="1" ht="14.25" x14ac:dyDescent="0.3">
      <c r="C12" s="40"/>
      <c r="E12" s="42"/>
      <c r="F12" s="43"/>
      <c r="H12" s="44"/>
    </row>
    <row r="13" spans="3:8" s="41" customFormat="1" x14ac:dyDescent="0.25">
      <c r="C13" s="45"/>
      <c r="E13" s="42"/>
      <c r="F13" s="46"/>
    </row>
    <row r="14" spans="3:8" s="41" customFormat="1" x14ac:dyDescent="0.25">
      <c r="C14" s="45"/>
      <c r="E14" s="42"/>
      <c r="F14" s="46"/>
    </row>
    <row r="15" spans="3:8" s="41" customFormat="1" ht="31.9" customHeight="1" x14ac:dyDescent="0.25">
      <c r="C15" s="187" t="str">
        <f>Rekapitulace!D6</f>
        <v>Rozšíření a modernizace CCTV v budově Krajského úřadu na adrese Žerotínovo náměstí 1 v Brně</v>
      </c>
      <c r="D15" s="188"/>
      <c r="E15" s="188"/>
      <c r="F15" s="146">
        <f>Rekapitulace!E6</f>
        <v>0</v>
      </c>
    </row>
    <row r="16" spans="3:8" s="41" customFormat="1" ht="14.25" x14ac:dyDescent="0.25">
      <c r="C16" s="150" t="str">
        <f>Rekapitulace!D7</f>
        <v>D.1.4.c.2: Specifikace materiálu a služeb, ŽN.1, CCTV</v>
      </c>
      <c r="E16" s="42"/>
      <c r="F16" s="151">
        <f>Rekapitulace!E7</f>
        <v>0</v>
      </c>
    </row>
    <row r="17" spans="3:8" s="41" customFormat="1" ht="15" x14ac:dyDescent="0.25">
      <c r="C17" s="47"/>
      <c r="E17" s="42"/>
      <c r="F17" s="48"/>
    </row>
    <row r="18" spans="3:8" s="41" customFormat="1" ht="15" x14ac:dyDescent="0.25">
      <c r="C18" s="47"/>
      <c r="E18" s="42"/>
      <c r="F18" s="48"/>
    </row>
    <row r="19" spans="3:8" s="41" customFormat="1" ht="15" x14ac:dyDescent="0.25">
      <c r="C19" s="47"/>
      <c r="E19" s="42"/>
      <c r="F19" s="48"/>
    </row>
    <row r="20" spans="3:8" s="41" customFormat="1" ht="18.75" customHeight="1" x14ac:dyDescent="0.25">
      <c r="E20" s="42"/>
      <c r="F20" s="48"/>
    </row>
    <row r="21" spans="3:8" x14ac:dyDescent="0.25">
      <c r="C21" s="100" t="s">
        <v>83</v>
      </c>
      <c r="E21" s="51" t="s">
        <v>84</v>
      </c>
      <c r="F21" s="53">
        <f>F15</f>
        <v>0</v>
      </c>
    </row>
    <row r="22" spans="3:8" ht="14.25" x14ac:dyDescent="0.3">
      <c r="C22" s="101" t="s">
        <v>85</v>
      </c>
      <c r="E22" s="52" t="s">
        <v>4</v>
      </c>
      <c r="F22" s="54">
        <f>F21*0.21</f>
        <v>0</v>
      </c>
    </row>
    <row r="23" spans="3:8" ht="16.5" x14ac:dyDescent="0.3">
      <c r="C23" s="101" t="s">
        <v>86</v>
      </c>
      <c r="E23" s="52"/>
      <c r="F23" s="54"/>
      <c r="H23" s="49"/>
    </row>
    <row r="24" spans="3:8" s="50" customFormat="1" ht="18.75" x14ac:dyDescent="0.3">
      <c r="C24" s="101" t="s">
        <v>87</v>
      </c>
      <c r="E24" s="52" t="s">
        <v>88</v>
      </c>
      <c r="F24" s="54">
        <f>F21+F22</f>
        <v>0</v>
      </c>
    </row>
  </sheetData>
  <sheetProtection algorithmName="SHA-512" hashValue="qXE2WyT3AFR+QEQCkRPmCqpxV8X2LSQ2Oo7JXu9YgwkyC+4JIuzHf30pWeHN2bDavkooF4xzacZuqbx5rFtm1g==" saltValue="fHePb+RSdJBLJpz11CL+dg==" spinCount="100000" sheet="1" objects="1" scenarios="1"/>
  <mergeCells count="6">
    <mergeCell ref="C15:E15"/>
    <mergeCell ref="C4:F4"/>
    <mergeCell ref="C5:F5"/>
    <mergeCell ref="C10:F10"/>
    <mergeCell ref="C2:F2"/>
    <mergeCell ref="C3:F3"/>
  </mergeCells>
  <printOptions horizontalCentered="1" verticalCentered="1"/>
  <pageMargins left="0.47244094488188998" right="0.47244094488188998" top="0.78740157480314998" bottom="0.78740157480314998" header="0.39370078740157499" footer="0.31496062992126"/>
  <pageSetup paperSize="9" orientation="landscape" r:id="rId1"/>
  <headerFooter>
    <oddFooter>&amp;L&amp;"Century Gothic,Obyčejné"&amp;6&amp;K01+047www.ocea.cz&amp;C&amp;"Century Gothic,Obyčejné"&amp;6&amp;K01+048&amp;P z &amp;N&amp;R&amp;"Century Gothic,Obyčejné"&amp;6&amp;K01+049&amp;D</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outlinePr summaryBelow="0" summaryRight="0"/>
    <pageSetUpPr fitToPage="1"/>
  </sheetPr>
  <dimension ref="A1:L44"/>
  <sheetViews>
    <sheetView showGridLines="0" topLeftCell="B1" zoomScaleNormal="100" workbookViewId="0">
      <selection activeCell="D60" sqref="D60"/>
    </sheetView>
  </sheetViews>
  <sheetFormatPr defaultColWidth="9.140625" defaultRowHeight="8.25" x14ac:dyDescent="0.15"/>
  <cols>
    <col min="1" max="1" width="9.140625" style="2" hidden="1" customWidth="1"/>
    <col min="2" max="2" width="4.7109375" style="2" customWidth="1"/>
    <col min="3" max="8" width="14.7109375" style="2" customWidth="1"/>
    <col min="9" max="9" width="9.140625" style="2" customWidth="1"/>
    <col min="10" max="11" width="9.140625" style="2"/>
    <col min="12" max="12" width="56" style="2" hidden="1" customWidth="1"/>
    <col min="13" max="16384" width="9.140625" style="2"/>
  </cols>
  <sheetData>
    <row r="1" spans="1:12" ht="11.25" x14ac:dyDescent="0.2">
      <c r="A1" s="7"/>
      <c r="B1" s="7"/>
      <c r="C1" s="104" t="s">
        <v>120</v>
      </c>
    </row>
    <row r="2" spans="1:12" ht="11.25" x14ac:dyDescent="0.2">
      <c r="A2" s="11">
        <v>0</v>
      </c>
      <c r="C2" s="104" t="s">
        <v>121</v>
      </c>
    </row>
    <row r="3" spans="1:12" ht="11.25" customHeight="1" x14ac:dyDescent="0.2">
      <c r="A3" s="11" t="e">
        <f t="array" ref="A3">INDEX(VAT_RATES,MATCH(0,COUNTIF($A$1:A2,VAT_RATES),0))</f>
        <v>#REF!</v>
      </c>
      <c r="C3" s="104" t="s">
        <v>122</v>
      </c>
      <c r="D3" s="192" t="s">
        <v>123</v>
      </c>
      <c r="E3" s="193"/>
      <c r="F3" s="193"/>
      <c r="G3" s="193"/>
    </row>
    <row r="4" spans="1:12" ht="11.25" customHeight="1" x14ac:dyDescent="0.2">
      <c r="A4" s="11" t="e">
        <f t="array" ref="A4">INDEX(VAT_RATES,MATCH(0,COUNTIF($A$1:A3,VAT_RATES),0))</f>
        <v>#REF!</v>
      </c>
      <c r="C4" s="105" t="s">
        <v>124</v>
      </c>
      <c r="D4" s="193"/>
      <c r="E4" s="193"/>
      <c r="F4" s="193"/>
      <c r="G4" s="193"/>
    </row>
    <row r="5" spans="1:12" ht="12.75" x14ac:dyDescent="0.2">
      <c r="A5" s="11" t="e">
        <f t="array" ref="A5">INDEX(VAT_RATES,MATCH(0,COUNTIF($A$1:A4,VAT_RATES),0))</f>
        <v>#REF!</v>
      </c>
      <c r="C5" s="106"/>
      <c r="D5" s="107"/>
      <c r="E5" s="107"/>
      <c r="F5" s="107"/>
      <c r="G5" s="107"/>
      <c r="H5" s="107"/>
      <c r="L5" s="108"/>
    </row>
    <row r="6" spans="1:12" ht="12.75" customHeight="1" x14ac:dyDescent="0.15">
      <c r="A6" s="11" t="e">
        <f>SUMIF(GROUP_ID,"",ITEM_PRICES)</f>
        <v>#REF!</v>
      </c>
      <c r="C6" s="109"/>
      <c r="D6" s="109"/>
      <c r="E6" s="109"/>
      <c r="F6" s="109"/>
      <c r="G6" s="109"/>
      <c r="H6" s="109"/>
      <c r="K6" s="5"/>
      <c r="L6" s="5"/>
    </row>
    <row r="7" spans="1:12" s="102" customFormat="1" ht="15.4" customHeight="1" x14ac:dyDescent="0.2">
      <c r="A7" s="102">
        <f>IF(ISNUMBER($A$3),SUMIF(VAT_RATES,$A$3,ITEM_PRICES),0)</f>
        <v>0</v>
      </c>
      <c r="C7" s="110"/>
      <c r="D7" s="111"/>
      <c r="E7" s="198" t="s">
        <v>125</v>
      </c>
      <c r="F7" s="198"/>
      <c r="G7" s="111"/>
      <c r="H7" s="111"/>
      <c r="I7" s="103"/>
      <c r="J7" s="112"/>
      <c r="K7" s="112"/>
      <c r="L7" s="113" t="s">
        <v>126</v>
      </c>
    </row>
    <row r="8" spans="1:12" x14ac:dyDescent="0.15">
      <c r="A8" s="11">
        <f>IF(ISNUMBER($A$4),SUMIF(VAT_RATES,$A$4,ITEM_PRICES),0)</f>
        <v>0</v>
      </c>
      <c r="C8" s="109"/>
      <c r="D8" s="109"/>
      <c r="E8" s="109"/>
      <c r="F8" s="109"/>
      <c r="G8" s="109"/>
      <c r="H8" s="109"/>
      <c r="K8" s="5"/>
      <c r="L8" s="114">
        <f ca="1">CELL("width",E8)+CELL("width",F8)+CELL("width",G8)+CELL("width",H8)</f>
        <v>56</v>
      </c>
    </row>
    <row r="9" spans="1:12" customFormat="1" ht="12.75" x14ac:dyDescent="0.2">
      <c r="A9">
        <f>IF(ISNUMBER($A$5),SUMIF(VAT_RATES,$A$5,ITEM_PRICES),0)</f>
        <v>0</v>
      </c>
      <c r="C9" s="1"/>
      <c r="D9" s="115" t="s">
        <v>127</v>
      </c>
      <c r="E9" s="199"/>
      <c r="F9" s="200"/>
      <c r="G9" s="200"/>
      <c r="H9" s="200"/>
      <c r="J9" s="117"/>
      <c r="K9" s="117"/>
      <c r="L9" s="116">
        <f>E9</f>
        <v>0</v>
      </c>
    </row>
    <row r="10" spans="1:12" customFormat="1" ht="12.75" x14ac:dyDescent="0.2">
      <c r="A10" t="str">
        <f>IF($A7=0,"","DPH " &amp; $A3 &amp; " % ze základny: " &amp; TEXT($A7,"# ##0"))</f>
        <v/>
      </c>
      <c r="C10" s="1"/>
      <c r="D10" s="115" t="s">
        <v>128</v>
      </c>
      <c r="E10" s="200" t="s">
        <v>129</v>
      </c>
      <c r="F10" s="200"/>
      <c r="G10" s="200"/>
      <c r="H10" s="200"/>
      <c r="J10" s="117"/>
      <c r="K10" s="117"/>
      <c r="L10" s="116" t="str">
        <f>E10</f>
        <v>240820_ZER</v>
      </c>
    </row>
    <row r="11" spans="1:12" customFormat="1" ht="12.75" x14ac:dyDescent="0.2">
      <c r="A11" t="str">
        <f>IF($A8=0,"","DPH " &amp; $A4 &amp; " % ze základny: " &amp; TEXT($A8,"# ##0"))</f>
        <v/>
      </c>
      <c r="C11" s="1"/>
      <c r="D11" s="115" t="s">
        <v>130</v>
      </c>
      <c r="E11" s="199"/>
      <c r="F11" s="200"/>
      <c r="G11" s="200"/>
      <c r="H11" s="200"/>
      <c r="J11" s="117"/>
      <c r="K11" s="117"/>
      <c r="L11" s="116">
        <f>E11</f>
        <v>0</v>
      </c>
    </row>
    <row r="12" spans="1:12" x14ac:dyDescent="0.15">
      <c r="A12" s="11" t="str">
        <f>IF($A9=0,"","DPH " &amp; $A5 &amp; " % ze základny: " &amp; TEXT($A9,"# ##0"))</f>
        <v/>
      </c>
      <c r="C12" s="118"/>
      <c r="D12" s="118"/>
      <c r="E12" s="118"/>
      <c r="F12" s="118"/>
      <c r="G12" s="118"/>
      <c r="H12" s="118"/>
      <c r="J12" s="5"/>
      <c r="K12" s="5"/>
    </row>
    <row r="13" spans="1:12" x14ac:dyDescent="0.15">
      <c r="A13" s="11" t="str">
        <f>IF($A7=0,"",$A7*$A3/100)</f>
        <v/>
      </c>
      <c r="C13" s="109"/>
      <c r="D13" s="109"/>
      <c r="E13" s="109"/>
      <c r="F13" s="109"/>
      <c r="G13" s="109"/>
      <c r="H13" s="109"/>
      <c r="J13" s="5"/>
      <c r="K13" s="5"/>
    </row>
    <row r="14" spans="1:12" s="103" customFormat="1" ht="15.75" x14ac:dyDescent="0.25">
      <c r="A14" s="103" t="str">
        <f>IF($A8=0,"",$A8*$A4/100)</f>
        <v/>
      </c>
      <c r="C14" s="102"/>
      <c r="D14" s="102"/>
      <c r="E14" s="196" t="s">
        <v>131</v>
      </c>
      <c r="F14" s="197"/>
      <c r="G14" s="102"/>
      <c r="H14" s="102"/>
      <c r="J14" s="112"/>
      <c r="K14" s="112"/>
    </row>
    <row r="15" spans="1:12" x14ac:dyDescent="0.15">
      <c r="A15" s="11" t="str">
        <f>IF($A9=0,"",$A9*$A5/100)</f>
        <v/>
      </c>
      <c r="C15" s="109"/>
      <c r="D15" s="109"/>
      <c r="E15" s="109"/>
      <c r="F15" s="109"/>
      <c r="G15" s="109"/>
      <c r="H15" s="109"/>
      <c r="J15" s="5"/>
      <c r="K15" s="5"/>
    </row>
    <row r="16" spans="1:12" customFormat="1" ht="12.75" x14ac:dyDescent="0.2">
      <c r="A16">
        <f>SUM(A13:A15)</f>
        <v>0</v>
      </c>
      <c r="C16" s="1"/>
      <c r="D16" s="115" t="s">
        <v>132</v>
      </c>
      <c r="E16" s="194" t="s">
        <v>133</v>
      </c>
      <c r="F16" s="195"/>
      <c r="G16" s="195"/>
      <c r="H16" s="195"/>
      <c r="J16" s="117"/>
      <c r="K16" s="117"/>
    </row>
    <row r="17" spans="1:12" x14ac:dyDescent="0.15">
      <c r="A17" s="5"/>
      <c r="B17" s="5"/>
      <c r="C17" s="118"/>
      <c r="D17" s="118"/>
      <c r="E17" s="118"/>
      <c r="F17" s="118"/>
      <c r="G17" s="118"/>
      <c r="H17" s="118"/>
      <c r="J17" s="5"/>
      <c r="K17" s="5"/>
    </row>
    <row r="18" spans="1:12" x14ac:dyDescent="0.15">
      <c r="C18" s="109"/>
      <c r="D18" s="109"/>
      <c r="E18" s="109"/>
      <c r="F18" s="109"/>
      <c r="G18" s="109"/>
      <c r="H18" s="109"/>
      <c r="J18" s="5"/>
      <c r="K18" s="5"/>
    </row>
    <row r="19" spans="1:12" s="103" customFormat="1" ht="15.75" x14ac:dyDescent="0.25">
      <c r="C19" s="102"/>
      <c r="D19" s="120"/>
      <c r="E19" s="196" t="s">
        <v>134</v>
      </c>
      <c r="F19" s="197"/>
      <c r="G19" s="102"/>
      <c r="H19" s="102"/>
      <c r="J19" s="112"/>
      <c r="K19" s="112"/>
    </row>
    <row r="20" spans="1:12" x14ac:dyDescent="0.15">
      <c r="C20" s="109"/>
      <c r="D20" s="109"/>
      <c r="E20" s="109"/>
      <c r="F20" s="109"/>
      <c r="G20" s="109"/>
      <c r="H20" s="109"/>
      <c r="J20" s="5"/>
      <c r="K20" s="5"/>
    </row>
    <row r="21" spans="1:12" customFormat="1" ht="12.75" x14ac:dyDescent="0.2">
      <c r="C21" s="1"/>
      <c r="D21" s="115" t="s">
        <v>132</v>
      </c>
      <c r="E21" s="119" t="s">
        <v>133</v>
      </c>
      <c r="F21" s="119"/>
      <c r="G21" s="119"/>
      <c r="H21" s="119"/>
      <c r="J21" s="117"/>
      <c r="K21" s="117"/>
    </row>
    <row r="22" spans="1:12" x14ac:dyDescent="0.15">
      <c r="C22" s="118"/>
      <c r="D22" s="118"/>
      <c r="E22" s="118"/>
      <c r="F22" s="118"/>
      <c r="G22" s="118"/>
      <c r="H22" s="118"/>
      <c r="J22" s="5"/>
      <c r="K22" s="5"/>
    </row>
    <row r="23" spans="1:12" x14ac:dyDescent="0.15">
      <c r="C23" s="109"/>
      <c r="D23" s="121"/>
      <c r="E23" s="109"/>
      <c r="F23" s="109"/>
      <c r="G23" s="109"/>
      <c r="H23" s="109"/>
      <c r="J23" s="5"/>
      <c r="K23" s="5"/>
    </row>
    <row r="24" spans="1:12" s="103" customFormat="1" ht="15.75" x14ac:dyDescent="0.25">
      <c r="C24" s="102"/>
      <c r="D24" s="120"/>
      <c r="E24" s="196" t="s">
        <v>135</v>
      </c>
      <c r="F24" s="197"/>
      <c r="G24" s="102"/>
      <c r="H24" s="102"/>
      <c r="J24" s="112"/>
      <c r="K24" s="112"/>
    </row>
    <row r="25" spans="1:12" x14ac:dyDescent="0.15">
      <c r="C25" s="109"/>
      <c r="D25" s="121"/>
      <c r="E25" s="109"/>
      <c r="F25" s="109"/>
      <c r="G25" s="109"/>
      <c r="H25" s="109"/>
      <c r="J25" s="5"/>
      <c r="K25" s="5"/>
    </row>
    <row r="26" spans="1:12" customFormat="1" ht="12.75" x14ac:dyDescent="0.2">
      <c r="C26" s="1"/>
      <c r="D26" s="115" t="s">
        <v>136</v>
      </c>
      <c r="E26" s="122" t="e">
        <f ca="1">INDIRECT("A6")</f>
        <v>#REF!</v>
      </c>
      <c r="F26" s="4" t="s">
        <v>137</v>
      </c>
      <c r="G26" s="1"/>
      <c r="H26" s="1"/>
      <c r="I26" s="123"/>
      <c r="J26" s="117"/>
      <c r="K26" s="117"/>
      <c r="L26" s="117"/>
    </row>
    <row r="27" spans="1:12" customFormat="1" ht="12.75" x14ac:dyDescent="0.2">
      <c r="C27" s="1"/>
      <c r="D27" s="115" t="s">
        <v>138</v>
      </c>
      <c r="E27" s="124">
        <f ca="1">INDIRECT("A16")</f>
        <v>0</v>
      </c>
      <c r="F27" s="1" t="str">
        <f>F26</f>
        <v>Kč</v>
      </c>
      <c r="G27" s="1"/>
      <c r="H27" s="1"/>
      <c r="I27" s="123"/>
      <c r="J27" s="117"/>
      <c r="K27" s="117"/>
      <c r="L27" s="125"/>
    </row>
    <row r="28" spans="1:12" customFormat="1" ht="12.75" x14ac:dyDescent="0.2">
      <c r="C28" s="1"/>
      <c r="D28" s="115" t="s">
        <v>139</v>
      </c>
      <c r="E28" s="124" t="e">
        <f ca="1">E26+E27</f>
        <v>#REF!</v>
      </c>
      <c r="F28" s="1" t="str">
        <f>F26</f>
        <v>Kč</v>
      </c>
      <c r="G28" s="1"/>
      <c r="H28" s="1"/>
      <c r="I28" s="123"/>
      <c r="J28" s="117"/>
      <c r="K28" s="117"/>
      <c r="L28" s="117"/>
    </row>
    <row r="29" spans="1:12" x14ac:dyDescent="0.15">
      <c r="C29" s="126"/>
      <c r="D29" s="126"/>
      <c r="E29" s="126"/>
      <c r="F29" s="126"/>
      <c r="G29" s="126"/>
      <c r="H29" s="126"/>
    </row>
    <row r="30" spans="1:12" x14ac:dyDescent="0.15">
      <c r="C30" s="7"/>
    </row>
    <row r="31" spans="1:12" x14ac:dyDescent="0.15">
      <c r="C31" s="7"/>
    </row>
    <row r="32" spans="1:12" x14ac:dyDescent="0.15">
      <c r="C32" s="7"/>
    </row>
    <row r="33" spans="3:3" x14ac:dyDescent="0.15">
      <c r="C33" s="7"/>
    </row>
    <row r="34" spans="3:3" x14ac:dyDescent="0.15">
      <c r="C34" s="7"/>
    </row>
    <row r="35" spans="3:3" x14ac:dyDescent="0.15">
      <c r="C35" s="7"/>
    </row>
    <row r="36" spans="3:3" x14ac:dyDescent="0.15">
      <c r="C36" s="7"/>
    </row>
    <row r="37" spans="3:3" x14ac:dyDescent="0.15">
      <c r="C37" s="7"/>
    </row>
    <row r="38" spans="3:3" x14ac:dyDescent="0.15">
      <c r="C38" s="7"/>
    </row>
    <row r="39" spans="3:3" x14ac:dyDescent="0.15">
      <c r="C39" s="7"/>
    </row>
    <row r="40" spans="3:3" x14ac:dyDescent="0.15">
      <c r="C40" s="7"/>
    </row>
    <row r="41" spans="3:3" x14ac:dyDescent="0.15">
      <c r="C41" s="7"/>
    </row>
    <row r="42" spans="3:3" x14ac:dyDescent="0.15">
      <c r="C42" s="7"/>
    </row>
    <row r="43" spans="3:3" x14ac:dyDescent="0.15">
      <c r="C43" s="7"/>
    </row>
    <row r="44" spans="3:3" x14ac:dyDescent="0.15">
      <c r="C44" s="7"/>
    </row>
  </sheetData>
  <mergeCells count="9">
    <mergeCell ref="D3:G4"/>
    <mergeCell ref="E16:H16"/>
    <mergeCell ref="E19:F19"/>
    <mergeCell ref="E24:F24"/>
    <mergeCell ref="E7:F7"/>
    <mergeCell ref="E9:H9"/>
    <mergeCell ref="E10:H10"/>
    <mergeCell ref="E11:H11"/>
    <mergeCell ref="E14:F14"/>
  </mergeCells>
  <pageMargins left="0.70866141732283505" right="0.70866141732283505" top="0.78740157480314998" bottom="0.78740157480314998" header="0.31496062992126" footer="0.31496062992126"/>
  <pageSetup paperSize="9" pageOrder="overThenDown" orientation="portrait" r:id="rId1"/>
  <headerFooter>
    <oddFooter>&amp;L&amp;8Vytvořeno systémem euroCALC4&amp;C&amp;P/&amp;N&amp;R&amp;8&amp;[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theme="0" tint="-0.249977111117893"/>
    <pageSetUpPr fitToPage="1"/>
  </sheetPr>
  <dimension ref="B1:Z283"/>
  <sheetViews>
    <sheetView showGridLines="0" view="pageBreakPreview" zoomScale="130" zoomScaleNormal="130" zoomScaleSheetLayoutView="130" zoomScalePageLayoutView="19" workbookViewId="0">
      <pane ySplit="4" topLeftCell="A5" activePane="bottomLeft" state="frozen"/>
      <selection pane="bottomLeft"/>
    </sheetView>
  </sheetViews>
  <sheetFormatPr defaultColWidth="8.7109375" defaultRowHeight="13.5" x14ac:dyDescent="0.25"/>
  <cols>
    <col min="1" max="1" width="4" style="26" customWidth="1"/>
    <col min="2" max="2" width="4" style="64" customWidth="1"/>
    <col min="3" max="3" width="120" style="32" customWidth="1"/>
    <col min="4" max="4" width="4" style="15" customWidth="1"/>
    <col min="5" max="5" width="4" style="26" customWidth="1"/>
    <col min="6" max="16384" width="8.7109375" style="26"/>
  </cols>
  <sheetData>
    <row r="1" spans="2:26" s="25" customFormat="1" ht="14.25" x14ac:dyDescent="0.3">
      <c r="B1" s="60"/>
      <c r="C1" s="24"/>
      <c r="D1" s="20"/>
    </row>
    <row r="2" spans="2:26" s="25" customFormat="1" ht="14.25" customHeight="1" x14ac:dyDescent="0.3">
      <c r="B2" s="60"/>
      <c r="D2" s="20"/>
    </row>
    <row r="3" spans="2:26" s="25" customFormat="1" ht="14.25" customHeight="1" x14ac:dyDescent="0.3">
      <c r="B3" s="60"/>
      <c r="C3" s="56"/>
      <c r="D3" s="20"/>
    </row>
    <row r="4" spans="2:26" s="25" customFormat="1" ht="14.25" customHeight="1" x14ac:dyDescent="0.3">
      <c r="B4" s="60"/>
      <c r="C4" s="57" t="s">
        <v>66</v>
      </c>
      <c r="D4" s="20"/>
    </row>
    <row r="5" spans="2:26" ht="14.25" x14ac:dyDescent="0.3">
      <c r="B5" s="60"/>
      <c r="C5" s="58"/>
      <c r="D5" s="20"/>
    </row>
    <row r="6" spans="2:26" ht="14.25" x14ac:dyDescent="0.3">
      <c r="B6" s="59">
        <v>1</v>
      </c>
      <c r="C6" s="65" t="s">
        <v>67</v>
      </c>
      <c r="D6" s="19"/>
      <c r="E6" s="27"/>
      <c r="F6" s="27"/>
      <c r="G6" s="27"/>
      <c r="H6" s="27"/>
      <c r="I6" s="27"/>
      <c r="J6" s="27"/>
      <c r="K6" s="28"/>
      <c r="L6" s="28"/>
      <c r="M6" s="28"/>
      <c r="N6" s="28"/>
      <c r="O6" s="28"/>
      <c r="P6" s="28"/>
      <c r="Q6" s="28"/>
      <c r="R6" s="28"/>
      <c r="S6" s="28"/>
      <c r="T6" s="28"/>
      <c r="U6" s="28"/>
      <c r="V6" s="28"/>
      <c r="W6" s="28"/>
      <c r="X6" s="28"/>
      <c r="Y6" s="28"/>
      <c r="Z6" s="28"/>
    </row>
    <row r="7" spans="2:26" ht="14.25" x14ac:dyDescent="0.3">
      <c r="B7" s="59">
        <v>2</v>
      </c>
      <c r="C7" s="65" t="s">
        <v>68</v>
      </c>
      <c r="D7" s="19"/>
      <c r="E7" s="27"/>
      <c r="F7" s="27"/>
      <c r="G7" s="27"/>
      <c r="H7" s="27"/>
      <c r="I7" s="27"/>
      <c r="J7" s="27"/>
      <c r="K7" s="28"/>
      <c r="L7" s="28"/>
      <c r="M7" s="28"/>
      <c r="N7" s="28"/>
      <c r="O7" s="28"/>
      <c r="P7" s="28"/>
      <c r="Q7" s="28"/>
      <c r="R7" s="28"/>
      <c r="S7" s="28"/>
      <c r="T7" s="28"/>
      <c r="U7" s="28"/>
      <c r="V7" s="28"/>
      <c r="W7" s="28"/>
      <c r="X7" s="28"/>
      <c r="Y7" s="28"/>
      <c r="Z7" s="28"/>
    </row>
    <row r="8" spans="2:26" ht="14.25" x14ac:dyDescent="0.3">
      <c r="B8" s="59">
        <v>3</v>
      </c>
      <c r="C8" s="65" t="s">
        <v>69</v>
      </c>
      <c r="D8" s="19"/>
      <c r="E8" s="27"/>
      <c r="F8" s="27"/>
      <c r="G8" s="27"/>
      <c r="H8" s="27"/>
      <c r="I8" s="27"/>
      <c r="J8" s="27"/>
      <c r="K8" s="28"/>
      <c r="L8" s="28"/>
      <c r="M8" s="28"/>
      <c r="N8" s="28"/>
      <c r="O8" s="28"/>
      <c r="P8" s="28"/>
      <c r="Q8" s="28"/>
      <c r="R8" s="28"/>
      <c r="S8" s="28"/>
      <c r="T8" s="28"/>
      <c r="U8" s="28"/>
      <c r="V8" s="28"/>
      <c r="W8" s="28"/>
      <c r="X8" s="28"/>
      <c r="Y8" s="28"/>
      <c r="Z8" s="28"/>
    </row>
    <row r="9" spans="2:26" ht="14.25" x14ac:dyDescent="0.3">
      <c r="B9" s="59">
        <v>4</v>
      </c>
      <c r="C9" s="65" t="s">
        <v>70</v>
      </c>
      <c r="D9" s="19"/>
      <c r="E9" s="27"/>
      <c r="F9" s="27"/>
      <c r="G9" s="27"/>
      <c r="H9" s="27"/>
      <c r="I9" s="27"/>
      <c r="J9" s="27"/>
      <c r="K9" s="28"/>
      <c r="L9" s="28"/>
      <c r="M9" s="28"/>
      <c r="N9" s="28"/>
      <c r="O9" s="28"/>
      <c r="P9" s="28"/>
      <c r="Q9" s="28"/>
      <c r="R9" s="28"/>
      <c r="S9" s="28"/>
      <c r="T9" s="28"/>
      <c r="U9" s="28"/>
      <c r="V9" s="28"/>
      <c r="W9" s="28"/>
      <c r="X9" s="28"/>
      <c r="Y9" s="28"/>
      <c r="Z9" s="28"/>
    </row>
    <row r="10" spans="2:26" ht="14.25" x14ac:dyDescent="0.3">
      <c r="B10" s="59">
        <v>5</v>
      </c>
      <c r="C10" s="65" t="s">
        <v>71</v>
      </c>
      <c r="D10" s="19"/>
      <c r="E10" s="27"/>
      <c r="F10" s="27"/>
      <c r="G10" s="27"/>
      <c r="H10" s="27"/>
      <c r="I10" s="27"/>
      <c r="J10" s="27"/>
      <c r="K10" s="28"/>
      <c r="L10" s="28"/>
      <c r="M10" s="28"/>
      <c r="N10" s="28"/>
      <c r="O10" s="28"/>
      <c r="P10" s="28"/>
      <c r="Q10" s="28"/>
      <c r="R10" s="28"/>
      <c r="S10" s="28"/>
      <c r="T10" s="28"/>
      <c r="U10" s="28"/>
      <c r="V10" s="28"/>
      <c r="W10" s="28"/>
      <c r="X10" s="28"/>
      <c r="Y10" s="28"/>
      <c r="Z10" s="28"/>
    </row>
    <row r="11" spans="2:26" ht="14.25" x14ac:dyDescent="0.3">
      <c r="B11" s="59">
        <v>6</v>
      </c>
      <c r="C11" s="65" t="s">
        <v>72</v>
      </c>
      <c r="D11" s="19"/>
      <c r="E11" s="27"/>
      <c r="F11" s="27"/>
      <c r="G11" s="27"/>
      <c r="H11" s="27"/>
      <c r="I11" s="27"/>
      <c r="J11" s="27"/>
      <c r="K11" s="28"/>
      <c r="L11" s="28"/>
      <c r="M11" s="28"/>
      <c r="N11" s="28"/>
      <c r="O11" s="28"/>
      <c r="P11" s="28"/>
      <c r="Q11" s="28"/>
      <c r="R11" s="28"/>
      <c r="S11" s="28"/>
      <c r="T11" s="28"/>
      <c r="U11" s="28"/>
      <c r="V11" s="28"/>
      <c r="W11" s="28"/>
      <c r="X11" s="28"/>
      <c r="Y11" s="28"/>
      <c r="Z11" s="28"/>
    </row>
    <row r="12" spans="2:26" s="32" customFormat="1" ht="15" customHeight="1" x14ac:dyDescent="0.3">
      <c r="B12" s="60"/>
      <c r="C12" s="29"/>
      <c r="D12" s="20"/>
      <c r="E12" s="30"/>
      <c r="F12" s="30"/>
      <c r="G12" s="30"/>
      <c r="H12" s="30"/>
      <c r="I12" s="30"/>
      <c r="J12" s="30"/>
      <c r="K12" s="31"/>
      <c r="L12" s="31"/>
      <c r="M12" s="31"/>
      <c r="N12" s="31"/>
      <c r="O12" s="31"/>
      <c r="P12" s="31"/>
      <c r="Q12" s="31"/>
      <c r="R12" s="31"/>
      <c r="S12" s="31"/>
      <c r="T12" s="31"/>
      <c r="U12" s="31"/>
      <c r="V12" s="31"/>
      <c r="W12" s="31"/>
      <c r="X12" s="31"/>
      <c r="Y12" s="31"/>
      <c r="Z12" s="31"/>
    </row>
    <row r="13" spans="2:26" ht="14.25" x14ac:dyDescent="0.3">
      <c r="B13" s="60"/>
      <c r="D13" s="20"/>
    </row>
    <row r="14" spans="2:26" ht="14.25" x14ac:dyDescent="0.3">
      <c r="B14" s="60"/>
      <c r="D14" s="20"/>
    </row>
    <row r="15" spans="2:26" ht="14.25" x14ac:dyDescent="0.3">
      <c r="B15" s="60"/>
      <c r="D15" s="20"/>
    </row>
    <row r="16" spans="2:26" ht="14.25" x14ac:dyDescent="0.3">
      <c r="B16" s="60"/>
      <c r="D16" s="20"/>
    </row>
    <row r="17" spans="2:4" ht="14.25" x14ac:dyDescent="0.3">
      <c r="B17" s="60"/>
      <c r="D17" s="20"/>
    </row>
    <row r="18" spans="2:4" ht="14.25" x14ac:dyDescent="0.3">
      <c r="B18" s="60"/>
      <c r="D18" s="20"/>
    </row>
    <row r="19" spans="2:4" ht="14.25" x14ac:dyDescent="0.3">
      <c r="B19" s="60"/>
      <c r="D19" s="20"/>
    </row>
    <row r="20" spans="2:4" ht="14.25" x14ac:dyDescent="0.3">
      <c r="B20" s="60"/>
      <c r="D20" s="20"/>
    </row>
    <row r="21" spans="2:4" ht="14.25" x14ac:dyDescent="0.3">
      <c r="B21" s="60"/>
      <c r="D21" s="20"/>
    </row>
    <row r="22" spans="2:4" ht="14.25" x14ac:dyDescent="0.3">
      <c r="B22" s="60"/>
      <c r="D22" s="20"/>
    </row>
    <row r="23" spans="2:4" ht="14.25" x14ac:dyDescent="0.3">
      <c r="B23" s="60"/>
      <c r="D23" s="20"/>
    </row>
    <row r="24" spans="2:4" x14ac:dyDescent="0.25">
      <c r="B24" s="61"/>
      <c r="D24" s="33"/>
    </row>
    <row r="25" spans="2:4" x14ac:dyDescent="0.25">
      <c r="B25" s="62"/>
      <c r="D25" s="21"/>
    </row>
    <row r="26" spans="2:4" ht="14.25" x14ac:dyDescent="0.3">
      <c r="B26" s="60"/>
      <c r="D26" s="20"/>
    </row>
    <row r="27" spans="2:4" ht="14.25" x14ac:dyDescent="0.3">
      <c r="B27" s="60"/>
      <c r="D27" s="20"/>
    </row>
    <row r="28" spans="2:4" ht="14.25" x14ac:dyDescent="0.3">
      <c r="B28" s="60"/>
      <c r="D28" s="20"/>
    </row>
    <row r="29" spans="2:4" ht="14.25" x14ac:dyDescent="0.3">
      <c r="B29" s="60"/>
      <c r="D29" s="20"/>
    </row>
    <row r="30" spans="2:4" ht="14.25" x14ac:dyDescent="0.3">
      <c r="B30" s="60"/>
      <c r="D30" s="20"/>
    </row>
    <row r="31" spans="2:4" x14ac:dyDescent="0.25">
      <c r="B31" s="61"/>
      <c r="D31" s="33"/>
    </row>
    <row r="32" spans="2:4" x14ac:dyDescent="0.25">
      <c r="B32" s="62"/>
      <c r="D32" s="21"/>
    </row>
    <row r="33" spans="2:4" ht="14.25" x14ac:dyDescent="0.3">
      <c r="B33" s="60"/>
      <c r="D33" s="20"/>
    </row>
    <row r="34" spans="2:4" ht="14.25" x14ac:dyDescent="0.3">
      <c r="B34" s="60"/>
      <c r="D34" s="20"/>
    </row>
    <row r="35" spans="2:4" ht="14.25" x14ac:dyDescent="0.3">
      <c r="B35" s="60"/>
      <c r="D35" s="20"/>
    </row>
    <row r="36" spans="2:4" ht="14.25" x14ac:dyDescent="0.3">
      <c r="B36" s="60"/>
      <c r="D36" s="20"/>
    </row>
    <row r="37" spans="2:4" ht="14.25" x14ac:dyDescent="0.3">
      <c r="B37" s="60"/>
      <c r="D37" s="20"/>
    </row>
    <row r="38" spans="2:4" ht="14.25" x14ac:dyDescent="0.3">
      <c r="B38" s="60"/>
      <c r="D38" s="20"/>
    </row>
    <row r="39" spans="2:4" ht="14.25" x14ac:dyDescent="0.3">
      <c r="B39" s="60"/>
      <c r="D39" s="20"/>
    </row>
    <row r="40" spans="2:4" ht="14.25" x14ac:dyDescent="0.3">
      <c r="B40" s="60"/>
      <c r="D40" s="20"/>
    </row>
    <row r="41" spans="2:4" ht="14.25" x14ac:dyDescent="0.3">
      <c r="B41" s="60"/>
      <c r="D41" s="20"/>
    </row>
    <row r="42" spans="2:4" ht="14.25" x14ac:dyDescent="0.3">
      <c r="B42" s="60"/>
      <c r="D42" s="20"/>
    </row>
    <row r="43" spans="2:4" ht="14.25" x14ac:dyDescent="0.3">
      <c r="B43" s="60"/>
      <c r="D43" s="20"/>
    </row>
    <row r="44" spans="2:4" x14ac:dyDescent="0.25">
      <c r="B44" s="61"/>
      <c r="D44" s="33"/>
    </row>
    <row r="45" spans="2:4" x14ac:dyDescent="0.25">
      <c r="B45" s="62"/>
      <c r="D45" s="21"/>
    </row>
    <row r="46" spans="2:4" ht="14.25" x14ac:dyDescent="0.3">
      <c r="B46" s="60"/>
      <c r="D46" s="20"/>
    </row>
    <row r="47" spans="2:4" x14ac:dyDescent="0.25">
      <c r="B47" s="61"/>
      <c r="D47" s="33"/>
    </row>
    <row r="48" spans="2:4" x14ac:dyDescent="0.25">
      <c r="B48" s="62"/>
      <c r="D48" s="21"/>
    </row>
    <row r="49" spans="2:4" ht="14.25" x14ac:dyDescent="0.3">
      <c r="B49" s="60"/>
      <c r="D49" s="20"/>
    </row>
    <row r="50" spans="2:4" ht="14.25" x14ac:dyDescent="0.3">
      <c r="B50" s="60"/>
      <c r="D50" s="20"/>
    </row>
    <row r="51" spans="2:4" ht="14.25" x14ac:dyDescent="0.3">
      <c r="B51" s="60"/>
      <c r="D51" s="20"/>
    </row>
    <row r="52" spans="2:4" ht="14.25" x14ac:dyDescent="0.3">
      <c r="B52" s="60"/>
      <c r="D52" s="20"/>
    </row>
    <row r="53" spans="2:4" ht="14.25" x14ac:dyDescent="0.3">
      <c r="B53" s="60"/>
      <c r="D53" s="20"/>
    </row>
    <row r="54" spans="2:4" ht="14.25" x14ac:dyDescent="0.3">
      <c r="B54" s="60"/>
      <c r="D54" s="20"/>
    </row>
    <row r="55" spans="2:4" ht="14.25" x14ac:dyDescent="0.3">
      <c r="B55" s="60"/>
      <c r="D55" s="20"/>
    </row>
    <row r="56" spans="2:4" x14ac:dyDescent="0.25">
      <c r="B56" s="61"/>
      <c r="D56" s="33"/>
    </row>
    <row r="57" spans="2:4" x14ac:dyDescent="0.25">
      <c r="B57" s="62"/>
      <c r="D57" s="21"/>
    </row>
    <row r="58" spans="2:4" ht="14.25" x14ac:dyDescent="0.3">
      <c r="B58" s="60"/>
      <c r="D58" s="20"/>
    </row>
    <row r="59" spans="2:4" ht="14.25" x14ac:dyDescent="0.3">
      <c r="B59" s="60"/>
      <c r="D59" s="20"/>
    </row>
    <row r="60" spans="2:4" ht="14.25" x14ac:dyDescent="0.3">
      <c r="B60" s="60"/>
      <c r="D60" s="20"/>
    </row>
    <row r="61" spans="2:4" ht="14.25" x14ac:dyDescent="0.3">
      <c r="B61" s="60"/>
      <c r="D61" s="20"/>
    </row>
    <row r="62" spans="2:4" ht="14.25" x14ac:dyDescent="0.3">
      <c r="B62" s="60"/>
      <c r="D62" s="20"/>
    </row>
    <row r="63" spans="2:4" x14ac:dyDescent="0.25">
      <c r="B63" s="61"/>
      <c r="D63" s="33"/>
    </row>
    <row r="64" spans="2:4" x14ac:dyDescent="0.25">
      <c r="B64" s="62"/>
      <c r="D64" s="21"/>
    </row>
    <row r="65" spans="2:4" ht="14.25" x14ac:dyDescent="0.3">
      <c r="B65" s="60"/>
      <c r="D65" s="20"/>
    </row>
    <row r="66" spans="2:4" ht="14.25" x14ac:dyDescent="0.3">
      <c r="B66" s="60"/>
      <c r="D66" s="20"/>
    </row>
    <row r="67" spans="2:4" ht="14.25" x14ac:dyDescent="0.3">
      <c r="B67" s="60"/>
      <c r="D67" s="20"/>
    </row>
    <row r="68" spans="2:4" ht="14.25" x14ac:dyDescent="0.3">
      <c r="B68" s="60"/>
      <c r="D68" s="20"/>
    </row>
    <row r="69" spans="2:4" x14ac:dyDescent="0.25">
      <c r="B69" s="61"/>
      <c r="D69" s="33"/>
    </row>
    <row r="70" spans="2:4" x14ac:dyDescent="0.25">
      <c r="B70" s="62"/>
      <c r="D70" s="21"/>
    </row>
    <row r="71" spans="2:4" ht="14.25" x14ac:dyDescent="0.3">
      <c r="B71" s="60"/>
      <c r="D71" s="20"/>
    </row>
    <row r="72" spans="2:4" ht="14.25" x14ac:dyDescent="0.3">
      <c r="B72" s="60"/>
      <c r="D72" s="20"/>
    </row>
    <row r="73" spans="2:4" ht="14.25" x14ac:dyDescent="0.3">
      <c r="B73" s="60"/>
      <c r="D73" s="20"/>
    </row>
    <row r="74" spans="2:4" ht="14.25" x14ac:dyDescent="0.3">
      <c r="B74" s="60"/>
      <c r="D74" s="20"/>
    </row>
    <row r="75" spans="2:4" ht="14.25" x14ac:dyDescent="0.3">
      <c r="B75" s="60"/>
      <c r="D75" s="20"/>
    </row>
    <row r="76" spans="2:4" ht="14.25" x14ac:dyDescent="0.3">
      <c r="B76" s="60"/>
      <c r="D76" s="20"/>
    </row>
    <row r="77" spans="2:4" ht="14.25" x14ac:dyDescent="0.3">
      <c r="B77" s="60"/>
      <c r="D77" s="20"/>
    </row>
    <row r="78" spans="2:4" ht="14.25" x14ac:dyDescent="0.3">
      <c r="B78" s="60"/>
      <c r="D78" s="20"/>
    </row>
    <row r="79" spans="2:4" ht="14.25" x14ac:dyDescent="0.3">
      <c r="B79" s="60"/>
      <c r="D79" s="20"/>
    </row>
    <row r="80" spans="2:4" x14ac:dyDescent="0.25">
      <c r="B80" s="61"/>
      <c r="D80" s="33"/>
    </row>
    <row r="81" spans="2:4" x14ac:dyDescent="0.25">
      <c r="B81" s="62"/>
      <c r="D81" s="21"/>
    </row>
    <row r="82" spans="2:4" ht="14.25" x14ac:dyDescent="0.3">
      <c r="B82" s="60"/>
      <c r="D82" s="20"/>
    </row>
    <row r="83" spans="2:4" ht="14.25" x14ac:dyDescent="0.3">
      <c r="B83" s="60"/>
      <c r="D83" s="20"/>
    </row>
    <row r="84" spans="2:4" ht="14.25" x14ac:dyDescent="0.3">
      <c r="B84" s="60"/>
      <c r="D84" s="20"/>
    </row>
    <row r="85" spans="2:4" ht="14.25" x14ac:dyDescent="0.3">
      <c r="B85" s="60"/>
      <c r="D85" s="20"/>
    </row>
    <row r="86" spans="2:4" ht="14.25" x14ac:dyDescent="0.3">
      <c r="B86" s="60"/>
      <c r="D86" s="20"/>
    </row>
    <row r="87" spans="2:4" ht="14.25" x14ac:dyDescent="0.3">
      <c r="B87" s="60"/>
      <c r="D87" s="20"/>
    </row>
    <row r="88" spans="2:4" ht="14.25" x14ac:dyDescent="0.3">
      <c r="B88" s="60"/>
      <c r="D88" s="20"/>
    </row>
    <row r="89" spans="2:4" ht="14.25" x14ac:dyDescent="0.3">
      <c r="B89" s="60"/>
      <c r="D89" s="20"/>
    </row>
    <row r="90" spans="2:4" ht="14.25" x14ac:dyDescent="0.3">
      <c r="B90" s="60"/>
      <c r="D90" s="20"/>
    </row>
    <row r="91" spans="2:4" x14ac:dyDescent="0.25">
      <c r="B91" s="61"/>
      <c r="D91" s="33"/>
    </row>
    <row r="92" spans="2:4" x14ac:dyDescent="0.25">
      <c r="B92" s="62"/>
      <c r="D92" s="21"/>
    </row>
    <row r="93" spans="2:4" ht="14.25" x14ac:dyDescent="0.3">
      <c r="B93" s="60"/>
      <c r="D93" s="20"/>
    </row>
    <row r="94" spans="2:4" ht="14.25" x14ac:dyDescent="0.3">
      <c r="B94" s="60"/>
      <c r="D94" s="20"/>
    </row>
    <row r="95" spans="2:4" ht="14.25" x14ac:dyDescent="0.3">
      <c r="B95" s="60"/>
      <c r="D95" s="20"/>
    </row>
    <row r="96" spans="2:4" x14ac:dyDescent="0.25">
      <c r="B96" s="61"/>
      <c r="D96" s="33"/>
    </row>
    <row r="97" spans="2:4" x14ac:dyDescent="0.25">
      <c r="B97" s="62"/>
      <c r="D97" s="21"/>
    </row>
    <row r="98" spans="2:4" ht="14.25" x14ac:dyDescent="0.3">
      <c r="B98" s="60"/>
      <c r="D98" s="20"/>
    </row>
    <row r="99" spans="2:4" ht="14.25" x14ac:dyDescent="0.3">
      <c r="B99" s="60"/>
      <c r="D99" s="20"/>
    </row>
    <row r="100" spans="2:4" ht="14.25" x14ac:dyDescent="0.3">
      <c r="B100" s="60"/>
      <c r="D100" s="20"/>
    </row>
    <row r="101" spans="2:4" ht="14.25" x14ac:dyDescent="0.3">
      <c r="B101" s="60"/>
      <c r="D101" s="20"/>
    </row>
    <row r="102" spans="2:4" x14ac:dyDescent="0.25">
      <c r="B102" s="61"/>
      <c r="D102" s="33"/>
    </row>
    <row r="103" spans="2:4" x14ac:dyDescent="0.25">
      <c r="B103" s="62"/>
      <c r="D103" s="21"/>
    </row>
    <row r="104" spans="2:4" ht="14.25" x14ac:dyDescent="0.3">
      <c r="B104" s="60"/>
      <c r="D104" s="20"/>
    </row>
    <row r="105" spans="2:4" ht="14.25" x14ac:dyDescent="0.3">
      <c r="B105" s="60"/>
      <c r="D105" s="20"/>
    </row>
    <row r="106" spans="2:4" ht="14.25" x14ac:dyDescent="0.3">
      <c r="B106" s="60"/>
      <c r="D106" s="20"/>
    </row>
    <row r="107" spans="2:4" ht="14.25" x14ac:dyDescent="0.3">
      <c r="B107" s="60"/>
      <c r="D107" s="20"/>
    </row>
    <row r="108" spans="2:4" ht="14.25" x14ac:dyDescent="0.3">
      <c r="B108" s="60"/>
      <c r="D108" s="20"/>
    </row>
    <row r="109" spans="2:4" ht="14.25" x14ac:dyDescent="0.3">
      <c r="B109" s="60"/>
      <c r="D109" s="20"/>
    </row>
    <row r="110" spans="2:4" ht="14.25" x14ac:dyDescent="0.3">
      <c r="B110" s="60"/>
      <c r="D110" s="20"/>
    </row>
    <row r="111" spans="2:4" x14ac:dyDescent="0.25">
      <c r="B111" s="61"/>
      <c r="D111" s="33"/>
    </row>
    <row r="112" spans="2:4" x14ac:dyDescent="0.25">
      <c r="B112" s="62"/>
      <c r="D112" s="21"/>
    </row>
    <row r="113" spans="2:4" ht="14.25" x14ac:dyDescent="0.3">
      <c r="B113" s="60"/>
      <c r="D113" s="20"/>
    </row>
    <row r="114" spans="2:4" ht="14.25" x14ac:dyDescent="0.3">
      <c r="B114" s="60"/>
      <c r="D114" s="20"/>
    </row>
    <row r="115" spans="2:4" ht="14.25" x14ac:dyDescent="0.3">
      <c r="B115" s="60"/>
      <c r="D115" s="20"/>
    </row>
    <row r="116" spans="2:4" ht="14.25" x14ac:dyDescent="0.3">
      <c r="B116" s="60"/>
      <c r="D116" s="20"/>
    </row>
    <row r="117" spans="2:4" ht="14.25" x14ac:dyDescent="0.3">
      <c r="B117" s="60"/>
      <c r="D117" s="20"/>
    </row>
    <row r="118" spans="2:4" ht="14.25" x14ac:dyDescent="0.3">
      <c r="B118" s="60"/>
      <c r="D118" s="20"/>
    </row>
    <row r="119" spans="2:4" ht="14.25" x14ac:dyDescent="0.3">
      <c r="B119" s="60"/>
      <c r="D119" s="20"/>
    </row>
    <row r="120" spans="2:4" ht="14.25" x14ac:dyDescent="0.3">
      <c r="B120" s="60"/>
      <c r="D120" s="20"/>
    </row>
    <row r="121" spans="2:4" ht="14.25" x14ac:dyDescent="0.3">
      <c r="B121" s="60"/>
      <c r="D121" s="20"/>
    </row>
    <row r="122" spans="2:4" ht="14.25" x14ac:dyDescent="0.3">
      <c r="B122" s="60"/>
      <c r="D122" s="20"/>
    </row>
    <row r="123" spans="2:4" ht="14.25" x14ac:dyDescent="0.3">
      <c r="B123" s="60"/>
      <c r="D123" s="20"/>
    </row>
    <row r="124" spans="2:4" ht="14.25" x14ac:dyDescent="0.3">
      <c r="B124" s="60"/>
      <c r="D124" s="20"/>
    </row>
    <row r="125" spans="2:4" x14ac:dyDescent="0.25">
      <c r="B125" s="61"/>
      <c r="D125" s="33"/>
    </row>
    <row r="126" spans="2:4" x14ac:dyDescent="0.25">
      <c r="B126" s="62"/>
      <c r="D126" s="21"/>
    </row>
    <row r="127" spans="2:4" ht="14.25" x14ac:dyDescent="0.3">
      <c r="B127" s="60"/>
      <c r="D127" s="20"/>
    </row>
    <row r="128" spans="2:4" ht="14.25" x14ac:dyDescent="0.3">
      <c r="B128" s="60"/>
      <c r="D128" s="20"/>
    </row>
    <row r="129" spans="2:4" ht="14.25" x14ac:dyDescent="0.3">
      <c r="B129" s="60"/>
      <c r="D129" s="20"/>
    </row>
    <row r="130" spans="2:4" ht="14.25" x14ac:dyDescent="0.3">
      <c r="B130" s="60"/>
      <c r="D130" s="20"/>
    </row>
    <row r="131" spans="2:4" ht="14.25" x14ac:dyDescent="0.3">
      <c r="B131" s="60"/>
      <c r="D131" s="20"/>
    </row>
    <row r="132" spans="2:4" ht="14.25" x14ac:dyDescent="0.3">
      <c r="B132" s="60"/>
      <c r="D132" s="20"/>
    </row>
    <row r="133" spans="2:4" x14ac:dyDescent="0.25">
      <c r="B133" s="61"/>
      <c r="D133" s="33"/>
    </row>
    <row r="134" spans="2:4" x14ac:dyDescent="0.25">
      <c r="B134" s="62"/>
      <c r="D134" s="21"/>
    </row>
    <row r="135" spans="2:4" ht="14.25" x14ac:dyDescent="0.3">
      <c r="B135" s="60"/>
      <c r="D135" s="20"/>
    </row>
    <row r="136" spans="2:4" ht="14.25" x14ac:dyDescent="0.3">
      <c r="B136" s="60"/>
      <c r="D136" s="20"/>
    </row>
    <row r="137" spans="2:4" ht="14.25" x14ac:dyDescent="0.3">
      <c r="B137" s="60"/>
      <c r="D137" s="20"/>
    </row>
    <row r="138" spans="2:4" ht="14.25" x14ac:dyDescent="0.3">
      <c r="B138" s="60"/>
      <c r="D138" s="20"/>
    </row>
    <row r="139" spans="2:4" ht="14.25" x14ac:dyDescent="0.3">
      <c r="B139" s="60"/>
      <c r="D139" s="20"/>
    </row>
    <row r="140" spans="2:4" ht="14.25" x14ac:dyDescent="0.3">
      <c r="B140" s="60"/>
      <c r="D140" s="20"/>
    </row>
    <row r="141" spans="2:4" x14ac:dyDescent="0.25">
      <c r="B141" s="61"/>
      <c r="D141" s="33"/>
    </row>
    <row r="142" spans="2:4" x14ac:dyDescent="0.25">
      <c r="B142" s="62"/>
      <c r="D142" s="21"/>
    </row>
    <row r="143" spans="2:4" ht="14.25" x14ac:dyDescent="0.3">
      <c r="B143" s="60"/>
      <c r="D143" s="20"/>
    </row>
    <row r="144" spans="2:4" ht="14.25" x14ac:dyDescent="0.3">
      <c r="B144" s="60"/>
      <c r="D144" s="20"/>
    </row>
    <row r="145" spans="2:4" ht="14.25" x14ac:dyDescent="0.3">
      <c r="B145" s="60"/>
      <c r="D145" s="20"/>
    </row>
    <row r="146" spans="2:4" ht="14.25" x14ac:dyDescent="0.3">
      <c r="B146" s="60"/>
      <c r="D146" s="20"/>
    </row>
    <row r="147" spans="2:4" x14ac:dyDescent="0.25">
      <c r="B147" s="61"/>
      <c r="D147" s="33"/>
    </row>
    <row r="148" spans="2:4" x14ac:dyDescent="0.25">
      <c r="B148" s="62"/>
      <c r="D148" s="21"/>
    </row>
    <row r="149" spans="2:4" ht="14.25" x14ac:dyDescent="0.3">
      <c r="B149" s="60"/>
      <c r="D149" s="20"/>
    </row>
    <row r="150" spans="2:4" ht="14.25" x14ac:dyDescent="0.3">
      <c r="B150" s="60"/>
      <c r="D150" s="20"/>
    </row>
    <row r="151" spans="2:4" ht="14.25" x14ac:dyDescent="0.3">
      <c r="B151" s="60"/>
      <c r="D151" s="20"/>
    </row>
    <row r="152" spans="2:4" x14ac:dyDescent="0.25">
      <c r="B152" s="61"/>
      <c r="D152" s="33"/>
    </row>
    <row r="153" spans="2:4" x14ac:dyDescent="0.25">
      <c r="B153" s="62"/>
      <c r="D153" s="21"/>
    </row>
    <row r="154" spans="2:4" ht="14.25" x14ac:dyDescent="0.3">
      <c r="B154" s="60"/>
      <c r="D154" s="20"/>
    </row>
    <row r="155" spans="2:4" ht="14.25" x14ac:dyDescent="0.3">
      <c r="B155" s="60"/>
      <c r="D155" s="20"/>
    </row>
    <row r="156" spans="2:4" ht="14.25" x14ac:dyDescent="0.3">
      <c r="B156" s="60"/>
      <c r="D156" s="20"/>
    </row>
    <row r="157" spans="2:4" ht="14.25" x14ac:dyDescent="0.3">
      <c r="B157" s="60"/>
      <c r="D157" s="20"/>
    </row>
    <row r="158" spans="2:4" ht="14.25" x14ac:dyDescent="0.3">
      <c r="B158" s="60"/>
      <c r="D158" s="20"/>
    </row>
    <row r="159" spans="2:4" ht="14.25" x14ac:dyDescent="0.3">
      <c r="B159" s="60"/>
      <c r="D159" s="20"/>
    </row>
    <row r="160" spans="2:4" ht="14.25" x14ac:dyDescent="0.3">
      <c r="B160" s="60"/>
      <c r="D160" s="20"/>
    </row>
    <row r="161" spans="2:4" x14ac:dyDescent="0.25">
      <c r="B161" s="61"/>
      <c r="D161" s="33"/>
    </row>
    <row r="162" spans="2:4" x14ac:dyDescent="0.25">
      <c r="B162" s="62"/>
      <c r="D162" s="21"/>
    </row>
    <row r="163" spans="2:4" ht="14.25" x14ac:dyDescent="0.3">
      <c r="B163" s="60"/>
      <c r="D163" s="20"/>
    </row>
    <row r="164" spans="2:4" x14ac:dyDescent="0.25">
      <c r="B164" s="61"/>
      <c r="D164" s="33"/>
    </row>
    <row r="165" spans="2:4" x14ac:dyDescent="0.25">
      <c r="B165" s="62"/>
      <c r="D165" s="21"/>
    </row>
    <row r="166" spans="2:4" ht="14.25" x14ac:dyDescent="0.3">
      <c r="B166" s="60"/>
      <c r="D166" s="20"/>
    </row>
    <row r="167" spans="2:4" x14ac:dyDescent="0.25">
      <c r="B167" s="61"/>
      <c r="D167" s="33"/>
    </row>
    <row r="168" spans="2:4" x14ac:dyDescent="0.25">
      <c r="B168" s="62"/>
      <c r="D168" s="21"/>
    </row>
    <row r="169" spans="2:4" ht="14.25" x14ac:dyDescent="0.3">
      <c r="B169" s="60"/>
      <c r="D169" s="20"/>
    </row>
    <row r="170" spans="2:4" ht="14.25" x14ac:dyDescent="0.3">
      <c r="B170" s="60"/>
      <c r="D170" s="20"/>
    </row>
    <row r="171" spans="2:4" x14ac:dyDescent="0.25">
      <c r="B171" s="61"/>
      <c r="D171" s="33"/>
    </row>
    <row r="172" spans="2:4" x14ac:dyDescent="0.25">
      <c r="B172" s="62"/>
      <c r="D172" s="21"/>
    </row>
    <row r="173" spans="2:4" ht="14.25" x14ac:dyDescent="0.3">
      <c r="B173" s="60"/>
      <c r="D173" s="20"/>
    </row>
    <row r="174" spans="2:4" ht="14.25" x14ac:dyDescent="0.3">
      <c r="B174" s="60"/>
      <c r="D174" s="20"/>
    </row>
    <row r="175" spans="2:4" ht="14.25" x14ac:dyDescent="0.3">
      <c r="B175" s="60"/>
      <c r="D175" s="20"/>
    </row>
    <row r="176" spans="2:4" ht="14.25" x14ac:dyDescent="0.3">
      <c r="B176" s="60"/>
      <c r="D176" s="20"/>
    </row>
    <row r="177" spans="2:4" x14ac:dyDescent="0.25">
      <c r="B177" s="61"/>
      <c r="D177" s="33"/>
    </row>
    <row r="178" spans="2:4" x14ac:dyDescent="0.25">
      <c r="B178" s="62"/>
      <c r="D178" s="21"/>
    </row>
    <row r="179" spans="2:4" ht="14.25" x14ac:dyDescent="0.3">
      <c r="B179" s="60"/>
      <c r="D179" s="20"/>
    </row>
    <row r="180" spans="2:4" ht="14.25" x14ac:dyDescent="0.3">
      <c r="B180" s="60"/>
      <c r="D180" s="20"/>
    </row>
    <row r="181" spans="2:4" ht="14.25" x14ac:dyDescent="0.3">
      <c r="B181" s="60"/>
      <c r="D181" s="20"/>
    </row>
    <row r="182" spans="2:4" ht="14.25" x14ac:dyDescent="0.3">
      <c r="B182" s="60"/>
      <c r="D182" s="20"/>
    </row>
    <row r="183" spans="2:4" x14ac:dyDescent="0.25">
      <c r="B183" s="61"/>
      <c r="D183" s="33"/>
    </row>
    <row r="184" spans="2:4" x14ac:dyDescent="0.25">
      <c r="B184" s="62"/>
      <c r="D184" s="21"/>
    </row>
    <row r="185" spans="2:4" ht="14.25" x14ac:dyDescent="0.3">
      <c r="B185" s="60"/>
      <c r="D185" s="20"/>
    </row>
    <row r="186" spans="2:4" ht="14.25" x14ac:dyDescent="0.3">
      <c r="B186" s="60"/>
      <c r="D186" s="20"/>
    </row>
    <row r="187" spans="2:4" ht="14.25" x14ac:dyDescent="0.3">
      <c r="B187" s="60"/>
      <c r="D187" s="20"/>
    </row>
    <row r="188" spans="2:4" ht="14.25" x14ac:dyDescent="0.3">
      <c r="B188" s="60"/>
      <c r="D188" s="20"/>
    </row>
    <row r="189" spans="2:4" x14ac:dyDescent="0.25">
      <c r="B189" s="61"/>
      <c r="D189" s="33"/>
    </row>
    <row r="190" spans="2:4" x14ac:dyDescent="0.25">
      <c r="B190" s="62"/>
      <c r="D190" s="21"/>
    </row>
    <row r="191" spans="2:4" ht="14.25" x14ac:dyDescent="0.3">
      <c r="B191" s="60"/>
      <c r="D191" s="20"/>
    </row>
    <row r="192" spans="2:4" ht="14.25" x14ac:dyDescent="0.3">
      <c r="B192" s="60"/>
      <c r="D192" s="20"/>
    </row>
    <row r="193" spans="2:4" x14ac:dyDescent="0.25">
      <c r="B193" s="61"/>
      <c r="D193" s="33"/>
    </row>
    <row r="194" spans="2:4" x14ac:dyDescent="0.25">
      <c r="B194" s="62"/>
      <c r="D194" s="21"/>
    </row>
    <row r="195" spans="2:4" ht="14.25" x14ac:dyDescent="0.3">
      <c r="B195" s="60"/>
      <c r="D195" s="20"/>
    </row>
    <row r="196" spans="2:4" ht="14.25" x14ac:dyDescent="0.3">
      <c r="B196" s="60"/>
      <c r="D196" s="20"/>
    </row>
    <row r="197" spans="2:4" ht="14.25" x14ac:dyDescent="0.3">
      <c r="B197" s="60"/>
      <c r="D197" s="20"/>
    </row>
    <row r="198" spans="2:4" ht="14.25" x14ac:dyDescent="0.3">
      <c r="B198" s="60"/>
      <c r="D198" s="20"/>
    </row>
    <row r="199" spans="2:4" x14ac:dyDescent="0.25">
      <c r="B199" s="61"/>
      <c r="D199" s="33"/>
    </row>
    <row r="200" spans="2:4" x14ac:dyDescent="0.25">
      <c r="B200" s="62"/>
      <c r="D200" s="21"/>
    </row>
    <row r="201" spans="2:4" ht="14.25" x14ac:dyDescent="0.3">
      <c r="B201" s="60"/>
      <c r="D201" s="20"/>
    </row>
    <row r="202" spans="2:4" ht="14.25" x14ac:dyDescent="0.3">
      <c r="B202" s="60"/>
      <c r="D202" s="20"/>
    </row>
    <row r="203" spans="2:4" ht="14.25" x14ac:dyDescent="0.3">
      <c r="B203" s="60"/>
      <c r="D203" s="20"/>
    </row>
    <row r="204" spans="2:4" ht="14.25" x14ac:dyDescent="0.3">
      <c r="B204" s="60"/>
      <c r="D204" s="20"/>
    </row>
    <row r="205" spans="2:4" x14ac:dyDescent="0.25">
      <c r="B205" s="61"/>
      <c r="D205" s="33"/>
    </row>
    <row r="206" spans="2:4" x14ac:dyDescent="0.25">
      <c r="B206" s="62"/>
      <c r="D206" s="21"/>
    </row>
    <row r="207" spans="2:4" ht="14.25" x14ac:dyDescent="0.3">
      <c r="B207" s="60"/>
      <c r="D207" s="20"/>
    </row>
    <row r="208" spans="2:4" ht="14.25" x14ac:dyDescent="0.3">
      <c r="B208" s="60"/>
      <c r="D208" s="20"/>
    </row>
    <row r="209" spans="2:4" x14ac:dyDescent="0.25">
      <c r="B209" s="61"/>
      <c r="D209" s="33"/>
    </row>
    <row r="210" spans="2:4" x14ac:dyDescent="0.25">
      <c r="B210" s="62"/>
      <c r="D210" s="21"/>
    </row>
    <row r="211" spans="2:4" ht="14.25" x14ac:dyDescent="0.3">
      <c r="B211" s="60"/>
      <c r="D211" s="20"/>
    </row>
    <row r="212" spans="2:4" ht="14.25" x14ac:dyDescent="0.3">
      <c r="B212" s="60"/>
      <c r="D212" s="20"/>
    </row>
    <row r="213" spans="2:4" x14ac:dyDescent="0.25">
      <c r="B213" s="61"/>
      <c r="D213" s="33"/>
    </row>
    <row r="214" spans="2:4" x14ac:dyDescent="0.25">
      <c r="B214" s="62"/>
      <c r="D214" s="21"/>
    </row>
    <row r="215" spans="2:4" ht="14.25" x14ac:dyDescent="0.3">
      <c r="B215" s="60"/>
      <c r="D215" s="20"/>
    </row>
    <row r="216" spans="2:4" ht="14.25" x14ac:dyDescent="0.3">
      <c r="B216" s="60"/>
      <c r="D216" s="20"/>
    </row>
    <row r="217" spans="2:4" x14ac:dyDescent="0.25">
      <c r="B217" s="61"/>
      <c r="D217" s="33"/>
    </row>
    <row r="218" spans="2:4" x14ac:dyDescent="0.25">
      <c r="B218" s="62"/>
      <c r="D218" s="21"/>
    </row>
    <row r="219" spans="2:4" ht="14.25" x14ac:dyDescent="0.3">
      <c r="B219" s="60"/>
      <c r="D219" s="20"/>
    </row>
    <row r="220" spans="2:4" ht="14.25" x14ac:dyDescent="0.3">
      <c r="B220" s="60"/>
      <c r="D220" s="20"/>
    </row>
    <row r="221" spans="2:4" x14ac:dyDescent="0.25">
      <c r="B221" s="61"/>
      <c r="D221" s="33"/>
    </row>
    <row r="222" spans="2:4" x14ac:dyDescent="0.25">
      <c r="B222" s="62"/>
      <c r="D222" s="21"/>
    </row>
    <row r="223" spans="2:4" ht="14.25" x14ac:dyDescent="0.3">
      <c r="B223" s="60"/>
      <c r="D223" s="20"/>
    </row>
    <row r="224" spans="2:4" ht="14.25" x14ac:dyDescent="0.3">
      <c r="B224" s="60"/>
      <c r="D224" s="20"/>
    </row>
    <row r="225" spans="2:4" x14ac:dyDescent="0.25">
      <c r="B225" s="61"/>
      <c r="D225" s="33"/>
    </row>
    <row r="226" spans="2:4" x14ac:dyDescent="0.25">
      <c r="B226" s="62"/>
      <c r="D226" s="21"/>
    </row>
    <row r="227" spans="2:4" ht="14.25" x14ac:dyDescent="0.3">
      <c r="B227" s="60"/>
      <c r="D227" s="20"/>
    </row>
    <row r="228" spans="2:4" ht="14.25" x14ac:dyDescent="0.3">
      <c r="B228" s="60"/>
      <c r="D228" s="20"/>
    </row>
    <row r="229" spans="2:4" x14ac:dyDescent="0.25">
      <c r="B229" s="61"/>
      <c r="D229" s="33"/>
    </row>
    <row r="230" spans="2:4" x14ac:dyDescent="0.25">
      <c r="B230" s="62"/>
      <c r="D230" s="21"/>
    </row>
    <row r="231" spans="2:4" ht="14.25" x14ac:dyDescent="0.3">
      <c r="B231" s="60"/>
      <c r="D231" s="20"/>
    </row>
    <row r="232" spans="2:4" ht="14.25" x14ac:dyDescent="0.3">
      <c r="B232" s="60"/>
      <c r="D232" s="20"/>
    </row>
    <row r="233" spans="2:4" x14ac:dyDescent="0.25">
      <c r="B233" s="61"/>
      <c r="D233" s="33"/>
    </row>
    <row r="234" spans="2:4" x14ac:dyDescent="0.25">
      <c r="B234" s="62"/>
      <c r="D234" s="21"/>
    </row>
    <row r="235" spans="2:4" ht="14.25" x14ac:dyDescent="0.3">
      <c r="B235" s="60"/>
      <c r="D235" s="20"/>
    </row>
    <row r="236" spans="2:4" ht="14.25" x14ac:dyDescent="0.3">
      <c r="B236" s="60"/>
      <c r="D236" s="20"/>
    </row>
    <row r="237" spans="2:4" x14ac:dyDescent="0.25">
      <c r="B237" s="61"/>
      <c r="D237" s="33"/>
    </row>
    <row r="238" spans="2:4" x14ac:dyDescent="0.25">
      <c r="B238" s="62"/>
      <c r="D238" s="21"/>
    </row>
    <row r="239" spans="2:4" ht="14.25" x14ac:dyDescent="0.3">
      <c r="B239" s="60"/>
      <c r="D239" s="20"/>
    </row>
    <row r="240" spans="2:4" ht="14.25" x14ac:dyDescent="0.3">
      <c r="B240" s="60"/>
      <c r="D240" s="20"/>
    </row>
    <row r="241" spans="2:4" x14ac:dyDescent="0.25">
      <c r="B241" s="61"/>
      <c r="D241" s="33"/>
    </row>
    <row r="242" spans="2:4" x14ac:dyDescent="0.25">
      <c r="B242" s="62"/>
      <c r="D242" s="21"/>
    </row>
    <row r="243" spans="2:4" ht="14.25" x14ac:dyDescent="0.3">
      <c r="B243" s="60"/>
      <c r="D243" s="20"/>
    </row>
    <row r="244" spans="2:4" ht="14.25" x14ac:dyDescent="0.3">
      <c r="B244" s="60"/>
      <c r="D244" s="20"/>
    </row>
    <row r="245" spans="2:4" ht="14.25" x14ac:dyDescent="0.3">
      <c r="B245" s="60"/>
      <c r="D245" s="20"/>
    </row>
    <row r="246" spans="2:4" ht="14.25" x14ac:dyDescent="0.3">
      <c r="B246" s="60"/>
      <c r="D246" s="20"/>
    </row>
    <row r="247" spans="2:4" ht="14.25" x14ac:dyDescent="0.3">
      <c r="B247" s="60"/>
      <c r="D247" s="20"/>
    </row>
    <row r="248" spans="2:4" ht="14.25" x14ac:dyDescent="0.3">
      <c r="B248" s="60"/>
      <c r="D248" s="20"/>
    </row>
    <row r="249" spans="2:4" ht="14.25" x14ac:dyDescent="0.3">
      <c r="B249" s="60"/>
      <c r="D249" s="20"/>
    </row>
    <row r="250" spans="2:4" x14ac:dyDescent="0.25">
      <c r="B250" s="61"/>
      <c r="D250" s="33"/>
    </row>
    <row r="251" spans="2:4" x14ac:dyDescent="0.25">
      <c r="B251" s="62"/>
      <c r="D251" s="21"/>
    </row>
    <row r="252" spans="2:4" ht="14.25" x14ac:dyDescent="0.3">
      <c r="B252" s="60"/>
      <c r="D252" s="20"/>
    </row>
    <row r="253" spans="2:4" x14ac:dyDescent="0.25">
      <c r="B253" s="61"/>
      <c r="D253" s="33"/>
    </row>
    <row r="254" spans="2:4" x14ac:dyDescent="0.25">
      <c r="B254" s="62"/>
      <c r="D254" s="21"/>
    </row>
    <row r="255" spans="2:4" ht="14.25" x14ac:dyDescent="0.3">
      <c r="B255" s="60"/>
      <c r="D255" s="20"/>
    </row>
    <row r="256" spans="2:4" x14ac:dyDescent="0.25">
      <c r="B256" s="62"/>
      <c r="D256" s="21"/>
    </row>
    <row r="257" spans="2:4" ht="14.25" x14ac:dyDescent="0.3">
      <c r="B257" s="60"/>
      <c r="D257" s="20"/>
    </row>
    <row r="258" spans="2:4" ht="14.25" x14ac:dyDescent="0.3">
      <c r="B258" s="60"/>
      <c r="D258" s="20"/>
    </row>
    <row r="259" spans="2:4" x14ac:dyDescent="0.25">
      <c r="B259" s="61"/>
      <c r="D259" s="33"/>
    </row>
    <row r="260" spans="2:4" x14ac:dyDescent="0.25">
      <c r="B260" s="62"/>
      <c r="D260" s="21"/>
    </row>
    <row r="261" spans="2:4" ht="14.25" x14ac:dyDescent="0.3">
      <c r="B261" s="60"/>
      <c r="D261" s="20"/>
    </row>
    <row r="262" spans="2:4" ht="14.25" x14ac:dyDescent="0.3">
      <c r="B262" s="60"/>
      <c r="D262" s="20"/>
    </row>
    <row r="263" spans="2:4" ht="14.25" x14ac:dyDescent="0.3">
      <c r="B263" s="60"/>
      <c r="D263" s="20"/>
    </row>
    <row r="264" spans="2:4" ht="14.25" x14ac:dyDescent="0.3">
      <c r="B264" s="60"/>
      <c r="D264" s="20"/>
    </row>
    <row r="265" spans="2:4" x14ac:dyDescent="0.25">
      <c r="B265" s="63"/>
      <c r="D265" s="34"/>
    </row>
    <row r="266" spans="2:4" x14ac:dyDescent="0.25">
      <c r="B266" s="62"/>
      <c r="D266" s="21"/>
    </row>
    <row r="267" spans="2:4" ht="14.25" x14ac:dyDescent="0.3">
      <c r="B267" s="60"/>
      <c r="D267" s="20"/>
    </row>
    <row r="268" spans="2:4" x14ac:dyDescent="0.25">
      <c r="B268" s="63"/>
      <c r="D268" s="34"/>
    </row>
    <row r="269" spans="2:4" x14ac:dyDescent="0.25">
      <c r="B269" s="62"/>
      <c r="D269" s="21"/>
    </row>
    <row r="270" spans="2:4" ht="14.25" x14ac:dyDescent="0.3">
      <c r="B270" s="60"/>
      <c r="D270" s="20"/>
    </row>
    <row r="271" spans="2:4" x14ac:dyDescent="0.25">
      <c r="B271" s="63"/>
      <c r="D271" s="34"/>
    </row>
    <row r="272" spans="2:4" x14ac:dyDescent="0.25">
      <c r="B272" s="62"/>
      <c r="D272" s="21"/>
    </row>
    <row r="273" spans="2:4" ht="14.25" x14ac:dyDescent="0.3">
      <c r="B273" s="60"/>
      <c r="D273" s="20"/>
    </row>
    <row r="274" spans="2:4" x14ac:dyDescent="0.25">
      <c r="B274" s="63"/>
      <c r="D274" s="34"/>
    </row>
    <row r="275" spans="2:4" x14ac:dyDescent="0.25">
      <c r="B275" s="62"/>
      <c r="D275" s="21"/>
    </row>
    <row r="276" spans="2:4" ht="14.25" x14ac:dyDescent="0.3">
      <c r="B276" s="60"/>
      <c r="D276" s="20"/>
    </row>
    <row r="277" spans="2:4" ht="14.25" x14ac:dyDescent="0.3">
      <c r="B277" s="60"/>
      <c r="D277" s="20"/>
    </row>
    <row r="278" spans="2:4" ht="14.25" x14ac:dyDescent="0.3">
      <c r="B278" s="60"/>
      <c r="D278" s="20"/>
    </row>
    <row r="279" spans="2:4" x14ac:dyDescent="0.25">
      <c r="B279" s="63"/>
      <c r="D279" s="34"/>
    </row>
    <row r="280" spans="2:4" x14ac:dyDescent="0.25">
      <c r="B280" s="62"/>
      <c r="D280" s="21"/>
    </row>
    <row r="281" spans="2:4" ht="14.25" x14ac:dyDescent="0.3">
      <c r="B281" s="60"/>
      <c r="D281" s="20"/>
    </row>
    <row r="282" spans="2:4" ht="14.25" x14ac:dyDescent="0.3">
      <c r="B282" s="60"/>
      <c r="D282" s="20"/>
    </row>
    <row r="283" spans="2:4" ht="14.25" x14ac:dyDescent="0.3">
      <c r="B283" s="60"/>
      <c r="D283" s="20"/>
    </row>
  </sheetData>
  <printOptions horizontalCentered="1"/>
  <pageMargins left="0.47244094488188998" right="0.47244094488188998" top="0.78740157480314998" bottom="0.78740157480314998" header="0.39370078740157499" footer="0.31496062992126"/>
  <pageSetup paperSize="9"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4">
    <tabColor theme="0" tint="-0.249977111117893"/>
    <pageSetUpPr fitToPage="1"/>
  </sheetPr>
  <dimension ref="A1:F45"/>
  <sheetViews>
    <sheetView showGridLines="0" view="pageBreakPreview" zoomScale="92" zoomScaleNormal="130" zoomScaleSheetLayoutView="130" zoomScalePageLayoutView="80" workbookViewId="0">
      <pane ySplit="4" topLeftCell="A5" activePane="bottomLeft" state="frozen"/>
      <selection pane="bottomLeft" activeCell="C41" sqref="C41"/>
    </sheetView>
  </sheetViews>
  <sheetFormatPr defaultColWidth="8.7109375" defaultRowHeight="14.25" x14ac:dyDescent="0.3"/>
  <cols>
    <col min="1" max="1" width="3.7109375" style="15" customWidth="1"/>
    <col min="2" max="2" width="3.7109375" style="12" customWidth="1"/>
    <col min="3" max="3" width="120.7109375" style="13" customWidth="1"/>
    <col min="4" max="4" width="3.7109375" style="24" customWidth="1"/>
    <col min="5" max="5" width="3.7109375" style="15" customWidth="1"/>
    <col min="6" max="6" width="3.7109375" style="14" customWidth="1"/>
    <col min="7" max="8" width="3.7109375" style="15" customWidth="1"/>
    <col min="9" max="16384" width="8.7109375" style="15"/>
  </cols>
  <sheetData>
    <row r="1" spans="1:6" x14ac:dyDescent="0.3">
      <c r="A1" s="66"/>
      <c r="B1" s="67"/>
      <c r="C1" s="68"/>
      <c r="D1" s="69"/>
      <c r="E1" s="69"/>
    </row>
    <row r="2" spans="1:6" x14ac:dyDescent="0.3">
      <c r="A2" s="66"/>
      <c r="B2" s="67"/>
      <c r="C2" s="68"/>
      <c r="D2" s="69"/>
      <c r="E2" s="69"/>
    </row>
    <row r="3" spans="1:6" x14ac:dyDescent="0.3">
      <c r="A3" s="66"/>
      <c r="B3" s="67"/>
      <c r="C3" s="70"/>
      <c r="D3" s="71"/>
      <c r="E3" s="57"/>
    </row>
    <row r="4" spans="1:6" s="16" customFormat="1" x14ac:dyDescent="0.3">
      <c r="A4" s="66"/>
      <c r="B4" s="67"/>
      <c r="C4" s="57" t="s">
        <v>21</v>
      </c>
      <c r="D4" s="71"/>
      <c r="E4" s="57"/>
      <c r="F4" s="14"/>
    </row>
    <row r="5" spans="1:6" x14ac:dyDescent="0.3">
      <c r="A5" s="66"/>
      <c r="B5" s="67"/>
      <c r="C5" s="72"/>
      <c r="D5" s="69"/>
      <c r="E5" s="69"/>
    </row>
    <row r="6" spans="1:6" s="17" customFormat="1" x14ac:dyDescent="0.3">
      <c r="A6" s="66">
        <v>1</v>
      </c>
      <c r="B6" s="73" t="s">
        <v>22</v>
      </c>
      <c r="C6" s="97"/>
      <c r="D6" s="74"/>
      <c r="E6" s="74"/>
      <c r="F6" s="14"/>
    </row>
    <row r="7" spans="1:6" s="19" customFormat="1" ht="40.5" x14ac:dyDescent="0.3">
      <c r="A7" s="66"/>
      <c r="B7" s="73" t="s">
        <v>23</v>
      </c>
      <c r="C7" s="65" t="s">
        <v>90</v>
      </c>
      <c r="D7" s="75"/>
      <c r="E7" s="75"/>
      <c r="F7" s="18"/>
    </row>
    <row r="8" spans="1:6" s="19" customFormat="1" ht="27" x14ac:dyDescent="0.3">
      <c r="A8" s="66"/>
      <c r="B8" s="73" t="s">
        <v>24</v>
      </c>
      <c r="C8" s="98" t="s">
        <v>91</v>
      </c>
      <c r="D8" s="75"/>
      <c r="E8" s="75"/>
      <c r="F8" s="18"/>
    </row>
    <row r="9" spans="1:6" s="20" customFormat="1" ht="81" x14ac:dyDescent="0.3">
      <c r="A9" s="66"/>
      <c r="B9" s="73" t="s">
        <v>25</v>
      </c>
      <c r="C9" s="65" t="s">
        <v>92</v>
      </c>
      <c r="D9" s="76"/>
      <c r="E9" s="76"/>
      <c r="F9" s="14"/>
    </row>
    <row r="10" spans="1:6" s="19" customFormat="1" ht="81" x14ac:dyDescent="0.3">
      <c r="A10" s="66"/>
      <c r="B10" s="73" t="s">
        <v>26</v>
      </c>
      <c r="C10" s="65" t="s">
        <v>93</v>
      </c>
      <c r="D10" s="75"/>
      <c r="E10" s="75"/>
      <c r="F10" s="18"/>
    </row>
    <row r="11" spans="1:6" s="20" customFormat="1" ht="40.5" x14ac:dyDescent="0.3">
      <c r="A11" s="66"/>
      <c r="B11" s="73" t="s">
        <v>27</v>
      </c>
      <c r="C11" s="65" t="s">
        <v>94</v>
      </c>
      <c r="D11" s="76"/>
      <c r="E11" s="76"/>
      <c r="F11" s="14"/>
    </row>
    <row r="12" spans="1:6" s="19" customFormat="1" ht="27" x14ac:dyDescent="0.3">
      <c r="A12" s="66"/>
      <c r="B12" s="73" t="s">
        <v>28</v>
      </c>
      <c r="C12" s="65" t="s">
        <v>95</v>
      </c>
      <c r="D12" s="75"/>
      <c r="E12" s="75"/>
      <c r="F12" s="18"/>
    </row>
    <row r="13" spans="1:6" s="20" customFormat="1" ht="40.5" x14ac:dyDescent="0.3">
      <c r="A13" s="66"/>
      <c r="B13" s="73" t="s">
        <v>29</v>
      </c>
      <c r="C13" s="65" t="s">
        <v>96</v>
      </c>
      <c r="D13" s="76"/>
      <c r="E13" s="76"/>
      <c r="F13" s="14"/>
    </row>
    <row r="14" spans="1:6" s="19" customFormat="1" ht="67.5" x14ac:dyDescent="0.3">
      <c r="A14" s="66"/>
      <c r="B14" s="73" t="s">
        <v>30</v>
      </c>
      <c r="C14" s="65" t="s">
        <v>97</v>
      </c>
      <c r="D14" s="75"/>
      <c r="E14" s="75"/>
      <c r="F14" s="18"/>
    </row>
    <row r="15" spans="1:6" s="19" customFormat="1" ht="54" x14ac:dyDescent="0.3">
      <c r="A15" s="66"/>
      <c r="B15" s="73" t="s">
        <v>31</v>
      </c>
      <c r="C15" s="65" t="s">
        <v>98</v>
      </c>
      <c r="D15" s="75"/>
      <c r="E15" s="75"/>
      <c r="F15" s="18"/>
    </row>
    <row r="16" spans="1:6" s="19" customFormat="1" ht="27" x14ac:dyDescent="0.3">
      <c r="A16" s="66"/>
      <c r="B16" s="73" t="s">
        <v>32</v>
      </c>
      <c r="C16" s="65" t="s">
        <v>33</v>
      </c>
      <c r="D16" s="75"/>
      <c r="E16" s="75"/>
      <c r="F16" s="18"/>
    </row>
    <row r="17" spans="1:6" s="19" customFormat="1" x14ac:dyDescent="0.3">
      <c r="A17" s="66"/>
      <c r="B17" s="73" t="s">
        <v>34</v>
      </c>
      <c r="C17" s="65" t="s">
        <v>99</v>
      </c>
      <c r="D17" s="75"/>
      <c r="E17" s="75"/>
      <c r="F17" s="18"/>
    </row>
    <row r="18" spans="1:6" s="20" customFormat="1" ht="54" x14ac:dyDescent="0.3">
      <c r="A18" s="66"/>
      <c r="B18" s="73" t="s">
        <v>35</v>
      </c>
      <c r="C18" s="99" t="s">
        <v>100</v>
      </c>
      <c r="D18" s="76"/>
      <c r="E18" s="76"/>
      <c r="F18" s="14"/>
    </row>
    <row r="19" spans="1:6" s="20" customFormat="1" ht="40.5" x14ac:dyDescent="0.3">
      <c r="A19" s="66"/>
      <c r="B19" s="73" t="s">
        <v>101</v>
      </c>
      <c r="C19" s="99" t="s">
        <v>102</v>
      </c>
      <c r="D19" s="76"/>
      <c r="E19" s="76"/>
      <c r="F19" s="14"/>
    </row>
    <row r="20" spans="1:6" s="21" customFormat="1" x14ac:dyDescent="0.3">
      <c r="A20" s="66"/>
      <c r="B20" s="67"/>
      <c r="C20" s="65"/>
      <c r="D20" s="69"/>
      <c r="E20" s="69"/>
      <c r="F20" s="22"/>
    </row>
    <row r="21" spans="1:6" s="20" customFormat="1" x14ac:dyDescent="0.3">
      <c r="A21" s="66">
        <v>2</v>
      </c>
      <c r="B21" s="73" t="s">
        <v>36</v>
      </c>
      <c r="C21" s="77"/>
      <c r="D21" s="77"/>
      <c r="E21" s="77"/>
      <c r="F21" s="14"/>
    </row>
    <row r="22" spans="1:6" s="20" customFormat="1" ht="27" x14ac:dyDescent="0.3">
      <c r="A22" s="66"/>
      <c r="B22" s="67" t="s">
        <v>37</v>
      </c>
      <c r="C22" s="65" t="s">
        <v>38</v>
      </c>
      <c r="D22" s="76"/>
      <c r="E22" s="76"/>
      <c r="F22" s="14"/>
    </row>
    <row r="23" spans="1:6" s="20" customFormat="1" ht="40.5" x14ac:dyDescent="0.3">
      <c r="A23" s="66"/>
      <c r="B23" s="67" t="s">
        <v>39</v>
      </c>
      <c r="C23" s="65" t="s">
        <v>103</v>
      </c>
      <c r="D23" s="76"/>
      <c r="E23" s="76"/>
      <c r="F23" s="14"/>
    </row>
    <row r="24" spans="1:6" s="20" customFormat="1" ht="27" x14ac:dyDescent="0.3">
      <c r="A24" s="66"/>
      <c r="B24" s="67" t="s">
        <v>40</v>
      </c>
      <c r="C24" s="65" t="s">
        <v>41</v>
      </c>
      <c r="D24" s="76"/>
      <c r="E24" s="76"/>
      <c r="F24" s="14"/>
    </row>
    <row r="25" spans="1:6" s="20" customFormat="1" x14ac:dyDescent="0.3">
      <c r="A25" s="66"/>
      <c r="B25" s="67" t="s">
        <v>42</v>
      </c>
      <c r="C25" s="65" t="s">
        <v>43</v>
      </c>
      <c r="D25" s="76"/>
      <c r="E25" s="76"/>
      <c r="F25" s="14"/>
    </row>
    <row r="26" spans="1:6" s="20" customFormat="1" ht="40.5" x14ac:dyDescent="0.3">
      <c r="A26" s="66"/>
      <c r="B26" s="67" t="s">
        <v>44</v>
      </c>
      <c r="C26" s="65" t="s">
        <v>45</v>
      </c>
      <c r="D26" s="76"/>
      <c r="E26" s="76"/>
      <c r="F26" s="14"/>
    </row>
    <row r="27" spans="1:6" s="20" customFormat="1" ht="27" x14ac:dyDescent="0.3">
      <c r="A27" s="66"/>
      <c r="B27" s="67" t="s">
        <v>46</v>
      </c>
      <c r="C27" s="65" t="s">
        <v>47</v>
      </c>
      <c r="D27" s="76"/>
      <c r="E27" s="76"/>
      <c r="F27" s="14"/>
    </row>
    <row r="28" spans="1:6" s="20" customFormat="1" x14ac:dyDescent="0.3">
      <c r="A28" s="66"/>
      <c r="B28" s="67" t="s">
        <v>48</v>
      </c>
      <c r="C28" s="65" t="s">
        <v>49</v>
      </c>
      <c r="D28" s="76"/>
      <c r="E28" s="76"/>
      <c r="F28" s="14"/>
    </row>
    <row r="29" spans="1:6" s="20" customFormat="1" ht="27" x14ac:dyDescent="0.3">
      <c r="A29" s="66"/>
      <c r="B29" s="67" t="s">
        <v>50</v>
      </c>
      <c r="C29" s="65" t="s">
        <v>51</v>
      </c>
      <c r="D29" s="76"/>
      <c r="E29" s="76"/>
      <c r="F29" s="14"/>
    </row>
    <row r="30" spans="1:6" s="21" customFormat="1" ht="27" x14ac:dyDescent="0.25">
      <c r="A30" s="66"/>
      <c r="B30" s="67" t="s">
        <v>104</v>
      </c>
      <c r="C30" s="65" t="s">
        <v>105</v>
      </c>
      <c r="D30" s="76"/>
      <c r="E30" s="76"/>
      <c r="F30" s="22"/>
    </row>
    <row r="31" spans="1:6" s="20" customFormat="1" ht="54" x14ac:dyDescent="0.3">
      <c r="A31" s="66"/>
      <c r="B31" s="67" t="s">
        <v>106</v>
      </c>
      <c r="C31" s="65" t="s">
        <v>107</v>
      </c>
      <c r="D31" s="76"/>
      <c r="E31" s="76"/>
      <c r="F31" s="14"/>
    </row>
    <row r="32" spans="1:6" s="20" customFormat="1" x14ac:dyDescent="0.3">
      <c r="A32" s="66"/>
      <c r="B32" s="67"/>
      <c r="C32" s="65"/>
      <c r="D32" s="69"/>
      <c r="E32" s="69"/>
      <c r="F32" s="14"/>
    </row>
    <row r="33" spans="1:6" s="19" customFormat="1" x14ac:dyDescent="0.3">
      <c r="A33" s="66">
        <v>13</v>
      </c>
      <c r="B33" s="73" t="s">
        <v>52</v>
      </c>
      <c r="C33" s="78"/>
      <c r="D33" s="78"/>
      <c r="E33" s="78"/>
      <c r="F33" s="18"/>
    </row>
    <row r="34" spans="1:6" s="20" customFormat="1" ht="27" x14ac:dyDescent="0.3">
      <c r="A34" s="66"/>
      <c r="B34" s="67" t="s">
        <v>53</v>
      </c>
      <c r="C34" s="65" t="s">
        <v>117</v>
      </c>
      <c r="D34" s="75"/>
      <c r="E34" s="75"/>
      <c r="F34" s="14"/>
    </row>
    <row r="35" spans="1:6" s="17" customFormat="1" ht="108" x14ac:dyDescent="0.3">
      <c r="A35" s="66"/>
      <c r="B35" s="67" t="s">
        <v>54</v>
      </c>
      <c r="C35" s="65" t="s">
        <v>108</v>
      </c>
      <c r="D35" s="76"/>
      <c r="E35" s="76"/>
      <c r="F35" s="14"/>
    </row>
    <row r="36" spans="1:6" s="23" customFormat="1" ht="27" x14ac:dyDescent="0.3">
      <c r="A36" s="66"/>
      <c r="B36" s="67" t="s">
        <v>55</v>
      </c>
      <c r="C36" s="65" t="s">
        <v>118</v>
      </c>
      <c r="D36" s="75"/>
      <c r="E36" s="75"/>
      <c r="F36" s="14"/>
    </row>
    <row r="37" spans="1:6" s="20" customFormat="1" ht="27" x14ac:dyDescent="0.3">
      <c r="A37" s="66"/>
      <c r="B37" s="67" t="s">
        <v>56</v>
      </c>
      <c r="C37" s="65" t="s">
        <v>57</v>
      </c>
      <c r="D37" s="75"/>
      <c r="E37" s="75"/>
      <c r="F37" s="14"/>
    </row>
    <row r="38" spans="1:6" ht="25.5" x14ac:dyDescent="0.3">
      <c r="A38" s="66"/>
      <c r="B38" s="67" t="s">
        <v>58</v>
      </c>
      <c r="C38" s="65" t="s">
        <v>59</v>
      </c>
      <c r="D38" s="75"/>
      <c r="E38" s="75"/>
    </row>
    <row r="39" spans="1:6" ht="40.5" x14ac:dyDescent="0.3">
      <c r="A39" s="66"/>
      <c r="B39" s="67" t="s">
        <v>60</v>
      </c>
      <c r="C39" s="65" t="s">
        <v>119</v>
      </c>
      <c r="D39" s="76"/>
      <c r="E39" s="76"/>
    </row>
    <row r="40" spans="1:6" ht="25.5" x14ac:dyDescent="0.3">
      <c r="A40" s="66"/>
      <c r="B40" s="67" t="s">
        <v>61</v>
      </c>
      <c r="C40" s="65" t="s">
        <v>62</v>
      </c>
      <c r="D40" s="75"/>
      <c r="E40" s="75"/>
    </row>
    <row r="41" spans="1:6" x14ac:dyDescent="0.3">
      <c r="A41" s="66"/>
      <c r="B41" s="67"/>
      <c r="C41" s="65"/>
      <c r="D41" s="69"/>
      <c r="E41" s="69"/>
    </row>
    <row r="42" spans="1:6" x14ac:dyDescent="0.3">
      <c r="A42" s="66">
        <v>20</v>
      </c>
      <c r="B42" s="73" t="s">
        <v>64</v>
      </c>
      <c r="C42" s="78"/>
      <c r="D42" s="69"/>
      <c r="E42" s="69"/>
    </row>
    <row r="43" spans="1:6" ht="67.5" x14ac:dyDescent="0.3">
      <c r="A43" s="66"/>
      <c r="B43" s="67" t="s">
        <v>109</v>
      </c>
      <c r="C43" s="65" t="s">
        <v>63</v>
      </c>
      <c r="D43" s="69"/>
      <c r="E43" s="69"/>
    </row>
    <row r="44" spans="1:6" ht="40.5" x14ac:dyDescent="0.3">
      <c r="A44" s="66"/>
      <c r="B44" s="67" t="s">
        <v>110</v>
      </c>
      <c r="C44" s="65" t="s">
        <v>65</v>
      </c>
      <c r="D44" s="69"/>
      <c r="E44" s="69"/>
    </row>
    <row r="45" spans="1:6" x14ac:dyDescent="0.3">
      <c r="A45" s="66"/>
      <c r="B45" s="67"/>
      <c r="C45" s="65"/>
      <c r="D45" s="69"/>
      <c r="E45" s="69"/>
    </row>
  </sheetData>
  <printOptions horizontalCentered="1"/>
  <pageMargins left="0.47244094488188998" right="0.47244094488188998" top="0.78740157480314998" bottom="0.78740157480314998" header="0.39370078740157499" footer="0.31496062992126"/>
  <pageSetup paperSize="9" fitToHeight="0"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tabColor rgb="FF00B050"/>
    <outlinePr summaryBelow="0" summaryRight="0"/>
    <pageSetUpPr fitToPage="1"/>
  </sheetPr>
  <dimension ref="A1:L19"/>
  <sheetViews>
    <sheetView showGridLines="0" tabSelected="1" view="pageBreakPreview" topLeftCell="C1" zoomScale="130" zoomScaleNormal="100" zoomScaleSheetLayoutView="130" zoomScalePageLayoutView="19" workbookViewId="0">
      <pane ySplit="6" topLeftCell="A7" activePane="bottomLeft" state="frozen"/>
      <selection pane="bottomLeft" activeCell="D9" sqref="D9"/>
    </sheetView>
  </sheetViews>
  <sheetFormatPr defaultColWidth="9.140625" defaultRowHeight="8.25" outlineLevelRow="2" x14ac:dyDescent="0.15"/>
  <cols>
    <col min="1" max="1" width="34.7109375" style="2" hidden="1" customWidth="1"/>
    <col min="2" max="3" width="3.7109375" style="2" customWidth="1"/>
    <col min="4" max="4" width="80.7109375" style="2" customWidth="1"/>
    <col min="5" max="5" width="15.7109375" style="2" customWidth="1"/>
    <col min="6" max="8" width="15.7109375" style="2" hidden="1" customWidth="1"/>
    <col min="9" max="10" width="3.7109375" style="2" customWidth="1"/>
    <col min="11" max="11" width="41.7109375" style="2" customWidth="1"/>
    <col min="12" max="16384" width="9.140625" style="2"/>
  </cols>
  <sheetData>
    <row r="1" spans="1:12" x14ac:dyDescent="0.15">
      <c r="A1" s="5"/>
      <c r="B1" s="5"/>
      <c r="C1" s="5"/>
      <c r="D1" s="127"/>
      <c r="E1" s="131"/>
      <c r="F1" s="136"/>
      <c r="G1" s="132"/>
      <c r="H1" s="132"/>
      <c r="I1" s="6"/>
      <c r="J1" s="6"/>
    </row>
    <row r="2" spans="1:12" ht="12.75" x14ac:dyDescent="0.15">
      <c r="D2" s="201" t="s">
        <v>82</v>
      </c>
      <c r="E2" s="202"/>
      <c r="F2" s="137"/>
      <c r="G2" s="142"/>
      <c r="H2" s="142"/>
    </row>
    <row r="3" spans="1:12" ht="7.5" customHeight="1" x14ac:dyDescent="0.15">
      <c r="A3" s="5"/>
      <c r="B3" s="5"/>
      <c r="C3" s="5"/>
      <c r="D3" s="128"/>
      <c r="E3" s="132"/>
      <c r="F3" s="138"/>
      <c r="G3" s="143"/>
      <c r="H3" s="143"/>
      <c r="K3" s="8"/>
    </row>
    <row r="4" spans="1:12" ht="25.5" customHeight="1" x14ac:dyDescent="0.15">
      <c r="D4" s="129" t="s">
        <v>5</v>
      </c>
      <c r="E4" s="133" t="s">
        <v>11</v>
      </c>
      <c r="F4" s="139" t="s">
        <v>13</v>
      </c>
      <c r="G4" s="144" t="s">
        <v>3</v>
      </c>
      <c r="H4" s="144" t="s">
        <v>17</v>
      </c>
      <c r="K4" s="5"/>
      <c r="L4" s="8"/>
    </row>
    <row r="5" spans="1:12" ht="7.5" customHeight="1" x14ac:dyDescent="0.15">
      <c r="D5" s="128"/>
      <c r="E5" s="132"/>
      <c r="F5" s="136"/>
      <c r="G5" s="132"/>
      <c r="H5" s="132"/>
      <c r="K5" s="8"/>
    </row>
    <row r="6" spans="1:12" ht="30" x14ac:dyDescent="0.2">
      <c r="A6" s="145" t="s">
        <v>140</v>
      </c>
      <c r="B6" s="145"/>
      <c r="C6" s="145"/>
      <c r="D6" s="169" t="s">
        <v>236</v>
      </c>
      <c r="E6" s="146">
        <f>'ŽN1+ŽN3_CCTV'!O3</f>
        <v>0</v>
      </c>
      <c r="F6" s="147" t="e">
        <f>VLOOKUP($A6,#REF!,19,FALSE)</f>
        <v>#REF!</v>
      </c>
      <c r="G6" s="146" t="e">
        <f>VLOOKUP($A6,#REF!,23,FALSE)</f>
        <v>#REF!</v>
      </c>
      <c r="H6" s="146" t="e">
        <f>VLOOKUP($A6,#REF!,24,FALSE)</f>
        <v>#REF!</v>
      </c>
      <c r="I6" s="148"/>
      <c r="J6" s="148"/>
      <c r="K6" s="5"/>
      <c r="L6" s="8"/>
    </row>
    <row r="7" spans="1:12" ht="14.25" outlineLevel="1" x14ac:dyDescent="0.2">
      <c r="A7" s="149" t="s">
        <v>141</v>
      </c>
      <c r="B7" s="149"/>
      <c r="C7" s="149"/>
      <c r="D7" s="150" t="s">
        <v>237</v>
      </c>
      <c r="E7" s="151">
        <f>VLOOKUP($A7,'ŽN1+ŽN3_CCTV'!$A:$X,15,FALSE)</f>
        <v>0</v>
      </c>
      <c r="F7" s="152" t="e">
        <f>VLOOKUP($A7,#REF!,19,FALSE)</f>
        <v>#REF!</v>
      </c>
      <c r="G7" s="151" t="e">
        <f>VLOOKUP($A7,#REF!,23,FALSE)</f>
        <v>#REF!</v>
      </c>
      <c r="H7" s="151" t="e">
        <f>VLOOKUP($A7,#REF!,24,FALSE)</f>
        <v>#REF!</v>
      </c>
      <c r="I7" s="153"/>
      <c r="J7" s="153"/>
      <c r="K7" s="5"/>
      <c r="L7" s="8"/>
    </row>
    <row r="8" spans="1:12" ht="12.75" outlineLevel="2" x14ac:dyDescent="0.2">
      <c r="A8" s="154" t="s">
        <v>142</v>
      </c>
      <c r="B8" s="154"/>
      <c r="C8" s="154"/>
      <c r="D8" s="155" t="s">
        <v>143</v>
      </c>
      <c r="E8" s="156">
        <f>VLOOKUP($A8,'ŽN1+ŽN3_CCTV'!$A:$X,15,FALSE)</f>
        <v>0</v>
      </c>
      <c r="F8" s="157" t="e">
        <f>VLOOKUP($A8,#REF!,19,FALSE)</f>
        <v>#REF!</v>
      </c>
      <c r="G8" s="156" t="e">
        <f>VLOOKUP($A8,#REF!,23,FALSE)</f>
        <v>#REF!</v>
      </c>
      <c r="H8" s="156" t="e">
        <f>VLOOKUP($A8,#REF!,24,FALSE)</f>
        <v>#REF!</v>
      </c>
      <c r="I8" s="158"/>
      <c r="J8" s="158"/>
      <c r="K8" s="5"/>
      <c r="L8" s="8"/>
    </row>
    <row r="9" spans="1:12" ht="12.75" outlineLevel="2" x14ac:dyDescent="0.2">
      <c r="A9" s="154" t="s">
        <v>144</v>
      </c>
      <c r="B9" s="154"/>
      <c r="C9" s="154"/>
      <c r="D9" s="155" t="s">
        <v>145</v>
      </c>
      <c r="E9" s="156">
        <f>VLOOKUP($A9,'ŽN1+ŽN3_CCTV'!$A:$X,15,FALSE)</f>
        <v>0</v>
      </c>
      <c r="F9" s="157" t="e">
        <f>VLOOKUP($A9,#REF!,19,FALSE)</f>
        <v>#REF!</v>
      </c>
      <c r="G9" s="156" t="e">
        <f>VLOOKUP($A9,#REF!,23,FALSE)</f>
        <v>#REF!</v>
      </c>
      <c r="H9" s="156" t="e">
        <f>VLOOKUP($A9,#REF!,24,FALSE)</f>
        <v>#REF!</v>
      </c>
      <c r="I9" s="158"/>
      <c r="J9" s="158"/>
      <c r="K9" s="5"/>
      <c r="L9" s="8"/>
    </row>
    <row r="10" spans="1:12" ht="12.75" outlineLevel="2" x14ac:dyDescent="0.2">
      <c r="A10" s="154" t="s">
        <v>146</v>
      </c>
      <c r="B10" s="154"/>
      <c r="C10" s="154"/>
      <c r="D10" s="155" t="s">
        <v>147</v>
      </c>
      <c r="E10" s="156">
        <f>VLOOKUP($A10,'ŽN1+ŽN3_CCTV'!$A:$X,15,FALSE)</f>
        <v>0</v>
      </c>
      <c r="F10" s="157" t="e">
        <f>VLOOKUP($A10,#REF!,19,FALSE)</f>
        <v>#REF!</v>
      </c>
      <c r="G10" s="156" t="e">
        <f>VLOOKUP($A10,#REF!,23,FALSE)</f>
        <v>#REF!</v>
      </c>
      <c r="H10" s="156" t="e">
        <f>VLOOKUP($A10,#REF!,24,FALSE)</f>
        <v>#REF!</v>
      </c>
      <c r="I10" s="158"/>
      <c r="J10" s="158"/>
      <c r="K10" s="5"/>
      <c r="L10" s="8"/>
    </row>
    <row r="11" spans="1:12" ht="12.75" outlineLevel="2" x14ac:dyDescent="0.2">
      <c r="A11" s="154" t="s">
        <v>148</v>
      </c>
      <c r="B11" s="154"/>
      <c r="C11" s="154"/>
      <c r="D11" s="155" t="s">
        <v>149</v>
      </c>
      <c r="E11" s="156">
        <f>VLOOKUP($A11,'ŽN1+ŽN3_CCTV'!$A:$X,15,FALSE)</f>
        <v>0</v>
      </c>
      <c r="F11" s="157" t="e">
        <f>VLOOKUP($A11,#REF!,19,FALSE)</f>
        <v>#REF!</v>
      </c>
      <c r="G11" s="156" t="e">
        <f>VLOOKUP($A11,#REF!,23,FALSE)</f>
        <v>#REF!</v>
      </c>
      <c r="H11" s="156" t="e">
        <f>VLOOKUP($A11,#REF!,24,FALSE)</f>
        <v>#REF!</v>
      </c>
      <c r="I11" s="158"/>
      <c r="J11" s="158"/>
      <c r="K11" s="5"/>
      <c r="L11" s="8"/>
    </row>
    <row r="12" spans="1:12" ht="7.5" customHeight="1" x14ac:dyDescent="0.15">
      <c r="D12" s="130"/>
      <c r="E12" s="135"/>
      <c r="F12" s="141"/>
      <c r="G12" s="135"/>
      <c r="H12" s="135"/>
      <c r="K12" s="8"/>
    </row>
    <row r="13" spans="1:12" ht="12.75" x14ac:dyDescent="0.15">
      <c r="A13" s="7"/>
      <c r="B13" s="7"/>
      <c r="C13" s="7"/>
      <c r="D13" s="82" t="s">
        <v>2</v>
      </c>
      <c r="E13" s="83">
        <f>E6</f>
        <v>0</v>
      </c>
      <c r="F13" s="136"/>
      <c r="G13" s="132"/>
      <c r="H13" s="132"/>
      <c r="K13" s="5"/>
      <c r="L13" s="8"/>
    </row>
    <row r="14" spans="1:12" ht="13.5" x14ac:dyDescent="0.15">
      <c r="A14" s="8"/>
      <c r="B14" s="8"/>
      <c r="C14" s="8"/>
      <c r="D14" s="86" t="s">
        <v>4</v>
      </c>
      <c r="E14" s="84">
        <f>E13*0.21</f>
        <v>0</v>
      </c>
      <c r="F14" s="136"/>
      <c r="G14" s="132"/>
      <c r="H14" s="132"/>
      <c r="K14" s="5"/>
      <c r="L14" s="8"/>
    </row>
    <row r="15" spans="1:12" ht="13.5" x14ac:dyDescent="0.15">
      <c r="A15" s="8"/>
      <c r="B15" s="8"/>
      <c r="C15" s="8"/>
      <c r="D15" s="86"/>
      <c r="E15" s="84"/>
      <c r="F15" s="136"/>
      <c r="G15" s="132"/>
      <c r="H15" s="132"/>
      <c r="K15" s="5"/>
      <c r="L15" s="8"/>
    </row>
    <row r="16" spans="1:12" ht="13.5" x14ac:dyDescent="0.15">
      <c r="A16" s="8"/>
      <c r="B16" s="8"/>
      <c r="C16" s="8"/>
      <c r="D16" s="86"/>
      <c r="E16" s="84"/>
      <c r="F16" s="141"/>
      <c r="G16" s="135"/>
      <c r="H16" s="135"/>
      <c r="K16" s="5"/>
      <c r="L16" s="8"/>
    </row>
    <row r="17" spans="1:12" ht="13.5" x14ac:dyDescent="0.15">
      <c r="A17" s="8"/>
      <c r="B17" s="8"/>
      <c r="C17" s="8"/>
      <c r="D17" s="87" t="s">
        <v>1</v>
      </c>
      <c r="E17" s="85">
        <f>E13+E14</f>
        <v>0</v>
      </c>
      <c r="F17" s="136"/>
      <c r="G17" s="132"/>
      <c r="H17" s="132"/>
      <c r="K17" s="5"/>
      <c r="L17" s="8"/>
    </row>
    <row r="18" spans="1:12" x14ac:dyDescent="0.15">
      <c r="D18" s="128"/>
      <c r="E18" s="132"/>
      <c r="F18" s="136"/>
      <c r="G18" s="132"/>
      <c r="H18" s="132"/>
    </row>
    <row r="19" spans="1:12" x14ac:dyDescent="0.15">
      <c r="D19" s="5"/>
      <c r="E19" s="8"/>
      <c r="F19" s="5"/>
      <c r="G19" s="8"/>
      <c r="H19" s="8"/>
    </row>
  </sheetData>
  <sheetProtection algorithmName="SHA-512" hashValue="30IgS5fpsPyVQUm+etHOEGZGrPqR1A5+B3Xh9JAYB1Zlc/KqoAY/wd3ku9HVJN+9rjxacFvC06C1SOVnuUUnmg==" saltValue="0bSw2Is9M26OglTU56nYnA==" spinCount="100000" sheet="1" objects="1" scenarios="1"/>
  <mergeCells count="1">
    <mergeCell ref="D2:E2"/>
  </mergeCells>
  <pageMargins left="0.47244094488188998" right="0.47244094488188998" top="0.78740157480314998" bottom="0.78740157480314998" header="0.39370078740157499" footer="0.31496062992126"/>
  <pageSetup paperSize="9" scale="85" fitToHeight="0" pageOrder="overThenDown" orientation="portrait" r:id="rId1"/>
  <headerFooter>
    <oddFooter>&amp;L&amp;"Century Gothic,Obyčejné"&amp;6&amp;K01+047www.ocea.cz&amp;C&amp;"Century Gothic,Obyčejné"&amp;6&amp;K01+048&amp;P z &amp;N&amp;R&amp;"Century Gothic,Obyčejné"&amp;6&amp;K01+049&amp;D</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8D491-3A7E-3041-B381-EE4235C49DCE}">
  <sheetPr>
    <tabColor rgb="FF00B050"/>
    <outlinePr summaryBelow="0" summaryRight="0"/>
    <pageSetUpPr fitToPage="1"/>
  </sheetPr>
  <dimension ref="A1:AB116"/>
  <sheetViews>
    <sheetView showGridLines="0" view="pageBreakPreview" topLeftCell="D1" zoomScaleNormal="130" zoomScaleSheetLayoutView="100" zoomScalePageLayoutView="19" workbookViewId="0">
      <pane ySplit="3" topLeftCell="A4" activePane="bottomLeft" state="frozen"/>
      <selection pane="bottomLeft" activeCell="N24" sqref="N24"/>
    </sheetView>
  </sheetViews>
  <sheetFormatPr defaultColWidth="9.140625" defaultRowHeight="8.25" outlineLevelRow="3" x14ac:dyDescent="0.15"/>
  <cols>
    <col min="1" max="1" width="28.7109375" style="2" hidden="1" customWidth="1"/>
    <col min="2" max="2" width="3.7109375" style="2" hidden="1" customWidth="1"/>
    <col min="3" max="3" width="8.7109375" style="2" hidden="1" customWidth="1"/>
    <col min="4" max="4" width="8.7109375" style="2" customWidth="1"/>
    <col min="5" max="5" width="8.7109375" style="2" hidden="1" customWidth="1"/>
    <col min="6" max="7" width="15.7109375" style="2" hidden="1" customWidth="1"/>
    <col min="8" max="8" width="15.7109375" style="2" customWidth="1"/>
    <col min="9" max="9" width="72.7109375" style="2" customWidth="1"/>
    <col min="10" max="10" width="8.7109375" style="2" customWidth="1"/>
    <col min="11" max="12" width="15.7109375" style="2" hidden="1" customWidth="1"/>
    <col min="13" max="15" width="15.7109375" style="2" customWidth="1"/>
    <col min="16" max="16" width="16" style="2" hidden="1" customWidth="1"/>
    <col min="17" max="17" width="16" style="2" customWidth="1"/>
    <col min="18" max="22" width="16" style="2" hidden="1" customWidth="1"/>
    <col min="23" max="24" width="15.7109375" style="2" hidden="1" customWidth="1"/>
    <col min="25" max="25" width="16.28515625" style="2" hidden="1" customWidth="1"/>
    <col min="26" max="26" width="38.7109375" style="2" customWidth="1"/>
    <col min="27" max="29" width="9.140625" style="2"/>
    <col min="30" max="30" width="9.140625" style="2" customWidth="1"/>
    <col min="31" max="31" width="5.42578125" style="2" customWidth="1"/>
    <col min="32" max="16384" width="9.140625" style="2"/>
  </cols>
  <sheetData>
    <row r="1" spans="1:28" ht="25.5" customHeight="1" x14ac:dyDescent="0.15">
      <c r="A1" s="81"/>
      <c r="B1" s="163"/>
      <c r="C1" s="163"/>
      <c r="D1" s="163" t="s">
        <v>6</v>
      </c>
      <c r="E1" s="163" t="s">
        <v>112</v>
      </c>
      <c r="F1" s="81" t="s">
        <v>113</v>
      </c>
      <c r="G1" s="81" t="s">
        <v>114</v>
      </c>
      <c r="H1" s="81" t="s">
        <v>8</v>
      </c>
      <c r="I1" s="164" t="s">
        <v>5</v>
      </c>
      <c r="J1" s="164" t="s">
        <v>9</v>
      </c>
      <c r="K1" s="139" t="s">
        <v>115</v>
      </c>
      <c r="L1" s="139" t="s">
        <v>116</v>
      </c>
      <c r="M1" s="139" t="s">
        <v>10</v>
      </c>
      <c r="N1" s="81" t="s">
        <v>20</v>
      </c>
      <c r="O1" s="144" t="s">
        <v>11</v>
      </c>
      <c r="P1" s="164" t="s">
        <v>7</v>
      </c>
      <c r="Q1" s="164" t="s">
        <v>111</v>
      </c>
      <c r="R1" s="139" t="s">
        <v>12</v>
      </c>
      <c r="S1" s="139" t="s">
        <v>13</v>
      </c>
      <c r="T1" s="139" t="s">
        <v>14</v>
      </c>
      <c r="U1" s="139" t="s">
        <v>15</v>
      </c>
      <c r="V1" s="144" t="s">
        <v>16</v>
      </c>
      <c r="W1" s="144" t="s">
        <v>3</v>
      </c>
      <c r="X1" s="144" t="s">
        <v>17</v>
      </c>
      <c r="Y1" s="81" t="s">
        <v>89</v>
      </c>
      <c r="Z1" s="5"/>
      <c r="AA1" s="8"/>
    </row>
    <row r="2" spans="1:28" ht="7.5" customHeight="1" x14ac:dyDescent="0.15">
      <c r="B2" s="159"/>
      <c r="C2" s="159"/>
      <c r="D2" s="159"/>
      <c r="E2" s="159"/>
      <c r="I2" s="128"/>
      <c r="J2" s="128"/>
      <c r="K2" s="136"/>
      <c r="L2" s="136"/>
      <c r="M2" s="136"/>
      <c r="O2" s="132"/>
      <c r="P2" s="128"/>
      <c r="Q2" s="128"/>
      <c r="R2" s="136"/>
      <c r="S2" s="136"/>
      <c r="T2" s="136"/>
      <c r="U2" s="136"/>
      <c r="V2" s="132"/>
      <c r="W2" s="132"/>
      <c r="X2" s="132"/>
      <c r="Z2" s="8"/>
    </row>
    <row r="3" spans="1:28" ht="15" x14ac:dyDescent="0.2">
      <c r="A3" s="145" t="s">
        <v>140</v>
      </c>
      <c r="B3" s="167">
        <v>1</v>
      </c>
      <c r="C3" s="168"/>
      <c r="D3" s="168"/>
      <c r="E3" s="168"/>
      <c r="F3" s="148"/>
      <c r="G3" s="148"/>
      <c r="H3" s="148"/>
      <c r="I3" s="169" t="s">
        <v>235</v>
      </c>
      <c r="J3" s="170"/>
      <c r="K3" s="171"/>
      <c r="L3" s="171"/>
      <c r="M3" s="171"/>
      <c r="N3" s="148"/>
      <c r="O3" s="146">
        <f>SUBTOTAL(9,O4:O116)</f>
        <v>0</v>
      </c>
      <c r="P3" s="170" t="s">
        <v>150</v>
      </c>
      <c r="Q3" s="170"/>
      <c r="R3" s="171"/>
      <c r="S3" s="147">
        <f>SUBTOTAL(9,S4:S116)</f>
        <v>0</v>
      </c>
      <c r="T3" s="171"/>
      <c r="U3" s="147">
        <f>SUBTOTAL(9,U4:U116)</f>
        <v>0</v>
      </c>
      <c r="V3" s="172"/>
      <c r="W3" s="146">
        <f>SUBTOTAL(9,W4:W116)</f>
        <v>0</v>
      </c>
      <c r="X3" s="146">
        <f>SUBTOTAL(9,X4:X116)</f>
        <v>0</v>
      </c>
      <c r="Y3" s="145"/>
      <c r="Z3" s="5"/>
      <c r="AA3" s="8"/>
      <c r="AB3" s="8"/>
    </row>
    <row r="4" spans="1:28" ht="14.25" outlineLevel="1" x14ac:dyDescent="0.2">
      <c r="A4" s="149" t="s">
        <v>141</v>
      </c>
      <c r="B4" s="173">
        <v>2</v>
      </c>
      <c r="C4" s="174"/>
      <c r="D4" s="174"/>
      <c r="E4" s="174"/>
      <c r="F4" s="153"/>
      <c r="G4" s="153"/>
      <c r="H4" s="153"/>
      <c r="I4" s="175" t="s">
        <v>237</v>
      </c>
      <c r="J4" s="176"/>
      <c r="K4" s="177"/>
      <c r="L4" s="177"/>
      <c r="M4" s="177"/>
      <c r="N4" s="153"/>
      <c r="O4" s="151">
        <f>SUBTOTAL(9,O5:O116)</f>
        <v>0</v>
      </c>
      <c r="P4" s="176" t="s">
        <v>151</v>
      </c>
      <c r="Q4" s="176"/>
      <c r="R4" s="177"/>
      <c r="S4" s="152">
        <f>SUBTOTAL(9,S5:S116)</f>
        <v>0</v>
      </c>
      <c r="T4" s="177"/>
      <c r="U4" s="152">
        <f>SUBTOTAL(9,U5:U116)</f>
        <v>0</v>
      </c>
      <c r="V4" s="178"/>
      <c r="W4" s="151">
        <f>SUBTOTAL(9,W5:W116)</f>
        <v>0</v>
      </c>
      <c r="X4" s="151">
        <f>SUBTOTAL(9,X5:X116)</f>
        <v>0</v>
      </c>
      <c r="Y4" s="149"/>
      <c r="Z4" s="5"/>
      <c r="AA4" s="8"/>
      <c r="AB4" s="8"/>
    </row>
    <row r="5" spans="1:28" ht="12.75" outlineLevel="2" x14ac:dyDescent="0.2">
      <c r="A5" s="154" t="s">
        <v>142</v>
      </c>
      <c r="B5" s="179">
        <v>3</v>
      </c>
      <c r="C5" s="180"/>
      <c r="D5" s="180"/>
      <c r="E5" s="180"/>
      <c r="F5" s="158"/>
      <c r="G5" s="158"/>
      <c r="H5" s="158"/>
      <c r="I5" s="181" t="s">
        <v>143</v>
      </c>
      <c r="J5" s="182"/>
      <c r="K5" s="183"/>
      <c r="L5" s="183"/>
      <c r="M5" s="183"/>
      <c r="N5" s="158"/>
      <c r="O5" s="156">
        <f>SUBTOTAL(9,O6:O54)</f>
        <v>0</v>
      </c>
      <c r="P5" s="182" t="s">
        <v>152</v>
      </c>
      <c r="Q5" s="182"/>
      <c r="R5" s="183"/>
      <c r="S5" s="157">
        <f>SUBTOTAL(9,S6:S54)</f>
        <v>0</v>
      </c>
      <c r="T5" s="183"/>
      <c r="U5" s="157">
        <f>SUBTOTAL(9,U6:U54)</f>
        <v>0</v>
      </c>
      <c r="V5" s="184"/>
      <c r="W5" s="156">
        <f>SUBTOTAL(9,W6:W54)</f>
        <v>0</v>
      </c>
      <c r="X5" s="156">
        <f>SUBTOTAL(9,X6:X54)</f>
        <v>0</v>
      </c>
      <c r="Y5" s="154"/>
      <c r="Z5" s="5"/>
      <c r="AA5" s="8"/>
      <c r="AB5" s="8"/>
    </row>
    <row r="6" spans="1:28" ht="85.5" outlineLevel="3" x14ac:dyDescent="0.15">
      <c r="B6" s="160"/>
      <c r="C6" s="161"/>
      <c r="D6" s="90">
        <v>1</v>
      </c>
      <c r="E6" s="90"/>
      <c r="F6" s="91"/>
      <c r="G6" s="91"/>
      <c r="H6" s="91" t="s">
        <v>175</v>
      </c>
      <c r="I6" s="92" t="s">
        <v>176</v>
      </c>
      <c r="J6" s="93" t="s">
        <v>153</v>
      </c>
      <c r="K6" s="94">
        <v>42</v>
      </c>
      <c r="L6" s="94">
        <v>0</v>
      </c>
      <c r="M6" s="94">
        <v>32</v>
      </c>
      <c r="N6" s="88"/>
      <c r="O6" s="95">
        <f>M6*N6</f>
        <v>0</v>
      </c>
      <c r="P6" s="93" t="s">
        <v>154</v>
      </c>
      <c r="Q6" s="93" t="s">
        <v>73</v>
      </c>
      <c r="R6" s="94"/>
      <c r="S6" s="94">
        <f>M6*R6</f>
        <v>0</v>
      </c>
      <c r="T6" s="94"/>
      <c r="U6" s="94">
        <f>M6*T6</f>
        <v>0</v>
      </c>
      <c r="V6" s="95">
        <v>21</v>
      </c>
      <c r="W6" s="95">
        <f>O6*(V6/100)</f>
        <v>0</v>
      </c>
      <c r="X6" s="95">
        <f>O6+W6</f>
        <v>0</v>
      </c>
      <c r="Y6" s="96"/>
      <c r="Z6" s="8"/>
      <c r="AA6" s="8"/>
      <c r="AB6" s="8"/>
    </row>
    <row r="7" spans="1:28" ht="4.5" customHeight="1" outlineLevel="3" x14ac:dyDescent="0.15">
      <c r="B7" s="160"/>
      <c r="C7" s="162"/>
      <c r="D7" s="162"/>
      <c r="E7" s="162"/>
      <c r="F7" s="9"/>
      <c r="G7" s="9"/>
      <c r="H7" s="9"/>
      <c r="I7" s="165"/>
      <c r="J7" s="166"/>
      <c r="K7" s="140"/>
      <c r="L7" s="140"/>
      <c r="M7" s="140"/>
      <c r="N7" s="89"/>
      <c r="O7" s="134"/>
      <c r="P7" s="166"/>
      <c r="Q7" s="166"/>
      <c r="R7" s="140"/>
      <c r="S7" s="140"/>
      <c r="T7" s="140"/>
      <c r="U7" s="140"/>
      <c r="V7" s="134"/>
      <c r="W7" s="134"/>
      <c r="X7" s="134"/>
      <c r="Y7" s="9"/>
      <c r="Z7" s="8"/>
      <c r="AA7" s="8"/>
      <c r="AB7" s="8"/>
    </row>
    <row r="8" spans="1:28" ht="85.5" outlineLevel="3" x14ac:dyDescent="0.15">
      <c r="B8" s="160"/>
      <c r="C8" s="161"/>
      <c r="D8" s="90">
        <v>2</v>
      </c>
      <c r="E8" s="90"/>
      <c r="F8" s="91"/>
      <c r="G8" s="91"/>
      <c r="H8" s="91" t="s">
        <v>177</v>
      </c>
      <c r="I8" s="92" t="s">
        <v>178</v>
      </c>
      <c r="J8" s="93" t="s">
        <v>153</v>
      </c>
      <c r="K8" s="94">
        <v>6</v>
      </c>
      <c r="L8" s="94">
        <v>0</v>
      </c>
      <c r="M8" s="94">
        <v>6</v>
      </c>
      <c r="N8" s="88"/>
      <c r="O8" s="95">
        <f>M8*N8</f>
        <v>0</v>
      </c>
      <c r="P8" s="93" t="s">
        <v>154</v>
      </c>
      <c r="Q8" s="93" t="s">
        <v>73</v>
      </c>
      <c r="R8" s="94"/>
      <c r="S8" s="94">
        <f>M8*R8</f>
        <v>0</v>
      </c>
      <c r="T8" s="94"/>
      <c r="U8" s="94">
        <f>M8*T8</f>
        <v>0</v>
      </c>
      <c r="V8" s="95">
        <v>21</v>
      </c>
      <c r="W8" s="95">
        <f>O8*(V8/100)</f>
        <v>0</v>
      </c>
      <c r="X8" s="95">
        <f>O8+W8</f>
        <v>0</v>
      </c>
      <c r="Y8" s="96"/>
      <c r="Z8" s="8"/>
      <c r="AA8" s="8"/>
      <c r="AB8" s="8"/>
    </row>
    <row r="9" spans="1:28" ht="4.5" customHeight="1" outlineLevel="3" x14ac:dyDescent="0.15">
      <c r="B9" s="160"/>
      <c r="C9" s="162"/>
      <c r="D9" s="162"/>
      <c r="E9" s="162"/>
      <c r="F9" s="9"/>
      <c r="G9" s="9"/>
      <c r="H9" s="9"/>
      <c r="I9" s="165"/>
      <c r="J9" s="166"/>
      <c r="K9" s="140"/>
      <c r="L9" s="140"/>
      <c r="M9" s="140"/>
      <c r="N9" s="89"/>
      <c r="O9" s="134"/>
      <c r="P9" s="166"/>
      <c r="Q9" s="166"/>
      <c r="R9" s="140"/>
      <c r="S9" s="140"/>
      <c r="T9" s="140"/>
      <c r="U9" s="140"/>
      <c r="V9" s="134"/>
      <c r="W9" s="134"/>
      <c r="X9" s="134"/>
      <c r="Y9" s="9"/>
      <c r="Z9" s="8"/>
      <c r="AA9" s="8"/>
      <c r="AB9" s="8"/>
    </row>
    <row r="10" spans="1:28" ht="42.75" outlineLevel="3" x14ac:dyDescent="0.15">
      <c r="B10" s="160"/>
      <c r="C10" s="161"/>
      <c r="D10" s="90">
        <v>3</v>
      </c>
      <c r="E10" s="90"/>
      <c r="F10" s="91"/>
      <c r="G10" s="91"/>
      <c r="H10" s="91" t="s">
        <v>179</v>
      </c>
      <c r="I10" s="92" t="s">
        <v>180</v>
      </c>
      <c r="J10" s="93" t="s">
        <v>153</v>
      </c>
      <c r="K10" s="94">
        <v>3</v>
      </c>
      <c r="L10" s="94">
        <v>0</v>
      </c>
      <c r="M10" s="94">
        <v>3</v>
      </c>
      <c r="N10" s="88"/>
      <c r="O10" s="95">
        <f>M10*N10</f>
        <v>0</v>
      </c>
      <c r="P10" s="93" t="s">
        <v>154</v>
      </c>
      <c r="Q10" s="93" t="s">
        <v>73</v>
      </c>
      <c r="R10" s="94"/>
      <c r="S10" s="94">
        <f>M10*R10</f>
        <v>0</v>
      </c>
      <c r="T10" s="94"/>
      <c r="U10" s="94">
        <f>M10*T10</f>
        <v>0</v>
      </c>
      <c r="V10" s="95">
        <v>21</v>
      </c>
      <c r="W10" s="95">
        <f>O10*(V10/100)</f>
        <v>0</v>
      </c>
      <c r="X10" s="95">
        <f>O10+W10</f>
        <v>0</v>
      </c>
      <c r="Y10" s="96"/>
      <c r="Z10" s="8"/>
      <c r="AA10" s="8"/>
      <c r="AB10" s="8"/>
    </row>
    <row r="11" spans="1:28" ht="4.5" customHeight="1" outlineLevel="3" x14ac:dyDescent="0.15">
      <c r="B11" s="160"/>
      <c r="C11" s="162"/>
      <c r="D11" s="162"/>
      <c r="E11" s="162"/>
      <c r="F11" s="9"/>
      <c r="G11" s="9"/>
      <c r="H11" s="9"/>
      <c r="I11" s="165"/>
      <c r="J11" s="166"/>
      <c r="K11" s="140"/>
      <c r="L11" s="140"/>
      <c r="M11" s="140"/>
      <c r="N11" s="89"/>
      <c r="O11" s="134"/>
      <c r="P11" s="166"/>
      <c r="Q11" s="166"/>
      <c r="R11" s="140"/>
      <c r="S11" s="140"/>
      <c r="T11" s="140"/>
      <c r="U11" s="140"/>
      <c r="V11" s="134"/>
      <c r="W11" s="134"/>
      <c r="X11" s="134"/>
      <c r="Y11" s="9"/>
      <c r="Z11" s="8"/>
      <c r="AA11" s="8"/>
      <c r="AB11" s="8"/>
    </row>
    <row r="12" spans="1:28" ht="14.25" outlineLevel="3" x14ac:dyDescent="0.15">
      <c r="B12" s="160"/>
      <c r="C12" s="161"/>
      <c r="D12" s="90">
        <v>4</v>
      </c>
      <c r="E12" s="90"/>
      <c r="F12" s="91"/>
      <c r="G12" s="91"/>
      <c r="H12" s="91" t="s">
        <v>181</v>
      </c>
      <c r="I12" s="92" t="s">
        <v>182</v>
      </c>
      <c r="J12" s="93" t="s">
        <v>153</v>
      </c>
      <c r="K12" s="94">
        <v>1</v>
      </c>
      <c r="L12" s="94">
        <v>0</v>
      </c>
      <c r="M12" s="94">
        <v>1</v>
      </c>
      <c r="N12" s="88"/>
      <c r="O12" s="95">
        <f>M12*N12</f>
        <v>0</v>
      </c>
      <c r="P12" s="93" t="s">
        <v>154</v>
      </c>
      <c r="Q12" s="93" t="s">
        <v>73</v>
      </c>
      <c r="R12" s="94"/>
      <c r="S12" s="94">
        <f>M12*R12</f>
        <v>0</v>
      </c>
      <c r="T12" s="94"/>
      <c r="U12" s="94">
        <f>M12*T12</f>
        <v>0</v>
      </c>
      <c r="V12" s="95">
        <v>21</v>
      </c>
      <c r="W12" s="95">
        <f>O12*(V12/100)</f>
        <v>0</v>
      </c>
      <c r="X12" s="95">
        <f>O12+W12</f>
        <v>0</v>
      </c>
      <c r="Y12" s="96"/>
      <c r="Z12" s="8"/>
      <c r="AA12" s="8"/>
      <c r="AB12" s="8"/>
    </row>
    <row r="13" spans="1:28" ht="4.5" customHeight="1" outlineLevel="3" x14ac:dyDescent="0.15">
      <c r="B13" s="160"/>
      <c r="C13" s="162"/>
      <c r="D13" s="162"/>
      <c r="E13" s="162"/>
      <c r="F13" s="9"/>
      <c r="G13" s="9"/>
      <c r="H13" s="9"/>
      <c r="I13" s="165"/>
      <c r="J13" s="166"/>
      <c r="K13" s="140"/>
      <c r="L13" s="140"/>
      <c r="M13" s="140"/>
      <c r="N13" s="89"/>
      <c r="O13" s="134"/>
      <c r="P13" s="166"/>
      <c r="Q13" s="166"/>
      <c r="R13" s="140"/>
      <c r="S13" s="140"/>
      <c r="T13" s="140"/>
      <c r="U13" s="140"/>
      <c r="V13" s="134"/>
      <c r="W13" s="134"/>
      <c r="X13" s="134"/>
      <c r="Y13" s="9"/>
      <c r="Z13" s="8"/>
      <c r="AA13" s="8"/>
      <c r="AB13" s="8"/>
    </row>
    <row r="14" spans="1:28" ht="57" outlineLevel="3" x14ac:dyDescent="0.15">
      <c r="B14" s="160"/>
      <c r="C14" s="161"/>
      <c r="D14" s="90">
        <v>5</v>
      </c>
      <c r="E14" s="90"/>
      <c r="F14" s="91"/>
      <c r="G14" s="91"/>
      <c r="H14" s="91" t="s">
        <v>183</v>
      </c>
      <c r="I14" s="92" t="s">
        <v>184</v>
      </c>
      <c r="J14" s="93" t="s">
        <v>153</v>
      </c>
      <c r="K14" s="94">
        <v>2</v>
      </c>
      <c r="L14" s="94">
        <v>0</v>
      </c>
      <c r="M14" s="94">
        <v>3</v>
      </c>
      <c r="N14" s="88"/>
      <c r="O14" s="95">
        <f>M14*N14</f>
        <v>0</v>
      </c>
      <c r="P14" s="93" t="s">
        <v>154</v>
      </c>
      <c r="Q14" s="93" t="s">
        <v>73</v>
      </c>
      <c r="R14" s="94"/>
      <c r="S14" s="94">
        <f>M14*R14</f>
        <v>0</v>
      </c>
      <c r="T14" s="94"/>
      <c r="U14" s="94">
        <f>M14*T14</f>
        <v>0</v>
      </c>
      <c r="V14" s="95">
        <v>21</v>
      </c>
      <c r="W14" s="95">
        <f>O14*(V14/100)</f>
        <v>0</v>
      </c>
      <c r="X14" s="95">
        <f>O14+W14</f>
        <v>0</v>
      </c>
      <c r="Y14" s="96"/>
      <c r="Z14" s="8"/>
      <c r="AA14" s="8"/>
      <c r="AB14" s="8"/>
    </row>
    <row r="15" spans="1:28" ht="4.5" customHeight="1" outlineLevel="3" x14ac:dyDescent="0.15">
      <c r="B15" s="160"/>
      <c r="C15" s="162"/>
      <c r="D15" s="162"/>
      <c r="E15" s="162"/>
      <c r="F15" s="9"/>
      <c r="G15" s="9"/>
      <c r="H15" s="9"/>
      <c r="I15" s="165"/>
      <c r="J15" s="166"/>
      <c r="K15" s="140"/>
      <c r="L15" s="140"/>
      <c r="M15" s="140"/>
      <c r="N15" s="89"/>
      <c r="O15" s="134"/>
      <c r="P15" s="166"/>
      <c r="Q15" s="166"/>
      <c r="R15" s="140"/>
      <c r="S15" s="140"/>
      <c r="T15" s="140"/>
      <c r="U15" s="140"/>
      <c r="V15" s="134"/>
      <c r="W15" s="134"/>
      <c r="X15" s="134"/>
      <c r="Y15" s="9"/>
      <c r="Z15" s="8"/>
      <c r="AA15" s="8"/>
      <c r="AB15" s="8"/>
    </row>
    <row r="16" spans="1:28" ht="14.25" outlineLevel="3" x14ac:dyDescent="0.15">
      <c r="B16" s="160"/>
      <c r="C16" s="161"/>
      <c r="D16" s="90">
        <v>6</v>
      </c>
      <c r="E16" s="90"/>
      <c r="F16" s="91"/>
      <c r="G16" s="91"/>
      <c r="H16" s="91" t="s">
        <v>185</v>
      </c>
      <c r="I16" s="92" t="s">
        <v>186</v>
      </c>
      <c r="J16" s="93" t="s">
        <v>153</v>
      </c>
      <c r="K16" s="94">
        <v>2</v>
      </c>
      <c r="L16" s="94">
        <v>0</v>
      </c>
      <c r="M16" s="94">
        <v>2</v>
      </c>
      <c r="N16" s="88"/>
      <c r="O16" s="95">
        <f>M16*N16</f>
        <v>0</v>
      </c>
      <c r="P16" s="93" t="s">
        <v>154</v>
      </c>
      <c r="Q16" s="93" t="s">
        <v>73</v>
      </c>
      <c r="R16" s="94"/>
      <c r="S16" s="94">
        <f>M16*R16</f>
        <v>0</v>
      </c>
      <c r="T16" s="94"/>
      <c r="U16" s="94">
        <f>M16*T16</f>
        <v>0</v>
      </c>
      <c r="V16" s="95">
        <v>21</v>
      </c>
      <c r="W16" s="95">
        <f>O16*(V16/100)</f>
        <v>0</v>
      </c>
      <c r="X16" s="95">
        <f>O16+W16</f>
        <v>0</v>
      </c>
      <c r="Y16" s="96"/>
      <c r="Z16" s="8"/>
      <c r="AA16" s="8"/>
      <c r="AB16" s="8"/>
    </row>
    <row r="17" spans="2:28" ht="4.5" customHeight="1" outlineLevel="3" x14ac:dyDescent="0.15">
      <c r="B17" s="160"/>
      <c r="C17" s="162"/>
      <c r="D17" s="162"/>
      <c r="E17" s="162"/>
      <c r="F17" s="9"/>
      <c r="G17" s="9"/>
      <c r="H17" s="9"/>
      <c r="I17" s="165"/>
      <c r="J17" s="166"/>
      <c r="K17" s="140"/>
      <c r="L17" s="140"/>
      <c r="M17" s="140"/>
      <c r="N17" s="89"/>
      <c r="O17" s="134"/>
      <c r="P17" s="166"/>
      <c r="Q17" s="166"/>
      <c r="R17" s="140"/>
      <c r="S17" s="140"/>
      <c r="T17" s="140"/>
      <c r="U17" s="140"/>
      <c r="V17" s="134"/>
      <c r="W17" s="134"/>
      <c r="X17" s="134"/>
      <c r="Y17" s="9"/>
      <c r="Z17" s="8"/>
      <c r="AA17" s="8"/>
      <c r="AB17" s="8"/>
    </row>
    <row r="18" spans="2:28" ht="14.25" outlineLevel="3" x14ac:dyDescent="0.15">
      <c r="B18" s="160"/>
      <c r="C18" s="161"/>
      <c r="D18" s="90">
        <v>7</v>
      </c>
      <c r="E18" s="90"/>
      <c r="F18" s="91"/>
      <c r="G18" s="91"/>
      <c r="H18" s="91" t="s">
        <v>187</v>
      </c>
      <c r="I18" s="92" t="s">
        <v>188</v>
      </c>
      <c r="J18" s="93" t="s">
        <v>153</v>
      </c>
      <c r="K18" s="94">
        <v>4</v>
      </c>
      <c r="L18" s="94">
        <v>0</v>
      </c>
      <c r="M18" s="94">
        <v>4</v>
      </c>
      <c r="N18" s="88"/>
      <c r="O18" s="95">
        <f>M18*N18</f>
        <v>0</v>
      </c>
      <c r="P18" s="93" t="s">
        <v>154</v>
      </c>
      <c r="Q18" s="93" t="s">
        <v>73</v>
      </c>
      <c r="R18" s="94"/>
      <c r="S18" s="94">
        <f>M18*R18</f>
        <v>0</v>
      </c>
      <c r="T18" s="94"/>
      <c r="U18" s="94">
        <f>M18*T18</f>
        <v>0</v>
      </c>
      <c r="V18" s="95">
        <v>21</v>
      </c>
      <c r="W18" s="95">
        <f>O18*(V18/100)</f>
        <v>0</v>
      </c>
      <c r="X18" s="95">
        <f>O18+W18</f>
        <v>0</v>
      </c>
      <c r="Y18" s="96"/>
      <c r="Z18" s="8"/>
      <c r="AA18" s="8"/>
      <c r="AB18" s="8"/>
    </row>
    <row r="19" spans="2:28" ht="4.5" customHeight="1" outlineLevel="3" x14ac:dyDescent="0.15">
      <c r="B19" s="160"/>
      <c r="C19" s="162"/>
      <c r="D19" s="162"/>
      <c r="E19" s="162"/>
      <c r="F19" s="9"/>
      <c r="G19" s="9"/>
      <c r="H19" s="9"/>
      <c r="I19" s="165"/>
      <c r="J19" s="166"/>
      <c r="K19" s="140"/>
      <c r="L19" s="140"/>
      <c r="M19" s="140"/>
      <c r="N19" s="89"/>
      <c r="O19" s="134"/>
      <c r="P19" s="166"/>
      <c r="Q19" s="166"/>
      <c r="R19" s="140"/>
      <c r="S19" s="140"/>
      <c r="T19" s="140"/>
      <c r="U19" s="140"/>
      <c r="V19" s="134"/>
      <c r="W19" s="134"/>
      <c r="X19" s="134"/>
      <c r="Y19" s="9"/>
      <c r="Z19" s="8"/>
      <c r="AA19" s="8"/>
      <c r="AB19" s="8"/>
    </row>
    <row r="20" spans="2:28" ht="28.5" outlineLevel="3" x14ac:dyDescent="0.15">
      <c r="B20" s="160"/>
      <c r="C20" s="161"/>
      <c r="D20" s="90">
        <v>8</v>
      </c>
      <c r="E20" s="90"/>
      <c r="F20" s="91"/>
      <c r="G20" s="91"/>
      <c r="H20" s="91" t="s">
        <v>189</v>
      </c>
      <c r="I20" s="92" t="s">
        <v>190</v>
      </c>
      <c r="J20" s="93" t="s">
        <v>153</v>
      </c>
      <c r="K20" s="94">
        <v>1</v>
      </c>
      <c r="L20" s="94">
        <v>0</v>
      </c>
      <c r="M20" s="94">
        <v>1</v>
      </c>
      <c r="N20" s="88"/>
      <c r="O20" s="95">
        <f>M20*N20</f>
        <v>0</v>
      </c>
      <c r="P20" s="93" t="s">
        <v>154</v>
      </c>
      <c r="Q20" s="93" t="s">
        <v>73</v>
      </c>
      <c r="R20" s="94"/>
      <c r="S20" s="94">
        <f>M20*R20</f>
        <v>0</v>
      </c>
      <c r="T20" s="94"/>
      <c r="U20" s="94">
        <f>M20*T20</f>
        <v>0</v>
      </c>
      <c r="V20" s="95">
        <v>21</v>
      </c>
      <c r="W20" s="95">
        <f>O20*(V20/100)</f>
        <v>0</v>
      </c>
      <c r="X20" s="95">
        <f>O20+W20</f>
        <v>0</v>
      </c>
      <c r="Y20" s="96"/>
      <c r="Z20" s="8"/>
      <c r="AA20" s="8"/>
      <c r="AB20" s="8"/>
    </row>
    <row r="21" spans="2:28" ht="4.5" customHeight="1" outlineLevel="3" x14ac:dyDescent="0.15">
      <c r="B21" s="160"/>
      <c r="C21" s="162"/>
      <c r="D21" s="162"/>
      <c r="E21" s="162"/>
      <c r="F21" s="9"/>
      <c r="G21" s="9"/>
      <c r="H21" s="9"/>
      <c r="I21" s="165"/>
      <c r="J21" s="166"/>
      <c r="K21" s="140"/>
      <c r="L21" s="140"/>
      <c r="M21" s="140"/>
      <c r="N21" s="89"/>
      <c r="O21" s="134"/>
      <c r="P21" s="166"/>
      <c r="Q21" s="166"/>
      <c r="R21" s="140"/>
      <c r="S21" s="140"/>
      <c r="T21" s="140"/>
      <c r="U21" s="140"/>
      <c r="V21" s="134"/>
      <c r="W21" s="134"/>
      <c r="X21" s="134"/>
      <c r="Y21" s="9"/>
      <c r="Z21" s="8"/>
      <c r="AA21" s="8"/>
      <c r="AB21" s="8"/>
    </row>
    <row r="22" spans="2:28" ht="28.5" outlineLevel="3" x14ac:dyDescent="0.15">
      <c r="B22" s="160"/>
      <c r="C22" s="161"/>
      <c r="D22" s="90">
        <v>9</v>
      </c>
      <c r="E22" s="90"/>
      <c r="F22" s="91"/>
      <c r="G22" s="91"/>
      <c r="H22" s="91" t="s">
        <v>191</v>
      </c>
      <c r="I22" s="92" t="s">
        <v>192</v>
      </c>
      <c r="J22" s="93" t="s">
        <v>153</v>
      </c>
      <c r="K22" s="94">
        <v>1</v>
      </c>
      <c r="L22" s="94">
        <v>0</v>
      </c>
      <c r="M22" s="94">
        <v>1</v>
      </c>
      <c r="N22" s="88"/>
      <c r="O22" s="95">
        <f>M22*N22</f>
        <v>0</v>
      </c>
      <c r="P22" s="93" t="s">
        <v>154</v>
      </c>
      <c r="Q22" s="93" t="s">
        <v>73</v>
      </c>
      <c r="R22" s="94"/>
      <c r="S22" s="94">
        <f>M22*R22</f>
        <v>0</v>
      </c>
      <c r="T22" s="94"/>
      <c r="U22" s="94">
        <f>M22*T22</f>
        <v>0</v>
      </c>
      <c r="V22" s="95">
        <v>21</v>
      </c>
      <c r="W22" s="95">
        <f>O22*(V22/100)</f>
        <v>0</v>
      </c>
      <c r="X22" s="95">
        <f>O22+W22</f>
        <v>0</v>
      </c>
      <c r="Y22" s="96"/>
      <c r="Z22" s="8"/>
      <c r="AA22" s="8"/>
      <c r="AB22" s="8"/>
    </row>
    <row r="23" spans="2:28" ht="4.5" customHeight="1" outlineLevel="3" x14ac:dyDescent="0.15">
      <c r="B23" s="160"/>
      <c r="C23" s="162"/>
      <c r="D23" s="162"/>
      <c r="E23" s="162"/>
      <c r="F23" s="9"/>
      <c r="G23" s="9"/>
      <c r="H23" s="9"/>
      <c r="I23" s="165"/>
      <c r="J23" s="166"/>
      <c r="K23" s="140"/>
      <c r="L23" s="140"/>
      <c r="M23" s="140"/>
      <c r="N23" s="89"/>
      <c r="O23" s="134"/>
      <c r="P23" s="166"/>
      <c r="Q23" s="166"/>
      <c r="R23" s="140"/>
      <c r="S23" s="140"/>
      <c r="T23" s="140"/>
      <c r="U23" s="140"/>
      <c r="V23" s="134"/>
      <c r="W23" s="134"/>
      <c r="X23" s="134"/>
      <c r="Y23" s="9"/>
      <c r="Z23" s="8"/>
      <c r="AA23" s="8"/>
      <c r="AB23" s="8"/>
    </row>
    <row r="24" spans="2:28" ht="28.5" outlineLevel="3" x14ac:dyDescent="0.15">
      <c r="B24" s="160"/>
      <c r="C24" s="161"/>
      <c r="D24" s="90">
        <v>10</v>
      </c>
      <c r="E24" s="90"/>
      <c r="F24" s="91"/>
      <c r="G24" s="91"/>
      <c r="H24" s="91" t="s">
        <v>193</v>
      </c>
      <c r="I24" s="92" t="s">
        <v>194</v>
      </c>
      <c r="J24" s="93" t="s">
        <v>153</v>
      </c>
      <c r="K24" s="94">
        <v>1</v>
      </c>
      <c r="L24" s="94">
        <v>0</v>
      </c>
      <c r="M24" s="94">
        <v>1</v>
      </c>
      <c r="N24" s="88"/>
      <c r="O24" s="95">
        <f>M24*N24</f>
        <v>0</v>
      </c>
      <c r="P24" s="93" t="s">
        <v>154</v>
      </c>
      <c r="Q24" s="93" t="s">
        <v>73</v>
      </c>
      <c r="R24" s="94"/>
      <c r="S24" s="94">
        <f>M24*R24</f>
        <v>0</v>
      </c>
      <c r="T24" s="94"/>
      <c r="U24" s="94">
        <f>M24*T24</f>
        <v>0</v>
      </c>
      <c r="V24" s="95">
        <v>21</v>
      </c>
      <c r="W24" s="95">
        <f>O24*(V24/100)</f>
        <v>0</v>
      </c>
      <c r="X24" s="95">
        <f>O24+W24</f>
        <v>0</v>
      </c>
      <c r="Y24" s="96"/>
      <c r="Z24" s="8"/>
      <c r="AA24" s="8"/>
      <c r="AB24" s="8"/>
    </row>
    <row r="25" spans="2:28" ht="4.5" customHeight="1" outlineLevel="3" x14ac:dyDescent="0.15">
      <c r="B25" s="160"/>
      <c r="C25" s="162"/>
      <c r="D25" s="162"/>
      <c r="E25" s="162"/>
      <c r="F25" s="9"/>
      <c r="G25" s="9"/>
      <c r="H25" s="9"/>
      <c r="I25" s="165"/>
      <c r="J25" s="166"/>
      <c r="K25" s="140"/>
      <c r="L25" s="140"/>
      <c r="M25" s="140"/>
      <c r="N25" s="89"/>
      <c r="O25" s="134"/>
      <c r="P25" s="166"/>
      <c r="Q25" s="166"/>
      <c r="R25" s="140"/>
      <c r="S25" s="140"/>
      <c r="T25" s="140"/>
      <c r="U25" s="140"/>
      <c r="V25" s="134"/>
      <c r="W25" s="134"/>
      <c r="X25" s="134"/>
      <c r="Y25" s="9"/>
      <c r="Z25" s="8"/>
      <c r="AA25" s="8"/>
      <c r="AB25" s="8"/>
    </row>
    <row r="26" spans="2:28" ht="14.25" outlineLevel="3" x14ac:dyDescent="0.15">
      <c r="B26" s="160"/>
      <c r="C26" s="161"/>
      <c r="D26" s="90">
        <v>11</v>
      </c>
      <c r="E26" s="90"/>
      <c r="F26" s="91"/>
      <c r="G26" s="91"/>
      <c r="H26" s="91" t="s">
        <v>195</v>
      </c>
      <c r="I26" s="92" t="s">
        <v>196</v>
      </c>
      <c r="J26" s="93" t="s">
        <v>153</v>
      </c>
      <c r="K26" s="94">
        <v>2</v>
      </c>
      <c r="L26" s="94">
        <v>0</v>
      </c>
      <c r="M26" s="94">
        <v>4</v>
      </c>
      <c r="N26" s="88"/>
      <c r="O26" s="95">
        <f>M26*N26</f>
        <v>0</v>
      </c>
      <c r="P26" s="93" t="s">
        <v>154</v>
      </c>
      <c r="Q26" s="93" t="s">
        <v>73</v>
      </c>
      <c r="R26" s="94"/>
      <c r="S26" s="94">
        <f>M26*R26</f>
        <v>0</v>
      </c>
      <c r="T26" s="94"/>
      <c r="U26" s="94">
        <f>M26*T26</f>
        <v>0</v>
      </c>
      <c r="V26" s="95">
        <v>21</v>
      </c>
      <c r="W26" s="95">
        <f>O26*(V26/100)</f>
        <v>0</v>
      </c>
      <c r="X26" s="95">
        <f>O26+W26</f>
        <v>0</v>
      </c>
      <c r="Y26" s="96"/>
      <c r="Z26" s="8"/>
      <c r="AA26" s="8"/>
      <c r="AB26" s="8"/>
    </row>
    <row r="27" spans="2:28" ht="4.5" customHeight="1" outlineLevel="3" x14ac:dyDescent="0.15">
      <c r="B27" s="160"/>
      <c r="C27" s="162"/>
      <c r="D27" s="162"/>
      <c r="E27" s="162"/>
      <c r="F27" s="9"/>
      <c r="G27" s="9"/>
      <c r="H27" s="9"/>
      <c r="I27" s="165"/>
      <c r="J27" s="166"/>
      <c r="K27" s="140"/>
      <c r="L27" s="140"/>
      <c r="M27" s="140"/>
      <c r="N27" s="89"/>
      <c r="O27" s="134"/>
      <c r="P27" s="166"/>
      <c r="Q27" s="166"/>
      <c r="R27" s="140"/>
      <c r="S27" s="140"/>
      <c r="T27" s="140"/>
      <c r="U27" s="140"/>
      <c r="V27" s="134"/>
      <c r="W27" s="134"/>
      <c r="X27" s="134"/>
      <c r="Y27" s="9"/>
      <c r="Z27" s="8"/>
      <c r="AA27" s="8"/>
      <c r="AB27" s="8"/>
    </row>
    <row r="28" spans="2:28" ht="14.25" outlineLevel="3" x14ac:dyDescent="0.15">
      <c r="B28" s="160"/>
      <c r="C28" s="161"/>
      <c r="D28" s="90">
        <v>12</v>
      </c>
      <c r="E28" s="90"/>
      <c r="F28" s="91"/>
      <c r="G28" s="91"/>
      <c r="H28" s="91" t="s">
        <v>197</v>
      </c>
      <c r="I28" s="92" t="s">
        <v>198</v>
      </c>
      <c r="J28" s="93" t="s">
        <v>153</v>
      </c>
      <c r="K28" s="94">
        <v>25</v>
      </c>
      <c r="L28" s="94">
        <v>0</v>
      </c>
      <c r="M28" s="94">
        <v>25</v>
      </c>
      <c r="N28" s="88"/>
      <c r="O28" s="95">
        <f>M28*N28</f>
        <v>0</v>
      </c>
      <c r="P28" s="93" t="s">
        <v>154</v>
      </c>
      <c r="Q28" s="93" t="s">
        <v>73</v>
      </c>
      <c r="R28" s="94"/>
      <c r="S28" s="94">
        <f>M28*R28</f>
        <v>0</v>
      </c>
      <c r="T28" s="94"/>
      <c r="U28" s="94">
        <f>M28*T28</f>
        <v>0</v>
      </c>
      <c r="V28" s="95">
        <v>21</v>
      </c>
      <c r="W28" s="95">
        <f>O28*(V28/100)</f>
        <v>0</v>
      </c>
      <c r="X28" s="95">
        <f>O28+W28</f>
        <v>0</v>
      </c>
      <c r="Y28" s="96"/>
      <c r="Z28" s="8"/>
      <c r="AA28" s="8"/>
      <c r="AB28" s="8"/>
    </row>
    <row r="29" spans="2:28" ht="4.5" customHeight="1" outlineLevel="3" x14ac:dyDescent="0.15">
      <c r="B29" s="160"/>
      <c r="C29" s="162"/>
      <c r="D29" s="162"/>
      <c r="E29" s="162"/>
      <c r="F29" s="9"/>
      <c r="G29" s="9"/>
      <c r="H29" s="9"/>
      <c r="I29" s="165"/>
      <c r="J29" s="166"/>
      <c r="K29" s="140"/>
      <c r="L29" s="140"/>
      <c r="M29" s="140"/>
      <c r="N29" s="89"/>
      <c r="O29" s="134"/>
      <c r="P29" s="166"/>
      <c r="Q29" s="166"/>
      <c r="R29" s="140"/>
      <c r="S29" s="140"/>
      <c r="T29" s="140"/>
      <c r="U29" s="140"/>
      <c r="V29" s="134"/>
      <c r="W29" s="134"/>
      <c r="X29" s="134"/>
      <c r="Y29" s="9"/>
      <c r="Z29" s="8"/>
      <c r="AA29" s="8"/>
      <c r="AB29" s="8"/>
    </row>
    <row r="30" spans="2:28" ht="14.25" outlineLevel="3" x14ac:dyDescent="0.15">
      <c r="B30" s="160"/>
      <c r="C30" s="161"/>
      <c r="D30" s="90">
        <v>13</v>
      </c>
      <c r="E30" s="90"/>
      <c r="F30" s="91"/>
      <c r="G30" s="91"/>
      <c r="H30" s="91" t="s">
        <v>199</v>
      </c>
      <c r="I30" s="92" t="s">
        <v>200</v>
      </c>
      <c r="J30" s="93" t="s">
        <v>153</v>
      </c>
      <c r="K30" s="94">
        <v>42</v>
      </c>
      <c r="L30" s="94">
        <v>0</v>
      </c>
      <c r="M30" s="94">
        <v>25</v>
      </c>
      <c r="N30" s="88"/>
      <c r="O30" s="95">
        <f>M30*N30</f>
        <v>0</v>
      </c>
      <c r="P30" s="93" t="s">
        <v>154</v>
      </c>
      <c r="Q30" s="93" t="s">
        <v>73</v>
      </c>
      <c r="R30" s="94"/>
      <c r="S30" s="94">
        <f>M30*R30</f>
        <v>0</v>
      </c>
      <c r="T30" s="94"/>
      <c r="U30" s="94">
        <f>M30*T30</f>
        <v>0</v>
      </c>
      <c r="V30" s="95">
        <v>21</v>
      </c>
      <c r="W30" s="95">
        <f>O30*(V30/100)</f>
        <v>0</v>
      </c>
      <c r="X30" s="95">
        <f>O30+W30</f>
        <v>0</v>
      </c>
      <c r="Y30" s="96"/>
      <c r="Z30" s="8"/>
      <c r="AA30" s="8"/>
      <c r="AB30" s="8"/>
    </row>
    <row r="31" spans="2:28" ht="4.5" customHeight="1" outlineLevel="3" x14ac:dyDescent="0.15">
      <c r="B31" s="160"/>
      <c r="C31" s="162"/>
      <c r="D31" s="162"/>
      <c r="E31" s="162"/>
      <c r="F31" s="9"/>
      <c r="G31" s="9"/>
      <c r="H31" s="9"/>
      <c r="I31" s="165"/>
      <c r="J31" s="166"/>
      <c r="K31" s="140"/>
      <c r="L31" s="140"/>
      <c r="M31" s="140"/>
      <c r="N31" s="89"/>
      <c r="O31" s="134"/>
      <c r="P31" s="166"/>
      <c r="Q31" s="166"/>
      <c r="R31" s="140"/>
      <c r="S31" s="140"/>
      <c r="T31" s="140"/>
      <c r="U31" s="140"/>
      <c r="V31" s="134"/>
      <c r="W31" s="134"/>
      <c r="X31" s="134"/>
      <c r="Y31" s="9"/>
      <c r="Z31" s="8"/>
      <c r="AA31" s="8"/>
      <c r="AB31" s="8"/>
    </row>
    <row r="32" spans="2:28" ht="114" outlineLevel="3" x14ac:dyDescent="0.15">
      <c r="B32" s="160"/>
      <c r="C32" s="161"/>
      <c r="D32" s="90">
        <v>14</v>
      </c>
      <c r="E32" s="90"/>
      <c r="F32" s="91"/>
      <c r="G32" s="91"/>
      <c r="H32" s="91" t="s">
        <v>249</v>
      </c>
      <c r="I32" s="92" t="s">
        <v>253</v>
      </c>
      <c r="J32" s="93" t="s">
        <v>153</v>
      </c>
      <c r="K32" s="94">
        <v>3</v>
      </c>
      <c r="L32" s="94">
        <v>0</v>
      </c>
      <c r="M32" s="94">
        <v>2</v>
      </c>
      <c r="N32" s="88"/>
      <c r="O32" s="95">
        <f>M32*N32</f>
        <v>0</v>
      </c>
      <c r="P32" s="93" t="s">
        <v>154</v>
      </c>
      <c r="Q32" s="93" t="s">
        <v>73</v>
      </c>
      <c r="R32" s="94"/>
      <c r="S32" s="94">
        <f>M32*R32</f>
        <v>0</v>
      </c>
      <c r="T32" s="94"/>
      <c r="U32" s="94">
        <f>M32*T32</f>
        <v>0</v>
      </c>
      <c r="V32" s="95">
        <v>21</v>
      </c>
      <c r="W32" s="95">
        <f>O32*(V32/100)</f>
        <v>0</v>
      </c>
      <c r="X32" s="95">
        <f>O32+W32</f>
        <v>0</v>
      </c>
      <c r="Y32" s="96"/>
      <c r="Z32" s="8"/>
      <c r="AA32" s="8"/>
      <c r="AB32" s="8"/>
    </row>
    <row r="33" spans="2:28" ht="4.5" customHeight="1" outlineLevel="3" x14ac:dyDescent="0.15">
      <c r="B33" s="160"/>
      <c r="C33" s="162"/>
      <c r="D33" s="162"/>
      <c r="E33" s="162"/>
      <c r="F33" s="9"/>
      <c r="G33" s="9"/>
      <c r="H33" s="9"/>
      <c r="I33" s="165"/>
      <c r="J33" s="166"/>
      <c r="K33" s="140"/>
      <c r="L33" s="140"/>
      <c r="M33" s="140"/>
      <c r="N33" s="89"/>
      <c r="O33" s="134"/>
      <c r="P33" s="166"/>
      <c r="Q33" s="166"/>
      <c r="R33" s="140"/>
      <c r="S33" s="140"/>
      <c r="T33" s="140"/>
      <c r="U33" s="140"/>
      <c r="V33" s="134"/>
      <c r="W33" s="134"/>
      <c r="X33" s="134"/>
      <c r="Y33" s="9"/>
      <c r="Z33" s="8"/>
      <c r="AA33" s="8"/>
      <c r="AB33" s="8"/>
    </row>
    <row r="34" spans="2:28" ht="28.5" outlineLevel="3" x14ac:dyDescent="0.15">
      <c r="B34" s="160"/>
      <c r="C34" s="161"/>
      <c r="D34" s="90">
        <v>15</v>
      </c>
      <c r="E34" s="90"/>
      <c r="F34" s="91"/>
      <c r="G34" s="91"/>
      <c r="H34" s="91" t="s">
        <v>250</v>
      </c>
      <c r="I34" s="92" t="s">
        <v>254</v>
      </c>
      <c r="J34" s="93" t="s">
        <v>153</v>
      </c>
      <c r="K34" s="94">
        <v>1</v>
      </c>
      <c r="L34" s="94">
        <v>0</v>
      </c>
      <c r="M34" s="94">
        <v>8</v>
      </c>
      <c r="N34" s="88"/>
      <c r="O34" s="95">
        <f>M34*N34</f>
        <v>0</v>
      </c>
      <c r="P34" s="93" t="s">
        <v>154</v>
      </c>
      <c r="Q34" s="93" t="s">
        <v>73</v>
      </c>
      <c r="R34" s="94"/>
      <c r="S34" s="94">
        <f>M34*R34</f>
        <v>0</v>
      </c>
      <c r="T34" s="94"/>
      <c r="U34" s="94">
        <f>M34*T34</f>
        <v>0</v>
      </c>
      <c r="V34" s="95">
        <v>21</v>
      </c>
      <c r="W34" s="95">
        <f>O34*(V34/100)</f>
        <v>0</v>
      </c>
      <c r="X34" s="95">
        <f>O34+W34</f>
        <v>0</v>
      </c>
      <c r="Y34" s="96"/>
      <c r="Z34" s="8"/>
      <c r="AA34" s="8"/>
      <c r="AB34" s="8"/>
    </row>
    <row r="35" spans="2:28" ht="4.5" customHeight="1" outlineLevel="3" x14ac:dyDescent="0.15">
      <c r="B35" s="160"/>
      <c r="C35" s="162"/>
      <c r="D35" s="162"/>
      <c r="E35" s="162"/>
      <c r="F35" s="9"/>
      <c r="G35" s="9"/>
      <c r="H35" s="9"/>
      <c r="I35" s="165"/>
      <c r="J35" s="166"/>
      <c r="K35" s="140"/>
      <c r="L35" s="140"/>
      <c r="M35" s="140"/>
      <c r="N35" s="89"/>
      <c r="O35" s="134"/>
      <c r="P35" s="166"/>
      <c r="Q35" s="166"/>
      <c r="R35" s="140"/>
      <c r="S35" s="140"/>
      <c r="T35" s="140"/>
      <c r="U35" s="140"/>
      <c r="V35" s="134"/>
      <c r="W35" s="134"/>
      <c r="X35" s="134"/>
      <c r="Y35" s="9"/>
      <c r="Z35" s="8"/>
      <c r="AA35" s="8"/>
      <c r="AB35" s="8"/>
    </row>
    <row r="36" spans="2:28" ht="28.5" outlineLevel="3" x14ac:dyDescent="0.15">
      <c r="B36" s="160"/>
      <c r="C36" s="161"/>
      <c r="D36" s="90">
        <v>16</v>
      </c>
      <c r="E36" s="90"/>
      <c r="F36" s="91"/>
      <c r="G36" s="91"/>
      <c r="H36" s="91" t="s">
        <v>251</v>
      </c>
      <c r="I36" s="92" t="s">
        <v>255</v>
      </c>
      <c r="J36" s="93" t="s">
        <v>153</v>
      </c>
      <c r="K36" s="94">
        <v>2</v>
      </c>
      <c r="L36" s="94">
        <v>0</v>
      </c>
      <c r="M36" s="94">
        <v>1</v>
      </c>
      <c r="N36" s="88"/>
      <c r="O36" s="95">
        <f>M36*N36</f>
        <v>0</v>
      </c>
      <c r="P36" s="93" t="s">
        <v>154</v>
      </c>
      <c r="Q36" s="93" t="s">
        <v>73</v>
      </c>
      <c r="R36" s="94"/>
      <c r="S36" s="94">
        <f>M36*R36</f>
        <v>0</v>
      </c>
      <c r="T36" s="94"/>
      <c r="U36" s="94">
        <f>M36*T36</f>
        <v>0</v>
      </c>
      <c r="V36" s="95">
        <v>21</v>
      </c>
      <c r="W36" s="95">
        <f>O36*(V36/100)</f>
        <v>0</v>
      </c>
      <c r="X36" s="95">
        <f>O36+W36</f>
        <v>0</v>
      </c>
      <c r="Y36" s="96"/>
      <c r="Z36" s="8"/>
      <c r="AA36" s="8"/>
      <c r="AB36" s="8"/>
    </row>
    <row r="37" spans="2:28" ht="4.5" customHeight="1" outlineLevel="3" x14ac:dyDescent="0.15">
      <c r="B37" s="160"/>
      <c r="C37" s="162"/>
      <c r="D37" s="162"/>
      <c r="E37" s="162"/>
      <c r="F37" s="9"/>
      <c r="G37" s="9"/>
      <c r="H37" s="9"/>
      <c r="I37" s="165"/>
      <c r="J37" s="166"/>
      <c r="K37" s="140"/>
      <c r="L37" s="140"/>
      <c r="M37" s="140"/>
      <c r="N37" s="89"/>
      <c r="O37" s="134"/>
      <c r="P37" s="166"/>
      <c r="Q37" s="166"/>
      <c r="R37" s="140"/>
      <c r="S37" s="140"/>
      <c r="T37" s="140"/>
      <c r="U37" s="140"/>
      <c r="V37" s="134"/>
      <c r="W37" s="134"/>
      <c r="X37" s="134"/>
      <c r="Y37" s="9"/>
      <c r="Z37" s="8"/>
      <c r="AA37" s="8"/>
      <c r="AB37" s="8"/>
    </row>
    <row r="38" spans="2:28" ht="42.75" outlineLevel="3" x14ac:dyDescent="0.15">
      <c r="B38" s="160"/>
      <c r="C38" s="161"/>
      <c r="D38" s="90">
        <v>17</v>
      </c>
      <c r="E38" s="90"/>
      <c r="F38" s="91"/>
      <c r="G38" s="91"/>
      <c r="H38" s="91" t="s">
        <v>252</v>
      </c>
      <c r="I38" s="92" t="s">
        <v>256</v>
      </c>
      <c r="J38" s="93" t="s">
        <v>153</v>
      </c>
      <c r="K38" s="94">
        <v>2</v>
      </c>
      <c r="L38" s="94">
        <v>0</v>
      </c>
      <c r="M38" s="94">
        <v>1</v>
      </c>
      <c r="N38" s="88"/>
      <c r="O38" s="95">
        <f>M38*N38</f>
        <v>0</v>
      </c>
      <c r="P38" s="93" t="s">
        <v>154</v>
      </c>
      <c r="Q38" s="93" t="s">
        <v>73</v>
      </c>
      <c r="R38" s="94"/>
      <c r="S38" s="94">
        <f>M38*R38</f>
        <v>0</v>
      </c>
      <c r="T38" s="94"/>
      <c r="U38" s="94">
        <f>M38*T38</f>
        <v>0</v>
      </c>
      <c r="V38" s="95">
        <v>21</v>
      </c>
      <c r="W38" s="95">
        <f>O38*(V38/100)</f>
        <v>0</v>
      </c>
      <c r="X38" s="95">
        <f>O38+W38</f>
        <v>0</v>
      </c>
      <c r="Y38" s="96"/>
      <c r="Z38" s="8"/>
      <c r="AA38" s="8"/>
      <c r="AB38" s="8"/>
    </row>
    <row r="39" spans="2:28" ht="4.5" customHeight="1" outlineLevel="3" x14ac:dyDescent="0.15">
      <c r="B39" s="160"/>
      <c r="C39" s="162"/>
      <c r="D39" s="162"/>
      <c r="E39" s="162"/>
      <c r="F39" s="9"/>
      <c r="G39" s="9"/>
      <c r="H39" s="9"/>
      <c r="I39" s="165"/>
      <c r="J39" s="166"/>
      <c r="K39" s="140"/>
      <c r="L39" s="140"/>
      <c r="M39" s="140"/>
      <c r="N39" s="89"/>
      <c r="O39" s="134"/>
      <c r="P39" s="166"/>
      <c r="Q39" s="166"/>
      <c r="R39" s="140"/>
      <c r="S39" s="140"/>
      <c r="T39" s="140"/>
      <c r="U39" s="140"/>
      <c r="V39" s="134"/>
      <c r="W39" s="134"/>
      <c r="X39" s="134"/>
      <c r="Y39" s="9"/>
      <c r="Z39" s="8"/>
      <c r="AA39" s="8"/>
      <c r="AB39" s="8"/>
    </row>
    <row r="40" spans="2:28" ht="14.25" outlineLevel="3" x14ac:dyDescent="0.15">
      <c r="B40" s="160"/>
      <c r="C40" s="161"/>
      <c r="D40" s="90">
        <v>18</v>
      </c>
      <c r="E40" s="90"/>
      <c r="F40" s="91"/>
      <c r="G40" s="91"/>
      <c r="H40" s="91" t="s">
        <v>248</v>
      </c>
      <c r="I40" s="92" t="s">
        <v>257</v>
      </c>
      <c r="J40" s="93" t="s">
        <v>153</v>
      </c>
      <c r="K40" s="94">
        <v>4</v>
      </c>
      <c r="L40" s="94">
        <v>0</v>
      </c>
      <c r="M40" s="94">
        <v>4</v>
      </c>
      <c r="N40" s="88"/>
      <c r="O40" s="95">
        <f>M40*N40</f>
        <v>0</v>
      </c>
      <c r="P40" s="93" t="s">
        <v>154</v>
      </c>
      <c r="Q40" s="93" t="s">
        <v>73</v>
      </c>
      <c r="R40" s="94"/>
      <c r="S40" s="94">
        <f>M40*R40</f>
        <v>0</v>
      </c>
      <c r="T40" s="94"/>
      <c r="U40" s="94">
        <f>M40*T40</f>
        <v>0</v>
      </c>
      <c r="V40" s="95">
        <v>21</v>
      </c>
      <c r="W40" s="95">
        <f>O40*(V40/100)</f>
        <v>0</v>
      </c>
      <c r="X40" s="95">
        <f>O40+W40</f>
        <v>0</v>
      </c>
      <c r="Y40" s="96"/>
      <c r="Z40" s="8"/>
      <c r="AA40" s="8"/>
      <c r="AB40" s="8"/>
    </row>
    <row r="41" spans="2:28" ht="4.5" customHeight="1" outlineLevel="3" x14ac:dyDescent="0.15">
      <c r="B41" s="160"/>
      <c r="C41" s="162"/>
      <c r="D41" s="162"/>
      <c r="E41" s="162"/>
      <c r="F41" s="9"/>
      <c r="G41" s="9"/>
      <c r="H41" s="9"/>
      <c r="I41" s="165"/>
      <c r="J41" s="166"/>
      <c r="K41" s="140"/>
      <c r="L41" s="140"/>
      <c r="M41" s="140"/>
      <c r="N41" s="89"/>
      <c r="O41" s="134"/>
      <c r="P41" s="166"/>
      <c r="Q41" s="166"/>
      <c r="R41" s="140"/>
      <c r="S41" s="140"/>
      <c r="T41" s="140"/>
      <c r="U41" s="140"/>
      <c r="V41" s="134"/>
      <c r="W41" s="134"/>
      <c r="X41" s="134"/>
      <c r="Y41" s="9"/>
      <c r="Z41" s="8"/>
      <c r="AA41" s="8"/>
      <c r="AB41" s="8"/>
    </row>
    <row r="42" spans="2:28" ht="42.75" outlineLevel="3" x14ac:dyDescent="0.15">
      <c r="B42" s="160"/>
      <c r="C42" s="161"/>
      <c r="D42" s="90">
        <v>19</v>
      </c>
      <c r="E42" s="90"/>
      <c r="F42" s="91"/>
      <c r="G42" s="91"/>
      <c r="H42" s="91" t="s">
        <v>247</v>
      </c>
      <c r="I42" s="92" t="s">
        <v>258</v>
      </c>
      <c r="J42" s="93" t="s">
        <v>153</v>
      </c>
      <c r="K42" s="94">
        <v>1</v>
      </c>
      <c r="L42" s="94">
        <v>0</v>
      </c>
      <c r="M42" s="94">
        <v>2</v>
      </c>
      <c r="N42" s="88"/>
      <c r="O42" s="95">
        <f>M42*N42</f>
        <v>0</v>
      </c>
      <c r="P42" s="93" t="s">
        <v>154</v>
      </c>
      <c r="Q42" s="93" t="s">
        <v>73</v>
      </c>
      <c r="R42" s="94"/>
      <c r="S42" s="94">
        <f>M42*R42</f>
        <v>0</v>
      </c>
      <c r="T42" s="94"/>
      <c r="U42" s="94">
        <f>M42*T42</f>
        <v>0</v>
      </c>
      <c r="V42" s="95">
        <v>21</v>
      </c>
      <c r="W42" s="95">
        <f>O42*(V42/100)</f>
        <v>0</v>
      </c>
      <c r="X42" s="95">
        <f>O42+W42</f>
        <v>0</v>
      </c>
      <c r="Y42" s="96"/>
      <c r="Z42" s="8"/>
      <c r="AA42" s="8"/>
      <c r="AB42" s="8"/>
    </row>
    <row r="43" spans="2:28" ht="4.5" customHeight="1" outlineLevel="3" x14ac:dyDescent="0.15">
      <c r="B43" s="160"/>
      <c r="C43" s="162"/>
      <c r="D43" s="162"/>
      <c r="E43" s="162"/>
      <c r="F43" s="9"/>
      <c r="G43" s="9"/>
      <c r="H43" s="9"/>
      <c r="I43" s="165"/>
      <c r="J43" s="166"/>
      <c r="K43" s="140"/>
      <c r="L43" s="140"/>
      <c r="M43" s="140"/>
      <c r="N43" s="89"/>
      <c r="O43" s="134"/>
      <c r="P43" s="166"/>
      <c r="Q43" s="166"/>
      <c r="R43" s="140"/>
      <c r="S43" s="140"/>
      <c r="T43" s="140"/>
      <c r="U43" s="140"/>
      <c r="V43" s="134"/>
      <c r="W43" s="134"/>
      <c r="X43" s="134"/>
      <c r="Y43" s="9"/>
      <c r="Z43" s="8"/>
      <c r="AA43" s="8"/>
      <c r="AB43" s="8"/>
    </row>
    <row r="44" spans="2:28" ht="14.25" outlineLevel="3" x14ac:dyDescent="0.15">
      <c r="B44" s="160"/>
      <c r="C44" s="161"/>
      <c r="D44" s="90">
        <v>20</v>
      </c>
      <c r="E44" s="90"/>
      <c r="F44" s="91"/>
      <c r="G44" s="91"/>
      <c r="H44" s="91" t="s">
        <v>246</v>
      </c>
      <c r="I44" s="92" t="s">
        <v>259</v>
      </c>
      <c r="J44" s="93" t="s">
        <v>153</v>
      </c>
      <c r="K44" s="94">
        <v>1</v>
      </c>
      <c r="L44" s="94">
        <v>0</v>
      </c>
      <c r="M44" s="94">
        <v>4</v>
      </c>
      <c r="N44" s="88"/>
      <c r="O44" s="95">
        <f>M44*N44</f>
        <v>0</v>
      </c>
      <c r="P44" s="93" t="s">
        <v>154</v>
      </c>
      <c r="Q44" s="93" t="s">
        <v>73</v>
      </c>
      <c r="R44" s="94"/>
      <c r="S44" s="94">
        <f>M44*R44</f>
        <v>0</v>
      </c>
      <c r="T44" s="94"/>
      <c r="U44" s="94">
        <f>M44*T44</f>
        <v>0</v>
      </c>
      <c r="V44" s="95">
        <v>21</v>
      </c>
      <c r="W44" s="95">
        <f>O44*(V44/100)</f>
        <v>0</v>
      </c>
      <c r="X44" s="95">
        <f>O44+W44</f>
        <v>0</v>
      </c>
      <c r="Y44" s="96"/>
      <c r="Z44" s="8"/>
      <c r="AA44" s="8"/>
      <c r="AB44" s="8"/>
    </row>
    <row r="45" spans="2:28" ht="4.5" customHeight="1" outlineLevel="3" x14ac:dyDescent="0.15">
      <c r="B45" s="160"/>
      <c r="C45" s="162"/>
      <c r="D45" s="162"/>
      <c r="E45" s="162"/>
      <c r="F45" s="9"/>
      <c r="G45" s="9"/>
      <c r="H45" s="9"/>
      <c r="I45" s="165"/>
      <c r="J45" s="166"/>
      <c r="K45" s="140"/>
      <c r="L45" s="140"/>
      <c r="M45" s="140"/>
      <c r="N45" s="89"/>
      <c r="O45" s="134"/>
      <c r="P45" s="166"/>
      <c r="Q45" s="166"/>
      <c r="R45" s="140"/>
      <c r="S45" s="140"/>
      <c r="T45" s="140"/>
      <c r="U45" s="140"/>
      <c r="V45" s="134"/>
      <c r="W45" s="134"/>
      <c r="X45" s="134"/>
      <c r="Y45" s="9"/>
      <c r="Z45" s="8"/>
      <c r="AA45" s="8"/>
      <c r="AB45" s="8"/>
    </row>
    <row r="46" spans="2:28" ht="14.25" outlineLevel="3" x14ac:dyDescent="0.15">
      <c r="B46" s="160"/>
      <c r="C46" s="161"/>
      <c r="D46" s="90">
        <v>21</v>
      </c>
      <c r="E46" s="90"/>
      <c r="F46" s="91"/>
      <c r="G46" s="91"/>
      <c r="H46" s="91" t="s">
        <v>245</v>
      </c>
      <c r="I46" s="92" t="s">
        <v>260</v>
      </c>
      <c r="J46" s="93" t="s">
        <v>153</v>
      </c>
      <c r="K46" s="94">
        <v>1</v>
      </c>
      <c r="L46" s="94">
        <v>0</v>
      </c>
      <c r="M46" s="94">
        <v>3</v>
      </c>
      <c r="N46" s="88"/>
      <c r="O46" s="95">
        <f>M46*N46</f>
        <v>0</v>
      </c>
      <c r="P46" s="93" t="s">
        <v>154</v>
      </c>
      <c r="Q46" s="93" t="s">
        <v>73</v>
      </c>
      <c r="R46" s="94"/>
      <c r="S46" s="94">
        <f>M46*R46</f>
        <v>0</v>
      </c>
      <c r="T46" s="94"/>
      <c r="U46" s="94">
        <f>M46*T46</f>
        <v>0</v>
      </c>
      <c r="V46" s="95">
        <v>21</v>
      </c>
      <c r="W46" s="95">
        <f>O46*(V46/100)</f>
        <v>0</v>
      </c>
      <c r="X46" s="95">
        <f>O46+W46</f>
        <v>0</v>
      </c>
      <c r="Y46" s="96"/>
      <c r="Z46" s="8"/>
      <c r="AA46" s="8"/>
      <c r="AB46" s="8"/>
    </row>
    <row r="47" spans="2:28" ht="4.5" customHeight="1" outlineLevel="3" x14ac:dyDescent="0.15">
      <c r="B47" s="160"/>
      <c r="C47" s="162"/>
      <c r="D47" s="162"/>
      <c r="E47" s="162"/>
      <c r="F47" s="9"/>
      <c r="G47" s="9"/>
      <c r="H47" s="9"/>
      <c r="I47" s="165"/>
      <c r="J47" s="166"/>
      <c r="K47" s="140"/>
      <c r="L47" s="140"/>
      <c r="M47" s="140"/>
      <c r="N47" s="89"/>
      <c r="O47" s="134"/>
      <c r="P47" s="166"/>
      <c r="Q47" s="166"/>
      <c r="R47" s="140"/>
      <c r="S47" s="140"/>
      <c r="T47" s="140"/>
      <c r="U47" s="140"/>
      <c r="V47" s="134"/>
      <c r="W47" s="134"/>
      <c r="X47" s="134"/>
      <c r="Y47" s="9"/>
      <c r="Z47" s="8"/>
      <c r="AA47" s="8"/>
      <c r="AB47" s="8"/>
    </row>
    <row r="48" spans="2:28" ht="14.25" outlineLevel="3" x14ac:dyDescent="0.15">
      <c r="B48" s="160"/>
      <c r="C48" s="161"/>
      <c r="D48" s="90">
        <v>22</v>
      </c>
      <c r="E48" s="90"/>
      <c r="F48" s="91"/>
      <c r="G48" s="91"/>
      <c r="H48" s="91" t="s">
        <v>244</v>
      </c>
      <c r="I48" s="92" t="s">
        <v>261</v>
      </c>
      <c r="J48" s="93" t="s">
        <v>153</v>
      </c>
      <c r="K48" s="94">
        <v>2</v>
      </c>
      <c r="L48" s="94">
        <v>0</v>
      </c>
      <c r="M48" s="94">
        <v>2</v>
      </c>
      <c r="N48" s="88"/>
      <c r="O48" s="95">
        <f>M48*N48</f>
        <v>0</v>
      </c>
      <c r="P48" s="93" t="s">
        <v>154</v>
      </c>
      <c r="Q48" s="93" t="s">
        <v>73</v>
      </c>
      <c r="R48" s="94"/>
      <c r="S48" s="94">
        <f>M48*R48</f>
        <v>0</v>
      </c>
      <c r="T48" s="94"/>
      <c r="U48" s="94">
        <f>M48*T48</f>
        <v>0</v>
      </c>
      <c r="V48" s="95">
        <v>21</v>
      </c>
      <c r="W48" s="95">
        <f>O48*(V48/100)</f>
        <v>0</v>
      </c>
      <c r="X48" s="95">
        <f>O48+W48</f>
        <v>0</v>
      </c>
      <c r="Y48" s="96"/>
      <c r="Z48" s="8"/>
      <c r="AA48" s="8"/>
      <c r="AB48" s="8"/>
    </row>
    <row r="49" spans="1:28" ht="4.5" customHeight="1" outlineLevel="3" x14ac:dyDescent="0.15">
      <c r="B49" s="160"/>
      <c r="C49" s="162"/>
      <c r="D49" s="162"/>
      <c r="E49" s="162"/>
      <c r="F49" s="9"/>
      <c r="G49" s="9"/>
      <c r="H49" s="9"/>
      <c r="I49" s="165"/>
      <c r="J49" s="166"/>
      <c r="K49" s="140"/>
      <c r="L49" s="140"/>
      <c r="M49" s="140"/>
      <c r="N49" s="89"/>
      <c r="O49" s="134"/>
      <c r="P49" s="166"/>
      <c r="Q49" s="166"/>
      <c r="R49" s="140"/>
      <c r="S49" s="140"/>
      <c r="T49" s="140"/>
      <c r="U49" s="140"/>
      <c r="V49" s="134"/>
      <c r="W49" s="134"/>
      <c r="X49" s="134"/>
      <c r="Y49" s="9"/>
      <c r="Z49" s="8"/>
      <c r="AA49" s="8"/>
      <c r="AB49" s="8"/>
    </row>
    <row r="50" spans="1:28" ht="28.5" outlineLevel="3" x14ac:dyDescent="0.15">
      <c r="B50" s="160"/>
      <c r="C50" s="161"/>
      <c r="D50" s="90">
        <v>23</v>
      </c>
      <c r="E50" s="90"/>
      <c r="F50" s="91"/>
      <c r="G50" s="91"/>
      <c r="H50" s="91" t="s">
        <v>243</v>
      </c>
      <c r="I50" s="92" t="s">
        <v>262</v>
      </c>
      <c r="J50" s="93" t="s">
        <v>153</v>
      </c>
      <c r="K50" s="94">
        <v>25</v>
      </c>
      <c r="L50" s="94">
        <v>0</v>
      </c>
      <c r="M50" s="94">
        <v>1</v>
      </c>
      <c r="N50" s="88"/>
      <c r="O50" s="95">
        <f>M50*N50</f>
        <v>0</v>
      </c>
      <c r="P50" s="93" t="s">
        <v>154</v>
      </c>
      <c r="Q50" s="93" t="s">
        <v>73</v>
      </c>
      <c r="R50" s="94"/>
      <c r="S50" s="94">
        <f>M50*R50</f>
        <v>0</v>
      </c>
      <c r="T50" s="94"/>
      <c r="U50" s="94">
        <f>M50*T50</f>
        <v>0</v>
      </c>
      <c r="V50" s="95">
        <v>21</v>
      </c>
      <c r="W50" s="95">
        <f>O50*(V50/100)</f>
        <v>0</v>
      </c>
      <c r="X50" s="95">
        <f>O50+W50</f>
        <v>0</v>
      </c>
      <c r="Y50" s="96"/>
      <c r="Z50" s="8"/>
      <c r="AA50" s="8"/>
      <c r="AB50" s="8"/>
    </row>
    <row r="51" spans="1:28" ht="4.5" customHeight="1" outlineLevel="3" x14ac:dyDescent="0.15">
      <c r="B51" s="160"/>
      <c r="C51" s="162"/>
      <c r="D51" s="162"/>
      <c r="E51" s="162"/>
      <c r="F51" s="9"/>
      <c r="G51" s="9"/>
      <c r="H51" s="9"/>
      <c r="I51" s="165"/>
      <c r="J51" s="166"/>
      <c r="K51" s="140"/>
      <c r="L51" s="140"/>
      <c r="M51" s="140"/>
      <c r="N51" s="89"/>
      <c r="O51" s="134"/>
      <c r="P51" s="166"/>
      <c r="Q51" s="166"/>
      <c r="R51" s="140"/>
      <c r="S51" s="140"/>
      <c r="T51" s="140"/>
      <c r="U51" s="140"/>
      <c r="V51" s="134"/>
      <c r="W51" s="134"/>
      <c r="X51" s="134"/>
      <c r="Y51" s="9"/>
      <c r="Z51" s="8"/>
      <c r="AA51" s="8"/>
      <c r="AB51" s="8"/>
    </row>
    <row r="52" spans="1:28" ht="14.25" outlineLevel="3" x14ac:dyDescent="0.15">
      <c r="B52" s="160"/>
      <c r="C52" s="161"/>
      <c r="D52" s="90">
        <v>24</v>
      </c>
      <c r="E52" s="90"/>
      <c r="F52" s="91"/>
      <c r="G52" s="91"/>
      <c r="H52" s="91" t="s">
        <v>242</v>
      </c>
      <c r="I52" s="92" t="s">
        <v>263</v>
      </c>
      <c r="J52" s="93" t="s">
        <v>153</v>
      </c>
      <c r="K52" s="94">
        <v>2</v>
      </c>
      <c r="L52" s="94">
        <v>0</v>
      </c>
      <c r="M52" s="94">
        <v>1</v>
      </c>
      <c r="N52" s="88"/>
      <c r="O52" s="95">
        <f>M52*N52</f>
        <v>0</v>
      </c>
      <c r="P52" s="93" t="s">
        <v>154</v>
      </c>
      <c r="Q52" s="93" t="s">
        <v>73</v>
      </c>
      <c r="R52" s="94"/>
      <c r="S52" s="94">
        <f>M52*R52</f>
        <v>0</v>
      </c>
      <c r="T52" s="94"/>
      <c r="U52" s="94">
        <f>M52*T52</f>
        <v>0</v>
      </c>
      <c r="V52" s="95">
        <v>21</v>
      </c>
      <c r="W52" s="95">
        <f>O52*(V52/100)</f>
        <v>0</v>
      </c>
      <c r="X52" s="95">
        <f>O52+W52</f>
        <v>0</v>
      </c>
      <c r="Y52" s="96"/>
      <c r="Z52" s="8"/>
      <c r="AA52" s="8"/>
      <c r="AB52" s="8"/>
    </row>
    <row r="53" spans="1:28" ht="4.5" customHeight="1" outlineLevel="3" x14ac:dyDescent="0.15">
      <c r="B53" s="160"/>
      <c r="C53" s="162"/>
      <c r="D53" s="162"/>
      <c r="E53" s="162"/>
      <c r="F53" s="9"/>
      <c r="G53" s="9"/>
      <c r="H53" s="9"/>
      <c r="I53" s="165"/>
      <c r="J53" s="166"/>
      <c r="K53" s="140"/>
      <c r="L53" s="140"/>
      <c r="M53" s="140"/>
      <c r="N53" s="89"/>
      <c r="O53" s="134"/>
      <c r="P53" s="166"/>
      <c r="Q53" s="166"/>
      <c r="R53" s="140"/>
      <c r="S53" s="140"/>
      <c r="T53" s="140"/>
      <c r="U53" s="140"/>
      <c r="V53" s="134"/>
      <c r="W53" s="134"/>
      <c r="X53" s="134"/>
      <c r="Y53" s="9"/>
      <c r="Z53" s="8"/>
      <c r="AA53" s="8"/>
      <c r="AB53" s="8"/>
    </row>
    <row r="54" spans="1:28" outlineLevel="3" x14ac:dyDescent="0.15">
      <c r="B54" s="5"/>
      <c r="C54" s="5"/>
      <c r="D54" s="5"/>
      <c r="E54" s="5"/>
      <c r="F54" s="5"/>
      <c r="G54" s="5"/>
      <c r="H54" s="5"/>
      <c r="I54" s="5"/>
      <c r="J54" s="5"/>
      <c r="K54" s="5"/>
      <c r="L54" s="5"/>
      <c r="M54" s="5"/>
      <c r="N54" s="8"/>
      <c r="O54" s="8"/>
      <c r="P54" s="5"/>
      <c r="Q54" s="5"/>
      <c r="R54" s="5"/>
      <c r="S54" s="5"/>
      <c r="T54" s="5"/>
      <c r="U54" s="5"/>
      <c r="V54" s="5"/>
      <c r="W54" s="8"/>
      <c r="X54" s="8"/>
      <c r="Y54" s="8"/>
    </row>
    <row r="55" spans="1:28" ht="12.75" outlineLevel="2" x14ac:dyDescent="0.2">
      <c r="A55" s="154" t="s">
        <v>144</v>
      </c>
      <c r="B55" s="179">
        <v>3</v>
      </c>
      <c r="C55" s="180"/>
      <c r="D55" s="180"/>
      <c r="E55" s="180"/>
      <c r="F55" s="158"/>
      <c r="G55" s="158"/>
      <c r="H55" s="158"/>
      <c r="I55" s="181" t="s">
        <v>145</v>
      </c>
      <c r="J55" s="182"/>
      <c r="K55" s="183"/>
      <c r="L55" s="183"/>
      <c r="M55" s="183"/>
      <c r="N55" s="158"/>
      <c r="O55" s="156">
        <f>SUBTOTAL(9,O56:O80)</f>
        <v>0</v>
      </c>
      <c r="P55" s="182" t="s">
        <v>152</v>
      </c>
      <c r="Q55" s="182"/>
      <c r="R55" s="183"/>
      <c r="S55" s="157">
        <f>SUBTOTAL(9,S56:S80)</f>
        <v>0</v>
      </c>
      <c r="T55" s="183"/>
      <c r="U55" s="157">
        <f>SUBTOTAL(9,U56:U80)</f>
        <v>0</v>
      </c>
      <c r="V55" s="184"/>
      <c r="W55" s="156">
        <f>SUBTOTAL(9,W56:W80)</f>
        <v>0</v>
      </c>
      <c r="X55" s="156">
        <f>SUBTOTAL(9,X56:X80)</f>
        <v>0</v>
      </c>
      <c r="Y55" s="154"/>
      <c r="Z55" s="5"/>
      <c r="AA55" s="8"/>
      <c r="AB55" s="8"/>
    </row>
    <row r="56" spans="1:28" ht="14.25" outlineLevel="3" x14ac:dyDescent="0.15">
      <c r="B56" s="160"/>
      <c r="C56" s="161"/>
      <c r="D56" s="90">
        <v>25</v>
      </c>
      <c r="E56" s="90"/>
      <c r="F56" s="91"/>
      <c r="G56" s="91"/>
      <c r="H56" s="91" t="s">
        <v>201</v>
      </c>
      <c r="I56" s="92" t="s">
        <v>202</v>
      </c>
      <c r="J56" s="93" t="s">
        <v>155</v>
      </c>
      <c r="K56" s="94">
        <v>3500</v>
      </c>
      <c r="L56" s="94">
        <v>0</v>
      </c>
      <c r="M56" s="94">
        <v>3500</v>
      </c>
      <c r="N56" s="88"/>
      <c r="O56" s="95">
        <f>M56*N56</f>
        <v>0</v>
      </c>
      <c r="P56" s="93" t="s">
        <v>154</v>
      </c>
      <c r="Q56" s="93" t="s">
        <v>73</v>
      </c>
      <c r="R56" s="94"/>
      <c r="S56" s="94">
        <f>M56*R56</f>
        <v>0</v>
      </c>
      <c r="T56" s="94"/>
      <c r="U56" s="94">
        <f>M56*T56</f>
        <v>0</v>
      </c>
      <c r="V56" s="95">
        <v>21</v>
      </c>
      <c r="W56" s="95">
        <f>O56*(V56/100)</f>
        <v>0</v>
      </c>
      <c r="X56" s="95">
        <f>O56+W56</f>
        <v>0</v>
      </c>
      <c r="Y56" s="96"/>
      <c r="Z56" s="8"/>
      <c r="AA56" s="8"/>
      <c r="AB56" s="8"/>
    </row>
    <row r="57" spans="1:28" ht="4.5" customHeight="1" outlineLevel="3" x14ac:dyDescent="0.15">
      <c r="B57" s="160"/>
      <c r="C57" s="162"/>
      <c r="D57" s="162"/>
      <c r="E57" s="162"/>
      <c r="F57" s="9"/>
      <c r="G57" s="9"/>
      <c r="H57" s="9"/>
      <c r="I57" s="165"/>
      <c r="J57" s="166"/>
      <c r="K57" s="140"/>
      <c r="L57" s="140"/>
      <c r="M57" s="140"/>
      <c r="N57" s="89"/>
      <c r="O57" s="134"/>
      <c r="P57" s="166"/>
      <c r="Q57" s="166"/>
      <c r="R57" s="140"/>
      <c r="S57" s="140"/>
      <c r="T57" s="140"/>
      <c r="U57" s="140"/>
      <c r="V57" s="134"/>
      <c r="W57" s="134"/>
      <c r="X57" s="134"/>
      <c r="Y57" s="9"/>
      <c r="Z57" s="8"/>
      <c r="AA57" s="8"/>
      <c r="AB57" s="8"/>
    </row>
    <row r="58" spans="1:28" ht="14.25" outlineLevel="3" x14ac:dyDescent="0.15">
      <c r="B58" s="160"/>
      <c r="C58" s="161"/>
      <c r="D58" s="90">
        <v>26</v>
      </c>
      <c r="E58" s="90"/>
      <c r="F58" s="91"/>
      <c r="G58" s="91"/>
      <c r="H58" s="91" t="s">
        <v>203</v>
      </c>
      <c r="I58" s="92" t="s">
        <v>204</v>
      </c>
      <c r="J58" s="93" t="s">
        <v>155</v>
      </c>
      <c r="K58" s="94">
        <v>48</v>
      </c>
      <c r="L58" s="94">
        <v>0</v>
      </c>
      <c r="M58" s="94">
        <v>48</v>
      </c>
      <c r="N58" s="88"/>
      <c r="O58" s="95">
        <f>M58*N58</f>
        <v>0</v>
      </c>
      <c r="P58" s="93" t="s">
        <v>154</v>
      </c>
      <c r="Q58" s="93" t="s">
        <v>73</v>
      </c>
      <c r="R58" s="94"/>
      <c r="S58" s="94">
        <f>M58*R58</f>
        <v>0</v>
      </c>
      <c r="T58" s="94"/>
      <c r="U58" s="94">
        <f>M58*T58</f>
        <v>0</v>
      </c>
      <c r="V58" s="95">
        <v>21</v>
      </c>
      <c r="W58" s="95">
        <f>O58*(V58/100)</f>
        <v>0</v>
      </c>
      <c r="X58" s="95">
        <f>O58+W58</f>
        <v>0</v>
      </c>
      <c r="Y58" s="96"/>
      <c r="Z58" s="8"/>
      <c r="AA58" s="8"/>
      <c r="AB58" s="8"/>
    </row>
    <row r="59" spans="1:28" ht="4.5" customHeight="1" outlineLevel="3" x14ac:dyDescent="0.15">
      <c r="B59" s="160"/>
      <c r="C59" s="162"/>
      <c r="D59" s="162"/>
      <c r="E59" s="162"/>
      <c r="F59" s="9"/>
      <c r="G59" s="9"/>
      <c r="H59" s="9"/>
      <c r="I59" s="165"/>
      <c r="J59" s="166"/>
      <c r="K59" s="140"/>
      <c r="L59" s="140"/>
      <c r="M59" s="140"/>
      <c r="N59" s="89"/>
      <c r="O59" s="134"/>
      <c r="P59" s="166"/>
      <c r="Q59" s="166"/>
      <c r="R59" s="140"/>
      <c r="S59" s="140"/>
      <c r="T59" s="140"/>
      <c r="U59" s="140"/>
      <c r="V59" s="134"/>
      <c r="W59" s="134"/>
      <c r="X59" s="134"/>
      <c r="Y59" s="9"/>
      <c r="Z59" s="8"/>
      <c r="AA59" s="8"/>
      <c r="AB59" s="8"/>
    </row>
    <row r="60" spans="1:28" ht="14.25" outlineLevel="3" x14ac:dyDescent="0.15">
      <c r="B60" s="160"/>
      <c r="C60" s="161"/>
      <c r="D60" s="90">
        <v>27</v>
      </c>
      <c r="E60" s="90"/>
      <c r="F60" s="91"/>
      <c r="G60" s="91"/>
      <c r="H60" s="91" t="s">
        <v>205</v>
      </c>
      <c r="I60" s="92" t="s">
        <v>156</v>
      </c>
      <c r="J60" s="93" t="s">
        <v>153</v>
      </c>
      <c r="K60" s="94">
        <v>25</v>
      </c>
      <c r="L60" s="94">
        <v>0</v>
      </c>
      <c r="M60" s="94">
        <v>25</v>
      </c>
      <c r="N60" s="88"/>
      <c r="O60" s="95">
        <f>M60*N60</f>
        <v>0</v>
      </c>
      <c r="P60" s="93" t="s">
        <v>154</v>
      </c>
      <c r="Q60" s="93" t="s">
        <v>73</v>
      </c>
      <c r="R60" s="94"/>
      <c r="S60" s="94">
        <f>M60*R60</f>
        <v>0</v>
      </c>
      <c r="T60" s="94"/>
      <c r="U60" s="94">
        <f>M60*T60</f>
        <v>0</v>
      </c>
      <c r="V60" s="95">
        <v>21</v>
      </c>
      <c r="W60" s="95">
        <f>O60*(V60/100)</f>
        <v>0</v>
      </c>
      <c r="X60" s="95">
        <f>O60+W60</f>
        <v>0</v>
      </c>
      <c r="Y60" s="96"/>
      <c r="Z60" s="8"/>
      <c r="AA60" s="8"/>
      <c r="AB60" s="8"/>
    </row>
    <row r="61" spans="1:28" ht="4.5" customHeight="1" outlineLevel="3" x14ac:dyDescent="0.15">
      <c r="B61" s="160"/>
      <c r="C61" s="162"/>
      <c r="D61" s="162"/>
      <c r="E61" s="162"/>
      <c r="F61" s="9"/>
      <c r="G61" s="9"/>
      <c r="H61" s="9"/>
      <c r="I61" s="165"/>
      <c r="J61" s="166"/>
      <c r="K61" s="140"/>
      <c r="L61" s="140"/>
      <c r="M61" s="140"/>
      <c r="N61" s="89"/>
      <c r="O61" s="134"/>
      <c r="P61" s="166"/>
      <c r="Q61" s="166"/>
      <c r="R61" s="140"/>
      <c r="S61" s="140"/>
      <c r="T61" s="140"/>
      <c r="U61" s="140"/>
      <c r="V61" s="134"/>
      <c r="W61" s="134"/>
      <c r="X61" s="134"/>
      <c r="Y61" s="9"/>
      <c r="Z61" s="8"/>
      <c r="AA61" s="8"/>
      <c r="AB61" s="8"/>
    </row>
    <row r="62" spans="1:28" ht="14.25" outlineLevel="3" x14ac:dyDescent="0.15">
      <c r="B62" s="160"/>
      <c r="C62" s="161"/>
      <c r="D62" s="90">
        <v>28</v>
      </c>
      <c r="E62" s="90"/>
      <c r="F62" s="91"/>
      <c r="G62" s="91"/>
      <c r="H62" s="91" t="s">
        <v>206</v>
      </c>
      <c r="I62" s="92" t="s">
        <v>157</v>
      </c>
      <c r="J62" s="93" t="s">
        <v>153</v>
      </c>
      <c r="K62" s="94">
        <v>25</v>
      </c>
      <c r="L62" s="94">
        <v>0</v>
      </c>
      <c r="M62" s="94">
        <v>25</v>
      </c>
      <c r="N62" s="88"/>
      <c r="O62" s="95">
        <f>M62*N62</f>
        <v>0</v>
      </c>
      <c r="P62" s="93" t="s">
        <v>154</v>
      </c>
      <c r="Q62" s="93" t="s">
        <v>73</v>
      </c>
      <c r="R62" s="94"/>
      <c r="S62" s="94">
        <f>M62*R62</f>
        <v>0</v>
      </c>
      <c r="T62" s="94"/>
      <c r="U62" s="94">
        <f>M62*T62</f>
        <v>0</v>
      </c>
      <c r="V62" s="95">
        <v>21</v>
      </c>
      <c r="W62" s="95">
        <f>O62*(V62/100)</f>
        <v>0</v>
      </c>
      <c r="X62" s="95">
        <f>O62+W62</f>
        <v>0</v>
      </c>
      <c r="Y62" s="96"/>
      <c r="Z62" s="8"/>
      <c r="AA62" s="8"/>
      <c r="AB62" s="8"/>
    </row>
    <row r="63" spans="1:28" ht="4.5" customHeight="1" outlineLevel="3" x14ac:dyDescent="0.15">
      <c r="B63" s="160"/>
      <c r="C63" s="162"/>
      <c r="D63" s="162"/>
      <c r="E63" s="162"/>
      <c r="F63" s="9"/>
      <c r="G63" s="9"/>
      <c r="H63" s="9"/>
      <c r="I63" s="165"/>
      <c r="J63" s="166"/>
      <c r="K63" s="140"/>
      <c r="L63" s="140"/>
      <c r="M63" s="140"/>
      <c r="N63" s="89"/>
      <c r="O63" s="134"/>
      <c r="P63" s="166"/>
      <c r="Q63" s="166"/>
      <c r="R63" s="140"/>
      <c r="S63" s="140"/>
      <c r="T63" s="140"/>
      <c r="U63" s="140"/>
      <c r="V63" s="134"/>
      <c r="W63" s="134"/>
      <c r="X63" s="134"/>
      <c r="Y63" s="9"/>
      <c r="Z63" s="8"/>
      <c r="AA63" s="8"/>
      <c r="AB63" s="8"/>
    </row>
    <row r="64" spans="1:28" ht="14.25" outlineLevel="3" x14ac:dyDescent="0.15">
      <c r="B64" s="160"/>
      <c r="C64" s="161"/>
      <c r="D64" s="90">
        <v>29</v>
      </c>
      <c r="E64" s="90"/>
      <c r="F64" s="91"/>
      <c r="G64" s="91"/>
      <c r="H64" s="91" t="s">
        <v>207</v>
      </c>
      <c r="I64" s="92" t="s">
        <v>158</v>
      </c>
      <c r="J64" s="93" t="s">
        <v>153</v>
      </c>
      <c r="K64" s="94">
        <v>25</v>
      </c>
      <c r="L64" s="94">
        <v>0</v>
      </c>
      <c r="M64" s="94">
        <v>25</v>
      </c>
      <c r="N64" s="88"/>
      <c r="O64" s="95">
        <f>M64*N64</f>
        <v>0</v>
      </c>
      <c r="P64" s="93" t="s">
        <v>154</v>
      </c>
      <c r="Q64" s="93" t="s">
        <v>73</v>
      </c>
      <c r="R64" s="94"/>
      <c r="S64" s="94">
        <f>M64*R64</f>
        <v>0</v>
      </c>
      <c r="T64" s="94"/>
      <c r="U64" s="94">
        <f>M64*T64</f>
        <v>0</v>
      </c>
      <c r="V64" s="95">
        <v>21</v>
      </c>
      <c r="W64" s="95">
        <f>O64*(V64/100)</f>
        <v>0</v>
      </c>
      <c r="X64" s="95">
        <f>O64+W64</f>
        <v>0</v>
      </c>
      <c r="Y64" s="96"/>
      <c r="Z64" s="8"/>
      <c r="AA64" s="8"/>
      <c r="AB64" s="8"/>
    </row>
    <row r="65" spans="2:28" ht="4.5" customHeight="1" outlineLevel="3" x14ac:dyDescent="0.15">
      <c r="B65" s="160"/>
      <c r="C65" s="162"/>
      <c r="D65" s="162"/>
      <c r="E65" s="162"/>
      <c r="F65" s="9"/>
      <c r="G65" s="9"/>
      <c r="H65" s="9"/>
      <c r="I65" s="165"/>
      <c r="J65" s="166"/>
      <c r="K65" s="140"/>
      <c r="L65" s="140"/>
      <c r="M65" s="140"/>
      <c r="N65" s="89"/>
      <c r="O65" s="134"/>
      <c r="P65" s="166"/>
      <c r="Q65" s="166"/>
      <c r="R65" s="140"/>
      <c r="S65" s="140"/>
      <c r="T65" s="140"/>
      <c r="U65" s="140"/>
      <c r="V65" s="134"/>
      <c r="W65" s="134"/>
      <c r="X65" s="134"/>
      <c r="Y65" s="9"/>
      <c r="Z65" s="8"/>
      <c r="AA65" s="8"/>
      <c r="AB65" s="8"/>
    </row>
    <row r="66" spans="2:28" ht="14.25" outlineLevel="3" x14ac:dyDescent="0.15">
      <c r="B66" s="160"/>
      <c r="C66" s="161"/>
      <c r="D66" s="90">
        <v>30</v>
      </c>
      <c r="E66" s="90"/>
      <c r="F66" s="91"/>
      <c r="G66" s="91"/>
      <c r="H66" s="91" t="s">
        <v>208</v>
      </c>
      <c r="I66" s="92" t="s">
        <v>159</v>
      </c>
      <c r="J66" s="93" t="s">
        <v>153</v>
      </c>
      <c r="K66" s="94">
        <v>25</v>
      </c>
      <c r="L66" s="94">
        <v>0</v>
      </c>
      <c r="M66" s="94">
        <v>25</v>
      </c>
      <c r="N66" s="88"/>
      <c r="O66" s="95">
        <f>M66*N66</f>
        <v>0</v>
      </c>
      <c r="P66" s="93" t="s">
        <v>154</v>
      </c>
      <c r="Q66" s="93" t="s">
        <v>73</v>
      </c>
      <c r="R66" s="94"/>
      <c r="S66" s="94">
        <f>M66*R66</f>
        <v>0</v>
      </c>
      <c r="T66" s="94"/>
      <c r="U66" s="94">
        <f>M66*T66</f>
        <v>0</v>
      </c>
      <c r="V66" s="95">
        <v>21</v>
      </c>
      <c r="W66" s="95">
        <f>O66*(V66/100)</f>
        <v>0</v>
      </c>
      <c r="X66" s="95">
        <f>O66+W66</f>
        <v>0</v>
      </c>
      <c r="Y66" s="96"/>
      <c r="Z66" s="8"/>
      <c r="AA66" s="8"/>
      <c r="AB66" s="8"/>
    </row>
    <row r="67" spans="2:28" ht="4.5" customHeight="1" outlineLevel="3" x14ac:dyDescent="0.15">
      <c r="B67" s="160"/>
      <c r="C67" s="162"/>
      <c r="D67" s="162"/>
      <c r="E67" s="162"/>
      <c r="F67" s="9"/>
      <c r="G67" s="9"/>
      <c r="H67" s="9"/>
      <c r="I67" s="165"/>
      <c r="J67" s="166"/>
      <c r="K67" s="140"/>
      <c r="L67" s="140"/>
      <c r="M67" s="140"/>
      <c r="N67" s="89"/>
      <c r="O67" s="134"/>
      <c r="P67" s="166"/>
      <c r="Q67" s="166"/>
      <c r="R67" s="140"/>
      <c r="S67" s="140"/>
      <c r="T67" s="140"/>
      <c r="U67" s="140"/>
      <c r="V67" s="134"/>
      <c r="W67" s="134"/>
      <c r="X67" s="134"/>
      <c r="Y67" s="9"/>
      <c r="Z67" s="8"/>
      <c r="AA67" s="8"/>
      <c r="AB67" s="8"/>
    </row>
    <row r="68" spans="2:28" ht="14.25" outlineLevel="3" x14ac:dyDescent="0.15">
      <c r="B68" s="160"/>
      <c r="C68" s="161"/>
      <c r="D68" s="90">
        <v>31</v>
      </c>
      <c r="E68" s="90"/>
      <c r="F68" s="91"/>
      <c r="G68" s="91"/>
      <c r="H68" s="91" t="s">
        <v>209</v>
      </c>
      <c r="I68" s="92" t="s">
        <v>160</v>
      </c>
      <c r="J68" s="93" t="s">
        <v>153</v>
      </c>
      <c r="K68" s="94">
        <v>25</v>
      </c>
      <c r="L68" s="94">
        <v>0</v>
      </c>
      <c r="M68" s="94">
        <v>25</v>
      </c>
      <c r="N68" s="88"/>
      <c r="O68" s="95">
        <f>M68*N68</f>
        <v>0</v>
      </c>
      <c r="P68" s="93" t="s">
        <v>154</v>
      </c>
      <c r="Q68" s="93" t="s">
        <v>73</v>
      </c>
      <c r="R68" s="94"/>
      <c r="S68" s="94">
        <f>M68*R68</f>
        <v>0</v>
      </c>
      <c r="T68" s="94"/>
      <c r="U68" s="94">
        <f>M68*T68</f>
        <v>0</v>
      </c>
      <c r="V68" s="95">
        <v>21</v>
      </c>
      <c r="W68" s="95">
        <f>O68*(V68/100)</f>
        <v>0</v>
      </c>
      <c r="X68" s="95">
        <f>O68+W68</f>
        <v>0</v>
      </c>
      <c r="Y68" s="96"/>
      <c r="Z68" s="8"/>
      <c r="AA68" s="8"/>
      <c r="AB68" s="8"/>
    </row>
    <row r="69" spans="2:28" ht="4.5" customHeight="1" outlineLevel="3" x14ac:dyDescent="0.15">
      <c r="B69" s="160"/>
      <c r="C69" s="162"/>
      <c r="D69" s="162"/>
      <c r="E69" s="162"/>
      <c r="F69" s="9"/>
      <c r="G69" s="9"/>
      <c r="H69" s="9"/>
      <c r="I69" s="165"/>
      <c r="J69" s="166"/>
      <c r="K69" s="140"/>
      <c r="L69" s="140"/>
      <c r="M69" s="140"/>
      <c r="N69" s="89"/>
      <c r="O69" s="134"/>
      <c r="P69" s="166"/>
      <c r="Q69" s="166"/>
      <c r="R69" s="140"/>
      <c r="S69" s="140"/>
      <c r="T69" s="140"/>
      <c r="U69" s="140"/>
      <c r="V69" s="134"/>
      <c r="W69" s="134"/>
      <c r="X69" s="134"/>
      <c r="Y69" s="9"/>
      <c r="Z69" s="8"/>
      <c r="AA69" s="8"/>
      <c r="AB69" s="8"/>
    </row>
    <row r="70" spans="2:28" ht="14.25" outlineLevel="3" x14ac:dyDescent="0.15">
      <c r="B70" s="160"/>
      <c r="C70" s="161"/>
      <c r="D70" s="90">
        <v>32</v>
      </c>
      <c r="E70" s="90"/>
      <c r="F70" s="91"/>
      <c r="G70" s="91"/>
      <c r="H70" s="91" t="s">
        <v>210</v>
      </c>
      <c r="I70" s="92" t="s">
        <v>161</v>
      </c>
      <c r="J70" s="93" t="s">
        <v>155</v>
      </c>
      <c r="K70" s="94">
        <v>90</v>
      </c>
      <c r="L70" s="94">
        <v>0</v>
      </c>
      <c r="M70" s="94">
        <v>90</v>
      </c>
      <c r="N70" s="88"/>
      <c r="O70" s="95">
        <f>M70*N70</f>
        <v>0</v>
      </c>
      <c r="P70" s="93" t="s">
        <v>154</v>
      </c>
      <c r="Q70" s="93" t="s">
        <v>73</v>
      </c>
      <c r="R70" s="94"/>
      <c r="S70" s="94">
        <f>M70*R70</f>
        <v>0</v>
      </c>
      <c r="T70" s="94"/>
      <c r="U70" s="94">
        <f>M70*T70</f>
        <v>0</v>
      </c>
      <c r="V70" s="95">
        <v>21</v>
      </c>
      <c r="W70" s="95">
        <f>O70*(V70/100)</f>
        <v>0</v>
      </c>
      <c r="X70" s="95">
        <f>O70+W70</f>
        <v>0</v>
      </c>
      <c r="Y70" s="96"/>
      <c r="Z70" s="8"/>
      <c r="AA70" s="8"/>
      <c r="AB70" s="8"/>
    </row>
    <row r="71" spans="2:28" ht="4.5" customHeight="1" outlineLevel="3" x14ac:dyDescent="0.15">
      <c r="B71" s="160"/>
      <c r="C71" s="162"/>
      <c r="D71" s="162"/>
      <c r="E71" s="162"/>
      <c r="F71" s="9"/>
      <c r="G71" s="9"/>
      <c r="H71" s="9"/>
      <c r="I71" s="165"/>
      <c r="J71" s="166"/>
      <c r="K71" s="140"/>
      <c r="L71" s="140"/>
      <c r="M71" s="140"/>
      <c r="N71" s="89"/>
      <c r="O71" s="134"/>
      <c r="P71" s="166"/>
      <c r="Q71" s="166"/>
      <c r="R71" s="140"/>
      <c r="S71" s="140"/>
      <c r="T71" s="140"/>
      <c r="U71" s="140"/>
      <c r="V71" s="134"/>
      <c r="W71" s="134"/>
      <c r="X71" s="134"/>
      <c r="Y71" s="9"/>
      <c r="Z71" s="8"/>
      <c r="AA71" s="8"/>
      <c r="AB71" s="8"/>
    </row>
    <row r="72" spans="2:28" ht="14.25" outlineLevel="3" x14ac:dyDescent="0.15">
      <c r="B72" s="160"/>
      <c r="C72" s="161"/>
      <c r="D72" s="90">
        <v>33</v>
      </c>
      <c r="E72" s="90"/>
      <c r="F72" s="91"/>
      <c r="G72" s="91"/>
      <c r="H72" s="91" t="s">
        <v>211</v>
      </c>
      <c r="I72" s="92" t="s">
        <v>162</v>
      </c>
      <c r="J72" s="93" t="s">
        <v>155</v>
      </c>
      <c r="K72" s="94">
        <v>10</v>
      </c>
      <c r="L72" s="94">
        <v>0</v>
      </c>
      <c r="M72" s="94">
        <v>10</v>
      </c>
      <c r="N72" s="88"/>
      <c r="O72" s="95">
        <f>M72*N72</f>
        <v>0</v>
      </c>
      <c r="P72" s="93" t="s">
        <v>154</v>
      </c>
      <c r="Q72" s="93" t="s">
        <v>73</v>
      </c>
      <c r="R72" s="94"/>
      <c r="S72" s="94">
        <f>M72*R72</f>
        <v>0</v>
      </c>
      <c r="T72" s="94"/>
      <c r="U72" s="94">
        <f>M72*T72</f>
        <v>0</v>
      </c>
      <c r="V72" s="95">
        <v>21</v>
      </c>
      <c r="W72" s="95">
        <f>O72*(V72/100)</f>
        <v>0</v>
      </c>
      <c r="X72" s="95">
        <f>O72+W72</f>
        <v>0</v>
      </c>
      <c r="Y72" s="96"/>
      <c r="Z72" s="8"/>
      <c r="AA72" s="8"/>
      <c r="AB72" s="8"/>
    </row>
    <row r="73" spans="2:28" ht="4.5" customHeight="1" outlineLevel="3" x14ac:dyDescent="0.15">
      <c r="B73" s="160"/>
      <c r="C73" s="162"/>
      <c r="D73" s="162"/>
      <c r="E73" s="162"/>
      <c r="F73" s="9"/>
      <c r="G73" s="9"/>
      <c r="H73" s="9"/>
      <c r="I73" s="165"/>
      <c r="J73" s="166"/>
      <c r="K73" s="140"/>
      <c r="L73" s="140"/>
      <c r="M73" s="140"/>
      <c r="N73" s="89"/>
      <c r="O73" s="134"/>
      <c r="P73" s="166"/>
      <c r="Q73" s="166"/>
      <c r="R73" s="140"/>
      <c r="S73" s="140"/>
      <c r="T73" s="140"/>
      <c r="U73" s="140"/>
      <c r="V73" s="134"/>
      <c r="W73" s="134"/>
      <c r="X73" s="134"/>
      <c r="Y73" s="9"/>
      <c r="Z73" s="8"/>
      <c r="AA73" s="8"/>
      <c r="AB73" s="8"/>
    </row>
    <row r="74" spans="2:28" ht="14.25" outlineLevel="3" x14ac:dyDescent="0.15">
      <c r="B74" s="160"/>
      <c r="C74" s="161"/>
      <c r="D74" s="90">
        <v>34</v>
      </c>
      <c r="E74" s="90"/>
      <c r="F74" s="91"/>
      <c r="G74" s="91"/>
      <c r="H74" s="91" t="s">
        <v>212</v>
      </c>
      <c r="I74" s="92" t="s">
        <v>172</v>
      </c>
      <c r="J74" s="93" t="s">
        <v>155</v>
      </c>
      <c r="K74" s="94">
        <v>80</v>
      </c>
      <c r="L74" s="94">
        <v>0</v>
      </c>
      <c r="M74" s="94">
        <v>80</v>
      </c>
      <c r="N74" s="88"/>
      <c r="O74" s="95">
        <f>M74*N74</f>
        <v>0</v>
      </c>
      <c r="P74" s="93" t="s">
        <v>154</v>
      </c>
      <c r="Q74" s="93" t="s">
        <v>73</v>
      </c>
      <c r="R74" s="94"/>
      <c r="S74" s="94">
        <f>M74*R74</f>
        <v>0</v>
      </c>
      <c r="T74" s="94"/>
      <c r="U74" s="94">
        <f>M74*T74</f>
        <v>0</v>
      </c>
      <c r="V74" s="95">
        <v>21</v>
      </c>
      <c r="W74" s="95">
        <f>O74*(V74/100)</f>
        <v>0</v>
      </c>
      <c r="X74" s="95">
        <f>O74+W74</f>
        <v>0</v>
      </c>
      <c r="Y74" s="96"/>
      <c r="Z74" s="8"/>
      <c r="AA74" s="8"/>
      <c r="AB74" s="8"/>
    </row>
    <row r="75" spans="2:28" ht="4.5" customHeight="1" outlineLevel="3" x14ac:dyDescent="0.15">
      <c r="B75" s="160"/>
      <c r="C75" s="162"/>
      <c r="D75" s="162"/>
      <c r="E75" s="162"/>
      <c r="F75" s="9"/>
      <c r="G75" s="9"/>
      <c r="H75" s="9"/>
      <c r="I75" s="165"/>
      <c r="J75" s="166"/>
      <c r="K75" s="140"/>
      <c r="L75" s="140"/>
      <c r="M75" s="140"/>
      <c r="N75" s="89"/>
      <c r="O75" s="134"/>
      <c r="P75" s="166"/>
      <c r="Q75" s="166"/>
      <c r="R75" s="140"/>
      <c r="S75" s="140"/>
      <c r="T75" s="140"/>
      <c r="U75" s="140"/>
      <c r="V75" s="134"/>
      <c r="W75" s="134"/>
      <c r="X75" s="134"/>
      <c r="Y75" s="9"/>
      <c r="Z75" s="8"/>
      <c r="AA75" s="8"/>
      <c r="AB75" s="8"/>
    </row>
    <row r="76" spans="2:28" ht="14.25" outlineLevel="3" x14ac:dyDescent="0.15">
      <c r="B76" s="160"/>
      <c r="C76" s="161"/>
      <c r="D76" s="90">
        <v>35</v>
      </c>
      <c r="E76" s="90"/>
      <c r="F76" s="91"/>
      <c r="G76" s="91"/>
      <c r="H76" s="91" t="s">
        <v>213</v>
      </c>
      <c r="I76" s="92" t="s">
        <v>173</v>
      </c>
      <c r="J76" s="93" t="s">
        <v>155</v>
      </c>
      <c r="K76" s="94">
        <v>700</v>
      </c>
      <c r="L76" s="94">
        <v>0</v>
      </c>
      <c r="M76" s="94">
        <v>700</v>
      </c>
      <c r="N76" s="88"/>
      <c r="O76" s="95">
        <f>M76*N76</f>
        <v>0</v>
      </c>
      <c r="P76" s="93" t="s">
        <v>154</v>
      </c>
      <c r="Q76" s="93" t="s">
        <v>73</v>
      </c>
      <c r="R76" s="94"/>
      <c r="S76" s="94">
        <f>M76*R76</f>
        <v>0</v>
      </c>
      <c r="T76" s="94"/>
      <c r="U76" s="94">
        <f>M76*T76</f>
        <v>0</v>
      </c>
      <c r="V76" s="95">
        <v>21</v>
      </c>
      <c r="W76" s="95">
        <f>O76*(V76/100)</f>
        <v>0</v>
      </c>
      <c r="X76" s="95">
        <f>O76+W76</f>
        <v>0</v>
      </c>
      <c r="Y76" s="96"/>
      <c r="Z76" s="8"/>
      <c r="AA76" s="8"/>
      <c r="AB76" s="8"/>
    </row>
    <row r="77" spans="2:28" ht="4.5" customHeight="1" outlineLevel="3" x14ac:dyDescent="0.15">
      <c r="B77" s="160"/>
      <c r="C77" s="162"/>
      <c r="D77" s="162"/>
      <c r="E77" s="162"/>
      <c r="F77" s="9"/>
      <c r="G77" s="9"/>
      <c r="H77" s="9"/>
      <c r="I77" s="165"/>
      <c r="J77" s="166"/>
      <c r="K77" s="140"/>
      <c r="L77" s="140"/>
      <c r="M77" s="140"/>
      <c r="N77" s="89"/>
      <c r="O77" s="134"/>
      <c r="P77" s="166"/>
      <c r="Q77" s="166"/>
      <c r="R77" s="140"/>
      <c r="S77" s="140"/>
      <c r="T77" s="140"/>
      <c r="U77" s="140"/>
      <c r="V77" s="134"/>
      <c r="W77" s="134"/>
      <c r="X77" s="134"/>
      <c r="Y77" s="9"/>
      <c r="Z77" s="8"/>
      <c r="AA77" s="8"/>
      <c r="AB77" s="8"/>
    </row>
    <row r="78" spans="2:28" ht="14.25" outlineLevel="3" x14ac:dyDescent="0.15">
      <c r="B78" s="160"/>
      <c r="C78" s="161"/>
      <c r="D78" s="90">
        <v>36</v>
      </c>
      <c r="E78" s="90"/>
      <c r="F78" s="91"/>
      <c r="G78" s="91"/>
      <c r="H78" s="91" t="s">
        <v>214</v>
      </c>
      <c r="I78" s="92" t="s">
        <v>174</v>
      </c>
      <c r="J78" s="93" t="s">
        <v>155</v>
      </c>
      <c r="K78" s="94">
        <v>190</v>
      </c>
      <c r="L78" s="94">
        <v>0</v>
      </c>
      <c r="M78" s="94">
        <v>190</v>
      </c>
      <c r="N78" s="88"/>
      <c r="O78" s="95">
        <f>M78*N78</f>
        <v>0</v>
      </c>
      <c r="P78" s="93" t="s">
        <v>154</v>
      </c>
      <c r="Q78" s="93" t="s">
        <v>73</v>
      </c>
      <c r="R78" s="94"/>
      <c r="S78" s="94">
        <f>M78*R78</f>
        <v>0</v>
      </c>
      <c r="T78" s="94"/>
      <c r="U78" s="94">
        <f>M78*T78</f>
        <v>0</v>
      </c>
      <c r="V78" s="95">
        <v>21</v>
      </c>
      <c r="W78" s="95">
        <f>O78*(V78/100)</f>
        <v>0</v>
      </c>
      <c r="X78" s="95">
        <f>O78+W78</f>
        <v>0</v>
      </c>
      <c r="Y78" s="96"/>
      <c r="Z78" s="8"/>
      <c r="AA78" s="8"/>
      <c r="AB78" s="8"/>
    </row>
    <row r="79" spans="2:28" ht="4.5" customHeight="1" outlineLevel="3" x14ac:dyDescent="0.15">
      <c r="B79" s="160"/>
      <c r="C79" s="162"/>
      <c r="D79" s="162"/>
      <c r="E79" s="162"/>
      <c r="F79" s="9"/>
      <c r="G79" s="9"/>
      <c r="H79" s="9"/>
      <c r="I79" s="165"/>
      <c r="J79" s="166"/>
      <c r="K79" s="140"/>
      <c r="L79" s="140"/>
      <c r="M79" s="140"/>
      <c r="N79" s="89"/>
      <c r="O79" s="134"/>
      <c r="P79" s="166"/>
      <c r="Q79" s="166"/>
      <c r="R79" s="140"/>
      <c r="S79" s="140"/>
      <c r="T79" s="140"/>
      <c r="U79" s="140"/>
      <c r="V79" s="134"/>
      <c r="W79" s="134"/>
      <c r="X79" s="134"/>
      <c r="Y79" s="9"/>
      <c r="Z79" s="8"/>
      <c r="AA79" s="8"/>
      <c r="AB79" s="8"/>
    </row>
    <row r="80" spans="2:28" outlineLevel="3" x14ac:dyDescent="0.15">
      <c r="B80" s="5"/>
      <c r="C80" s="5"/>
      <c r="D80" s="5"/>
      <c r="E80" s="5"/>
      <c r="F80" s="5"/>
      <c r="G80" s="5"/>
      <c r="H80" s="5"/>
      <c r="I80" s="5"/>
      <c r="J80" s="5"/>
      <c r="K80" s="5"/>
      <c r="L80" s="5"/>
      <c r="M80" s="5"/>
      <c r="N80" s="8"/>
      <c r="O80" s="8"/>
      <c r="P80" s="5"/>
      <c r="Q80" s="5"/>
      <c r="R80" s="5"/>
      <c r="S80" s="5"/>
      <c r="T80" s="5"/>
      <c r="U80" s="5"/>
      <c r="V80" s="5"/>
      <c r="W80" s="8"/>
      <c r="X80" s="8"/>
      <c r="Y80" s="8"/>
    </row>
    <row r="81" spans="1:28" ht="12.75" outlineLevel="2" x14ac:dyDescent="0.2">
      <c r="A81" s="154" t="s">
        <v>146</v>
      </c>
      <c r="B81" s="179">
        <v>3</v>
      </c>
      <c r="C81" s="180"/>
      <c r="D81" s="180"/>
      <c r="E81" s="180"/>
      <c r="F81" s="158"/>
      <c r="G81" s="158"/>
      <c r="H81" s="158"/>
      <c r="I81" s="181" t="s">
        <v>147</v>
      </c>
      <c r="J81" s="182"/>
      <c r="K81" s="183"/>
      <c r="L81" s="183"/>
      <c r="M81" s="183"/>
      <c r="N81" s="158"/>
      <c r="O81" s="156">
        <f>SUBTOTAL(9,O82:O112)</f>
        <v>0</v>
      </c>
      <c r="P81" s="182" t="s">
        <v>152</v>
      </c>
      <c r="Q81" s="182"/>
      <c r="R81" s="183"/>
      <c r="S81" s="157">
        <f>SUBTOTAL(9,S82:S112)</f>
        <v>0</v>
      </c>
      <c r="T81" s="183"/>
      <c r="U81" s="157">
        <f>SUBTOTAL(9,U82:U112)</f>
        <v>0</v>
      </c>
      <c r="V81" s="184"/>
      <c r="W81" s="156">
        <f>SUBTOTAL(9,W82:W112)</f>
        <v>0</v>
      </c>
      <c r="X81" s="156">
        <f>SUBTOTAL(9,X82:X112)</f>
        <v>0</v>
      </c>
      <c r="Y81" s="154"/>
      <c r="Z81" s="5"/>
      <c r="AA81" s="8"/>
      <c r="AB81" s="8"/>
    </row>
    <row r="82" spans="1:28" ht="14.25" outlineLevel="3" x14ac:dyDescent="0.15">
      <c r="B82" s="160"/>
      <c r="C82" s="161"/>
      <c r="D82" s="90">
        <v>37</v>
      </c>
      <c r="E82" s="90"/>
      <c r="F82" s="91"/>
      <c r="G82" s="91"/>
      <c r="H82" s="91" t="s">
        <v>215</v>
      </c>
      <c r="I82" s="92" t="s">
        <v>163</v>
      </c>
      <c r="J82" s="93" t="s">
        <v>153</v>
      </c>
      <c r="K82" s="94">
        <v>12</v>
      </c>
      <c r="L82" s="94">
        <v>0</v>
      </c>
      <c r="M82" s="94">
        <v>16</v>
      </c>
      <c r="N82" s="88"/>
      <c r="O82" s="95">
        <f>M82*N82</f>
        <v>0</v>
      </c>
      <c r="P82" s="93" t="s">
        <v>154</v>
      </c>
      <c r="Q82" s="93" t="s">
        <v>73</v>
      </c>
      <c r="R82" s="94"/>
      <c r="S82" s="94">
        <f>M82*R82</f>
        <v>0</v>
      </c>
      <c r="T82" s="94"/>
      <c r="U82" s="94">
        <f>M82*T82</f>
        <v>0</v>
      </c>
      <c r="V82" s="95">
        <v>21</v>
      </c>
      <c r="W82" s="95">
        <f>O82*(V82/100)</f>
        <v>0</v>
      </c>
      <c r="X82" s="95">
        <f>O82+W82</f>
        <v>0</v>
      </c>
      <c r="Y82" s="96"/>
      <c r="Z82" s="8"/>
      <c r="AA82" s="8"/>
      <c r="AB82" s="8"/>
    </row>
    <row r="83" spans="1:28" ht="4.5" customHeight="1" outlineLevel="3" x14ac:dyDescent="0.15">
      <c r="B83" s="160"/>
      <c r="C83" s="162"/>
      <c r="D83" s="162"/>
      <c r="E83" s="162"/>
      <c r="F83" s="9"/>
      <c r="G83" s="9"/>
      <c r="H83" s="9"/>
      <c r="I83" s="165"/>
      <c r="J83" s="166"/>
      <c r="K83" s="140"/>
      <c r="L83" s="140"/>
      <c r="M83" s="140"/>
      <c r="N83" s="89"/>
      <c r="O83" s="134"/>
      <c r="P83" s="166"/>
      <c r="Q83" s="166"/>
      <c r="R83" s="140"/>
      <c r="S83" s="140"/>
      <c r="T83" s="140"/>
      <c r="U83" s="140"/>
      <c r="V83" s="134"/>
      <c r="W83" s="134"/>
      <c r="X83" s="134"/>
      <c r="Y83" s="9"/>
      <c r="Z83" s="8"/>
      <c r="AA83" s="8"/>
      <c r="AB83" s="8"/>
    </row>
    <row r="84" spans="1:28" ht="14.25" outlineLevel="3" x14ac:dyDescent="0.15">
      <c r="B84" s="160"/>
      <c r="C84" s="161"/>
      <c r="D84" s="90">
        <v>38</v>
      </c>
      <c r="E84" s="90"/>
      <c r="F84" s="91"/>
      <c r="G84" s="91"/>
      <c r="H84" s="91" t="s">
        <v>216</v>
      </c>
      <c r="I84" s="92" t="s">
        <v>164</v>
      </c>
      <c r="J84" s="93" t="s">
        <v>153</v>
      </c>
      <c r="K84" s="94">
        <v>1</v>
      </c>
      <c r="L84" s="94">
        <v>0</v>
      </c>
      <c r="M84" s="94">
        <v>1</v>
      </c>
      <c r="N84" s="88"/>
      <c r="O84" s="95">
        <f>M84*N84</f>
        <v>0</v>
      </c>
      <c r="P84" s="93" t="s">
        <v>154</v>
      </c>
      <c r="Q84" s="93" t="s">
        <v>73</v>
      </c>
      <c r="R84" s="94"/>
      <c r="S84" s="94">
        <f>M84*R84</f>
        <v>0</v>
      </c>
      <c r="T84" s="94"/>
      <c r="U84" s="94">
        <f>M84*T84</f>
        <v>0</v>
      </c>
      <c r="V84" s="95">
        <v>21</v>
      </c>
      <c r="W84" s="95">
        <f>O84*(V84/100)</f>
        <v>0</v>
      </c>
      <c r="X84" s="95">
        <f>O84+W84</f>
        <v>0</v>
      </c>
      <c r="Y84" s="96"/>
      <c r="Z84" s="8"/>
      <c r="AA84" s="8"/>
      <c r="AB84" s="8"/>
    </row>
    <row r="85" spans="1:28" ht="4.5" customHeight="1" outlineLevel="3" x14ac:dyDescent="0.15">
      <c r="B85" s="160"/>
      <c r="C85" s="162"/>
      <c r="D85" s="162"/>
      <c r="E85" s="162"/>
      <c r="F85" s="9"/>
      <c r="G85" s="9"/>
      <c r="H85" s="9"/>
      <c r="I85" s="165"/>
      <c r="J85" s="166"/>
      <c r="K85" s="140"/>
      <c r="L85" s="140"/>
      <c r="M85" s="140"/>
      <c r="N85" s="89"/>
      <c r="O85" s="134"/>
      <c r="P85" s="166"/>
      <c r="Q85" s="166"/>
      <c r="R85" s="140"/>
      <c r="S85" s="140"/>
      <c r="T85" s="140"/>
      <c r="U85" s="140"/>
      <c r="V85" s="134"/>
      <c r="W85" s="134"/>
      <c r="X85" s="134"/>
      <c r="Y85" s="9"/>
      <c r="Z85" s="8"/>
      <c r="AA85" s="8"/>
      <c r="AB85" s="8"/>
    </row>
    <row r="86" spans="1:28" ht="14.25" outlineLevel="3" x14ac:dyDescent="0.15">
      <c r="B86" s="160"/>
      <c r="C86" s="161"/>
      <c r="D86" s="90">
        <v>39</v>
      </c>
      <c r="E86" s="90"/>
      <c r="F86" s="91"/>
      <c r="G86" s="91"/>
      <c r="H86" s="91" t="s">
        <v>217</v>
      </c>
      <c r="I86" s="92" t="s">
        <v>165</v>
      </c>
      <c r="J86" s="93" t="s">
        <v>166</v>
      </c>
      <c r="K86" s="94">
        <v>50</v>
      </c>
      <c r="L86" s="94">
        <v>0</v>
      </c>
      <c r="M86" s="94">
        <v>56</v>
      </c>
      <c r="N86" s="88"/>
      <c r="O86" s="95">
        <f>M86*N86</f>
        <v>0</v>
      </c>
      <c r="P86" s="93" t="s">
        <v>154</v>
      </c>
      <c r="Q86" s="93" t="s">
        <v>73</v>
      </c>
      <c r="R86" s="94"/>
      <c r="S86" s="94">
        <f>M86*R86</f>
        <v>0</v>
      </c>
      <c r="T86" s="94"/>
      <c r="U86" s="94">
        <f>M86*T86</f>
        <v>0</v>
      </c>
      <c r="V86" s="95">
        <v>21</v>
      </c>
      <c r="W86" s="95">
        <f>O86*(V86/100)</f>
        <v>0</v>
      </c>
      <c r="X86" s="95">
        <f>O86+W86</f>
        <v>0</v>
      </c>
      <c r="Y86" s="96"/>
      <c r="Z86" s="8"/>
      <c r="AA86" s="8"/>
      <c r="AB86" s="8"/>
    </row>
    <row r="87" spans="1:28" ht="4.5" customHeight="1" outlineLevel="3" x14ac:dyDescent="0.15">
      <c r="B87" s="160"/>
      <c r="C87" s="162"/>
      <c r="D87" s="162"/>
      <c r="E87" s="162"/>
      <c r="F87" s="9"/>
      <c r="G87" s="9"/>
      <c r="H87" s="9"/>
      <c r="I87" s="165"/>
      <c r="J87" s="166"/>
      <c r="K87" s="140"/>
      <c r="L87" s="140"/>
      <c r="M87" s="140"/>
      <c r="N87" s="89"/>
      <c r="O87" s="134"/>
      <c r="P87" s="166"/>
      <c r="Q87" s="166"/>
      <c r="R87" s="140"/>
      <c r="S87" s="140"/>
      <c r="T87" s="140"/>
      <c r="U87" s="140"/>
      <c r="V87" s="134"/>
      <c r="W87" s="134"/>
      <c r="X87" s="134"/>
      <c r="Y87" s="9"/>
      <c r="Z87" s="8"/>
      <c r="AA87" s="8"/>
      <c r="AB87" s="8"/>
    </row>
    <row r="88" spans="1:28" ht="14.25" outlineLevel="3" x14ac:dyDescent="0.15">
      <c r="B88" s="160"/>
      <c r="C88" s="161"/>
      <c r="D88" s="90">
        <v>40</v>
      </c>
      <c r="E88" s="90"/>
      <c r="F88" s="91"/>
      <c r="G88" s="91"/>
      <c r="H88" s="91" t="s">
        <v>218</v>
      </c>
      <c r="I88" s="92" t="s">
        <v>167</v>
      </c>
      <c r="J88" s="93" t="s">
        <v>166</v>
      </c>
      <c r="K88" s="94">
        <v>6</v>
      </c>
      <c r="L88" s="94">
        <v>0</v>
      </c>
      <c r="M88" s="94">
        <v>8</v>
      </c>
      <c r="N88" s="88"/>
      <c r="O88" s="95">
        <f>M88*N88</f>
        <v>0</v>
      </c>
      <c r="P88" s="93" t="s">
        <v>154</v>
      </c>
      <c r="Q88" s="93" t="s">
        <v>73</v>
      </c>
      <c r="R88" s="94"/>
      <c r="S88" s="94">
        <f>M88*R88</f>
        <v>0</v>
      </c>
      <c r="T88" s="94"/>
      <c r="U88" s="94">
        <f>M88*T88</f>
        <v>0</v>
      </c>
      <c r="V88" s="95">
        <v>21</v>
      </c>
      <c r="W88" s="95">
        <f>O88*(V88/100)</f>
        <v>0</v>
      </c>
      <c r="X88" s="95">
        <f>O88+W88</f>
        <v>0</v>
      </c>
      <c r="Y88" s="96"/>
      <c r="Z88" s="8"/>
      <c r="AA88" s="8"/>
      <c r="AB88" s="8"/>
    </row>
    <row r="89" spans="1:28" ht="4.5" customHeight="1" outlineLevel="3" x14ac:dyDescent="0.15">
      <c r="B89" s="160"/>
      <c r="C89" s="162"/>
      <c r="D89" s="162"/>
      <c r="E89" s="162"/>
      <c r="F89" s="9"/>
      <c r="G89" s="9"/>
      <c r="H89" s="9"/>
      <c r="I89" s="165"/>
      <c r="J89" s="166"/>
      <c r="K89" s="140"/>
      <c r="L89" s="140"/>
      <c r="M89" s="140"/>
      <c r="N89" s="89"/>
      <c r="O89" s="134"/>
      <c r="P89" s="166"/>
      <c r="Q89" s="166"/>
      <c r="R89" s="140"/>
      <c r="S89" s="140"/>
      <c r="T89" s="140"/>
      <c r="U89" s="140"/>
      <c r="V89" s="134"/>
      <c r="W89" s="134"/>
      <c r="X89" s="134"/>
      <c r="Y89" s="9"/>
      <c r="Z89" s="8"/>
      <c r="AA89" s="8"/>
      <c r="AB89" s="8"/>
    </row>
    <row r="90" spans="1:28" ht="14.25" outlineLevel="3" x14ac:dyDescent="0.15">
      <c r="B90" s="160"/>
      <c r="C90" s="161"/>
      <c r="D90" s="90">
        <v>41</v>
      </c>
      <c r="E90" s="90"/>
      <c r="F90" s="91"/>
      <c r="G90" s="91"/>
      <c r="H90" s="91" t="s">
        <v>219</v>
      </c>
      <c r="I90" s="92" t="s">
        <v>168</v>
      </c>
      <c r="J90" s="93" t="s">
        <v>166</v>
      </c>
      <c r="K90" s="94">
        <v>8</v>
      </c>
      <c r="L90" s="94">
        <v>0</v>
      </c>
      <c r="M90" s="94">
        <v>10</v>
      </c>
      <c r="N90" s="88"/>
      <c r="O90" s="95">
        <f>M90*N90</f>
        <v>0</v>
      </c>
      <c r="P90" s="93" t="s">
        <v>154</v>
      </c>
      <c r="Q90" s="93" t="s">
        <v>73</v>
      </c>
      <c r="R90" s="94"/>
      <c r="S90" s="94">
        <f>M90*R90</f>
        <v>0</v>
      </c>
      <c r="T90" s="94"/>
      <c r="U90" s="94">
        <f>M90*T90</f>
        <v>0</v>
      </c>
      <c r="V90" s="95">
        <v>21</v>
      </c>
      <c r="W90" s="95">
        <f>O90*(V90/100)</f>
        <v>0</v>
      </c>
      <c r="X90" s="95">
        <f>O90+W90</f>
        <v>0</v>
      </c>
      <c r="Y90" s="96"/>
      <c r="Z90" s="8"/>
      <c r="AA90" s="8"/>
      <c r="AB90" s="8"/>
    </row>
    <row r="91" spans="1:28" ht="4.5" customHeight="1" outlineLevel="3" x14ac:dyDescent="0.15">
      <c r="B91" s="160"/>
      <c r="C91" s="162"/>
      <c r="D91" s="162"/>
      <c r="E91" s="162"/>
      <c r="F91" s="9"/>
      <c r="G91" s="9"/>
      <c r="H91" s="9"/>
      <c r="I91" s="165"/>
      <c r="J91" s="166"/>
      <c r="K91" s="140"/>
      <c r="L91" s="140"/>
      <c r="M91" s="140"/>
      <c r="N91" s="89"/>
      <c r="O91" s="134"/>
      <c r="P91" s="166"/>
      <c r="Q91" s="166"/>
      <c r="R91" s="140"/>
      <c r="S91" s="140"/>
      <c r="T91" s="140"/>
      <c r="U91" s="140"/>
      <c r="V91" s="134"/>
      <c r="W91" s="134"/>
      <c r="X91" s="134"/>
      <c r="Y91" s="9"/>
      <c r="Z91" s="8"/>
      <c r="AA91" s="8"/>
      <c r="AB91" s="8"/>
    </row>
    <row r="92" spans="1:28" ht="14.25" outlineLevel="3" x14ac:dyDescent="0.15">
      <c r="B92" s="160"/>
      <c r="C92" s="161"/>
      <c r="D92" s="90">
        <v>42</v>
      </c>
      <c r="E92" s="90"/>
      <c r="F92" s="91"/>
      <c r="G92" s="91"/>
      <c r="H92" s="91" t="s">
        <v>220</v>
      </c>
      <c r="I92" s="92" t="s">
        <v>169</v>
      </c>
      <c r="J92" s="93" t="s">
        <v>166</v>
      </c>
      <c r="K92" s="94">
        <v>4</v>
      </c>
      <c r="L92" s="94">
        <v>0</v>
      </c>
      <c r="M92" s="94">
        <v>6</v>
      </c>
      <c r="N92" s="88"/>
      <c r="O92" s="95">
        <f>M92*N92</f>
        <v>0</v>
      </c>
      <c r="P92" s="93" t="s">
        <v>154</v>
      </c>
      <c r="Q92" s="93" t="s">
        <v>73</v>
      </c>
      <c r="R92" s="94"/>
      <c r="S92" s="94">
        <f>M92*R92</f>
        <v>0</v>
      </c>
      <c r="T92" s="94"/>
      <c r="U92" s="94">
        <f>M92*T92</f>
        <v>0</v>
      </c>
      <c r="V92" s="95">
        <v>21</v>
      </c>
      <c r="W92" s="95">
        <f>O92*(V92/100)</f>
        <v>0</v>
      </c>
      <c r="X92" s="95">
        <f>O92+W92</f>
        <v>0</v>
      </c>
      <c r="Y92" s="96"/>
      <c r="Z92" s="8"/>
      <c r="AA92" s="8"/>
      <c r="AB92" s="8"/>
    </row>
    <row r="93" spans="1:28" ht="4.5" customHeight="1" outlineLevel="3" x14ac:dyDescent="0.15">
      <c r="B93" s="160"/>
      <c r="C93" s="162"/>
      <c r="D93" s="162"/>
      <c r="E93" s="162"/>
      <c r="F93" s="9"/>
      <c r="G93" s="9"/>
      <c r="H93" s="9"/>
      <c r="I93" s="165"/>
      <c r="J93" s="166"/>
      <c r="K93" s="140"/>
      <c r="L93" s="140"/>
      <c r="M93" s="140"/>
      <c r="N93" s="89"/>
      <c r="O93" s="134"/>
      <c r="P93" s="166"/>
      <c r="Q93" s="166"/>
      <c r="R93" s="140"/>
      <c r="S93" s="140"/>
      <c r="T93" s="140"/>
      <c r="U93" s="140"/>
      <c r="V93" s="134"/>
      <c r="W93" s="134"/>
      <c r="X93" s="134"/>
      <c r="Y93" s="9"/>
      <c r="Z93" s="8"/>
      <c r="AA93" s="8"/>
      <c r="AB93" s="8"/>
    </row>
    <row r="94" spans="1:28" ht="14.25" outlineLevel="3" x14ac:dyDescent="0.15">
      <c r="B94" s="160"/>
      <c r="C94" s="161"/>
      <c r="D94" s="90">
        <v>43</v>
      </c>
      <c r="E94" s="90"/>
      <c r="F94" s="91"/>
      <c r="G94" s="91"/>
      <c r="H94" s="91" t="s">
        <v>221</v>
      </c>
      <c r="I94" s="92" t="s">
        <v>222</v>
      </c>
      <c r="J94" s="93" t="s">
        <v>166</v>
      </c>
      <c r="K94" s="94">
        <v>6</v>
      </c>
      <c r="L94" s="94">
        <v>0</v>
      </c>
      <c r="M94" s="94">
        <v>8</v>
      </c>
      <c r="N94" s="88"/>
      <c r="O94" s="95">
        <f>M94*N94</f>
        <v>0</v>
      </c>
      <c r="P94" s="93" t="s">
        <v>154</v>
      </c>
      <c r="Q94" s="93" t="s">
        <v>73</v>
      </c>
      <c r="R94" s="94"/>
      <c r="S94" s="94">
        <f>M94*R94</f>
        <v>0</v>
      </c>
      <c r="T94" s="94"/>
      <c r="U94" s="94">
        <f>M94*T94</f>
        <v>0</v>
      </c>
      <c r="V94" s="95">
        <v>21</v>
      </c>
      <c r="W94" s="95">
        <f>O94*(V94/100)</f>
        <v>0</v>
      </c>
      <c r="X94" s="95">
        <f>O94+W94</f>
        <v>0</v>
      </c>
      <c r="Y94" s="96"/>
      <c r="Z94" s="8"/>
      <c r="AA94" s="8"/>
      <c r="AB94" s="8"/>
    </row>
    <row r="95" spans="1:28" ht="4.5" customHeight="1" outlineLevel="3" x14ac:dyDescent="0.15">
      <c r="B95" s="160"/>
      <c r="C95" s="162"/>
      <c r="D95" s="162"/>
      <c r="E95" s="162"/>
      <c r="F95" s="9"/>
      <c r="G95" s="9"/>
      <c r="H95" s="9"/>
      <c r="I95" s="165"/>
      <c r="J95" s="166"/>
      <c r="K95" s="140"/>
      <c r="L95" s="140"/>
      <c r="M95" s="140"/>
      <c r="N95" s="89"/>
      <c r="O95" s="134"/>
      <c r="P95" s="166"/>
      <c r="Q95" s="166"/>
      <c r="R95" s="140"/>
      <c r="S95" s="140"/>
      <c r="T95" s="140"/>
      <c r="U95" s="140"/>
      <c r="V95" s="134"/>
      <c r="W95" s="134"/>
      <c r="X95" s="134"/>
      <c r="Y95" s="9"/>
      <c r="Z95" s="8"/>
      <c r="AA95" s="8"/>
      <c r="AB95" s="8"/>
    </row>
    <row r="96" spans="1:28" ht="14.25" outlineLevel="3" x14ac:dyDescent="0.15">
      <c r="B96" s="160"/>
      <c r="C96" s="161"/>
      <c r="D96" s="90">
        <v>44</v>
      </c>
      <c r="E96" s="90"/>
      <c r="F96" s="91"/>
      <c r="G96" s="91"/>
      <c r="H96" s="91" t="s">
        <v>223</v>
      </c>
      <c r="I96" s="92" t="s">
        <v>224</v>
      </c>
      <c r="J96" s="93" t="s">
        <v>153</v>
      </c>
      <c r="K96" s="94">
        <v>48</v>
      </c>
      <c r="L96" s="94">
        <v>0</v>
      </c>
      <c r="M96" s="94">
        <v>38</v>
      </c>
      <c r="N96" s="88"/>
      <c r="O96" s="95">
        <f>M96*N96</f>
        <v>0</v>
      </c>
      <c r="P96" s="93" t="s">
        <v>154</v>
      </c>
      <c r="Q96" s="93" t="s">
        <v>73</v>
      </c>
      <c r="R96" s="94"/>
      <c r="S96" s="94">
        <f>M96*R96</f>
        <v>0</v>
      </c>
      <c r="T96" s="94"/>
      <c r="U96" s="94">
        <f>M96*T96</f>
        <v>0</v>
      </c>
      <c r="V96" s="95">
        <v>21</v>
      </c>
      <c r="W96" s="95">
        <f>O96*(V96/100)</f>
        <v>0</v>
      </c>
      <c r="X96" s="95">
        <f>O96+W96</f>
        <v>0</v>
      </c>
      <c r="Y96" s="96"/>
      <c r="Z96" s="8"/>
      <c r="AA96" s="8"/>
      <c r="AB96" s="8"/>
    </row>
    <row r="97" spans="2:28" ht="4.5" customHeight="1" outlineLevel="3" x14ac:dyDescent="0.15">
      <c r="B97" s="160"/>
      <c r="C97" s="162"/>
      <c r="D97" s="162"/>
      <c r="E97" s="162"/>
      <c r="F97" s="9"/>
      <c r="G97" s="9"/>
      <c r="H97" s="9"/>
      <c r="I97" s="165"/>
      <c r="J97" s="166"/>
      <c r="K97" s="140"/>
      <c r="L97" s="140"/>
      <c r="M97" s="140"/>
      <c r="N97" s="89"/>
      <c r="O97" s="134"/>
      <c r="P97" s="166"/>
      <c r="Q97" s="166"/>
      <c r="R97" s="140"/>
      <c r="S97" s="140"/>
      <c r="T97" s="140"/>
      <c r="U97" s="140"/>
      <c r="V97" s="134"/>
      <c r="W97" s="134"/>
      <c r="X97" s="134"/>
      <c r="Y97" s="9"/>
      <c r="Z97" s="8"/>
      <c r="AA97" s="8"/>
      <c r="AB97" s="8"/>
    </row>
    <row r="98" spans="2:28" ht="14.25" outlineLevel="3" x14ac:dyDescent="0.15">
      <c r="B98" s="160"/>
      <c r="C98" s="161"/>
      <c r="D98" s="90">
        <v>45</v>
      </c>
      <c r="E98" s="90"/>
      <c r="F98" s="91"/>
      <c r="G98" s="91"/>
      <c r="H98" s="91" t="s">
        <v>225</v>
      </c>
      <c r="I98" s="92" t="s">
        <v>226</v>
      </c>
      <c r="J98" s="93" t="s">
        <v>166</v>
      </c>
      <c r="K98" s="94">
        <v>1</v>
      </c>
      <c r="L98" s="94">
        <v>0</v>
      </c>
      <c r="M98" s="94">
        <v>12</v>
      </c>
      <c r="N98" s="88"/>
      <c r="O98" s="95">
        <f>M98*N98</f>
        <v>0</v>
      </c>
      <c r="P98" s="93" t="s">
        <v>154</v>
      </c>
      <c r="Q98" s="93" t="s">
        <v>73</v>
      </c>
      <c r="R98" s="94"/>
      <c r="S98" s="94">
        <f>M98*R98</f>
        <v>0</v>
      </c>
      <c r="T98" s="94"/>
      <c r="U98" s="94">
        <f>M98*T98</f>
        <v>0</v>
      </c>
      <c r="V98" s="95">
        <v>21</v>
      </c>
      <c r="W98" s="95">
        <f>O98*(V98/100)</f>
        <v>0</v>
      </c>
      <c r="X98" s="95">
        <f>O98+W98</f>
        <v>0</v>
      </c>
      <c r="Y98" s="96"/>
      <c r="Z98" s="8"/>
      <c r="AA98" s="8"/>
      <c r="AB98" s="8"/>
    </row>
    <row r="99" spans="2:28" ht="4.1500000000000004" customHeight="1" outlineLevel="3" x14ac:dyDescent="0.15">
      <c r="B99" s="160"/>
      <c r="C99" s="162"/>
      <c r="D99" s="162"/>
      <c r="E99" s="162"/>
      <c r="F99" s="9"/>
      <c r="G99" s="9"/>
      <c r="H99" s="9"/>
      <c r="I99" s="165"/>
      <c r="J99" s="166"/>
      <c r="K99" s="140"/>
      <c r="L99" s="140"/>
      <c r="M99" s="140"/>
      <c r="N99" s="89"/>
      <c r="O99" s="134"/>
      <c r="P99" s="166"/>
      <c r="Q99" s="166"/>
      <c r="R99" s="140"/>
      <c r="S99" s="140"/>
      <c r="T99" s="140"/>
      <c r="U99" s="140"/>
      <c r="V99" s="134"/>
      <c r="W99" s="134"/>
      <c r="X99" s="134"/>
      <c r="Y99" s="9"/>
      <c r="Z99" s="8"/>
      <c r="AA99" s="8"/>
      <c r="AB99" s="8"/>
    </row>
    <row r="100" spans="2:28" ht="14.25" outlineLevel="3" x14ac:dyDescent="0.15">
      <c r="B100" s="160"/>
      <c r="C100" s="161"/>
      <c r="D100" s="90">
        <v>46</v>
      </c>
      <c r="E100" s="90"/>
      <c r="F100" s="91"/>
      <c r="G100" s="91"/>
      <c r="H100" s="91" t="s">
        <v>227</v>
      </c>
      <c r="I100" s="92" t="s">
        <v>239</v>
      </c>
      <c r="J100" s="93" t="s">
        <v>166</v>
      </c>
      <c r="K100" s="94">
        <v>10</v>
      </c>
      <c r="L100" s="94">
        <v>0</v>
      </c>
      <c r="M100" s="94">
        <v>18</v>
      </c>
      <c r="N100" s="88"/>
      <c r="O100" s="95">
        <f>M100*N100</f>
        <v>0</v>
      </c>
      <c r="P100" s="93" t="s">
        <v>154</v>
      </c>
      <c r="Q100" s="93" t="s">
        <v>73</v>
      </c>
      <c r="R100" s="94"/>
      <c r="S100" s="94">
        <f>M100*R100</f>
        <v>0</v>
      </c>
      <c r="T100" s="94"/>
      <c r="U100" s="94">
        <f>M100*T100</f>
        <v>0</v>
      </c>
      <c r="V100" s="95">
        <v>21</v>
      </c>
      <c r="W100" s="95">
        <f>O100*(V100/100)</f>
        <v>0</v>
      </c>
      <c r="X100" s="95">
        <f>O100+W100</f>
        <v>0</v>
      </c>
      <c r="Y100" s="96"/>
      <c r="Z100" s="8"/>
      <c r="AA100" s="8"/>
      <c r="AB100" s="8"/>
    </row>
    <row r="101" spans="2:28" ht="4.5" customHeight="1" outlineLevel="3" x14ac:dyDescent="0.15">
      <c r="B101" s="160"/>
      <c r="C101" s="162"/>
      <c r="D101" s="162"/>
      <c r="E101" s="162"/>
      <c r="F101" s="9"/>
      <c r="G101" s="9"/>
      <c r="H101" s="9"/>
      <c r="I101" s="165"/>
      <c r="J101" s="166"/>
      <c r="K101" s="140"/>
      <c r="L101" s="140"/>
      <c r="M101" s="140"/>
      <c r="N101" s="89"/>
      <c r="O101" s="134"/>
      <c r="P101" s="166"/>
      <c r="Q101" s="166"/>
      <c r="R101" s="140"/>
      <c r="S101" s="140"/>
      <c r="T101" s="140"/>
      <c r="U101" s="140"/>
      <c r="V101" s="134"/>
      <c r="W101" s="134"/>
      <c r="X101" s="134"/>
      <c r="Y101" s="9"/>
      <c r="Z101" s="8"/>
      <c r="AA101" s="8"/>
      <c r="AB101" s="8"/>
    </row>
    <row r="102" spans="2:28" ht="14.25" outlineLevel="3" x14ac:dyDescent="0.15">
      <c r="B102" s="160"/>
      <c r="C102" s="161"/>
      <c r="D102" s="90">
        <v>47</v>
      </c>
      <c r="E102" s="90"/>
      <c r="F102" s="91"/>
      <c r="G102" s="91"/>
      <c r="H102" s="91" t="s">
        <v>228</v>
      </c>
      <c r="I102" s="92" t="s">
        <v>240</v>
      </c>
      <c r="J102" s="93" t="s">
        <v>166</v>
      </c>
      <c r="K102" s="94">
        <v>10</v>
      </c>
      <c r="L102" s="94">
        <v>0</v>
      </c>
      <c r="M102" s="94">
        <v>16</v>
      </c>
      <c r="N102" s="88"/>
      <c r="O102" s="95">
        <f>M102*N102</f>
        <v>0</v>
      </c>
      <c r="P102" s="93" t="s">
        <v>154</v>
      </c>
      <c r="Q102" s="93" t="s">
        <v>73</v>
      </c>
      <c r="R102" s="94"/>
      <c r="S102" s="94">
        <f>M102*R102</f>
        <v>0</v>
      </c>
      <c r="T102" s="94"/>
      <c r="U102" s="94">
        <f>M102*T102</f>
        <v>0</v>
      </c>
      <c r="V102" s="95">
        <v>21</v>
      </c>
      <c r="W102" s="95">
        <f>O102*(V102/100)</f>
        <v>0</v>
      </c>
      <c r="X102" s="95">
        <f>O102+W102</f>
        <v>0</v>
      </c>
      <c r="Y102" s="96"/>
      <c r="Z102" s="8"/>
      <c r="AA102" s="8"/>
      <c r="AB102" s="8"/>
    </row>
    <row r="103" spans="2:28" ht="4.5" customHeight="1" outlineLevel="3" x14ac:dyDescent="0.15">
      <c r="B103" s="160"/>
      <c r="C103" s="162"/>
      <c r="D103" s="162"/>
      <c r="E103" s="162"/>
      <c r="F103" s="9"/>
      <c r="G103" s="9"/>
      <c r="H103" s="9"/>
      <c r="I103" s="165"/>
      <c r="J103" s="166"/>
      <c r="K103" s="140"/>
      <c r="L103" s="140"/>
      <c r="M103" s="140"/>
      <c r="N103" s="89"/>
      <c r="O103" s="134"/>
      <c r="P103" s="166"/>
      <c r="Q103" s="166"/>
      <c r="R103" s="140"/>
      <c r="S103" s="140"/>
      <c r="T103" s="140"/>
      <c r="U103" s="140"/>
      <c r="V103" s="134"/>
      <c r="W103" s="134"/>
      <c r="X103" s="134"/>
      <c r="Y103" s="9"/>
      <c r="Z103" s="8"/>
      <c r="AA103" s="8"/>
      <c r="AB103" s="8"/>
    </row>
    <row r="104" spans="2:28" ht="14.25" outlineLevel="3" x14ac:dyDescent="0.15">
      <c r="B104" s="160"/>
      <c r="C104" s="161"/>
      <c r="D104" s="90">
        <v>48</v>
      </c>
      <c r="E104" s="90"/>
      <c r="F104" s="91"/>
      <c r="G104" s="91"/>
      <c r="H104" s="91" t="s">
        <v>229</v>
      </c>
      <c r="I104" s="92" t="s">
        <v>241</v>
      </c>
      <c r="J104" s="93" t="s">
        <v>166</v>
      </c>
      <c r="K104" s="94">
        <v>1</v>
      </c>
      <c r="L104" s="94">
        <v>0</v>
      </c>
      <c r="M104" s="94">
        <v>26</v>
      </c>
      <c r="N104" s="88"/>
      <c r="O104" s="95">
        <f>M104*N104</f>
        <v>0</v>
      </c>
      <c r="P104" s="93" t="s">
        <v>154</v>
      </c>
      <c r="Q104" s="93" t="s">
        <v>73</v>
      </c>
      <c r="R104" s="94"/>
      <c r="S104" s="94">
        <f>M104*R104</f>
        <v>0</v>
      </c>
      <c r="T104" s="94"/>
      <c r="U104" s="94">
        <f>M104*T104</f>
        <v>0</v>
      </c>
      <c r="V104" s="95">
        <v>21</v>
      </c>
      <c r="W104" s="95">
        <f>O104*(V104/100)</f>
        <v>0</v>
      </c>
      <c r="X104" s="95">
        <f>O104+W104</f>
        <v>0</v>
      </c>
      <c r="Y104" s="96"/>
      <c r="Z104" s="8"/>
      <c r="AA104" s="8"/>
      <c r="AB104" s="8"/>
    </row>
    <row r="105" spans="2:28" ht="4.5" customHeight="1" outlineLevel="3" x14ac:dyDescent="0.15">
      <c r="B105" s="160"/>
      <c r="C105" s="162"/>
      <c r="D105" s="162"/>
      <c r="E105" s="162"/>
      <c r="F105" s="9"/>
      <c r="G105" s="9"/>
      <c r="H105" s="9"/>
      <c r="I105" s="165"/>
      <c r="J105" s="166"/>
      <c r="K105" s="140"/>
      <c r="L105" s="140"/>
      <c r="M105" s="140"/>
      <c r="N105" s="89"/>
      <c r="O105" s="134"/>
      <c r="P105" s="166"/>
      <c r="Q105" s="166"/>
      <c r="R105" s="140"/>
      <c r="S105" s="140"/>
      <c r="T105" s="140"/>
      <c r="U105" s="140"/>
      <c r="V105" s="134"/>
      <c r="W105" s="134"/>
      <c r="X105" s="134"/>
      <c r="Y105" s="9"/>
      <c r="Z105" s="8"/>
      <c r="AA105" s="8"/>
      <c r="AB105" s="8"/>
    </row>
    <row r="106" spans="2:28" ht="14.25" outlineLevel="3" x14ac:dyDescent="0.15">
      <c r="B106" s="160"/>
      <c r="C106" s="161"/>
      <c r="D106" s="90">
        <v>49</v>
      </c>
      <c r="E106" s="90"/>
      <c r="F106" s="91"/>
      <c r="G106" s="91"/>
      <c r="H106" s="91" t="s">
        <v>230</v>
      </c>
      <c r="I106" s="92" t="s">
        <v>170</v>
      </c>
      <c r="J106" s="93" t="s">
        <v>166</v>
      </c>
      <c r="K106" s="94">
        <v>1</v>
      </c>
      <c r="L106" s="94">
        <v>0</v>
      </c>
      <c r="M106" s="94">
        <v>24</v>
      </c>
      <c r="N106" s="88"/>
      <c r="O106" s="95">
        <f>M106*N106</f>
        <v>0</v>
      </c>
      <c r="P106" s="93" t="s">
        <v>154</v>
      </c>
      <c r="Q106" s="93" t="s">
        <v>73</v>
      </c>
      <c r="R106" s="94"/>
      <c r="S106" s="94">
        <f>M106*R106</f>
        <v>0</v>
      </c>
      <c r="T106" s="94"/>
      <c r="U106" s="94">
        <f>M106*T106</f>
        <v>0</v>
      </c>
      <c r="V106" s="95">
        <v>21</v>
      </c>
      <c r="W106" s="95">
        <f>O106*(V106/100)</f>
        <v>0</v>
      </c>
      <c r="X106" s="95">
        <f>O106+W106</f>
        <v>0</v>
      </c>
      <c r="Y106" s="96"/>
      <c r="Z106" s="8"/>
      <c r="AA106" s="8"/>
      <c r="AB106" s="8"/>
    </row>
    <row r="107" spans="2:28" ht="4.5" customHeight="1" outlineLevel="3" x14ac:dyDescent="0.15">
      <c r="B107" s="160"/>
      <c r="C107" s="162"/>
      <c r="D107" s="162"/>
      <c r="E107" s="162"/>
      <c r="F107" s="9"/>
      <c r="G107" s="9"/>
      <c r="H107" s="9"/>
      <c r="I107" s="165"/>
      <c r="J107" s="166"/>
      <c r="K107" s="140"/>
      <c r="L107" s="140"/>
      <c r="M107" s="140"/>
      <c r="N107" s="89"/>
      <c r="O107" s="134"/>
      <c r="P107" s="166"/>
      <c r="Q107" s="166"/>
      <c r="R107" s="140"/>
      <c r="S107" s="140"/>
      <c r="T107" s="140"/>
      <c r="U107" s="140"/>
      <c r="V107" s="134"/>
      <c r="W107" s="134"/>
      <c r="X107" s="134"/>
      <c r="Y107" s="9"/>
      <c r="Z107" s="8"/>
      <c r="AA107" s="8"/>
      <c r="AB107" s="8"/>
    </row>
    <row r="108" spans="2:28" ht="14.25" outlineLevel="3" x14ac:dyDescent="0.15">
      <c r="B108" s="160"/>
      <c r="C108" s="161"/>
      <c r="D108" s="90">
        <v>50</v>
      </c>
      <c r="E108" s="90"/>
      <c r="F108" s="91"/>
      <c r="G108" s="91"/>
      <c r="H108" s="91" t="s">
        <v>231</v>
      </c>
      <c r="I108" s="92" t="s">
        <v>171</v>
      </c>
      <c r="J108" s="93" t="s">
        <v>166</v>
      </c>
      <c r="K108" s="94">
        <v>1</v>
      </c>
      <c r="L108" s="94">
        <v>0</v>
      </c>
      <c r="M108" s="94">
        <v>46</v>
      </c>
      <c r="N108" s="88"/>
      <c r="O108" s="95">
        <f>M108*N108</f>
        <v>0</v>
      </c>
      <c r="P108" s="93" t="s">
        <v>154</v>
      </c>
      <c r="Q108" s="93" t="s">
        <v>73</v>
      </c>
      <c r="R108" s="94"/>
      <c r="S108" s="94">
        <f>M108*R108</f>
        <v>0</v>
      </c>
      <c r="T108" s="94"/>
      <c r="U108" s="94">
        <f>M108*T108</f>
        <v>0</v>
      </c>
      <c r="V108" s="95">
        <v>21</v>
      </c>
      <c r="W108" s="95">
        <f>O108*(V108/100)</f>
        <v>0</v>
      </c>
      <c r="X108" s="95">
        <f>O108+W108</f>
        <v>0</v>
      </c>
      <c r="Y108" s="96"/>
      <c r="Z108" s="8"/>
      <c r="AA108" s="8"/>
      <c r="AB108" s="8"/>
    </row>
    <row r="109" spans="2:28" ht="4.5" customHeight="1" outlineLevel="3" x14ac:dyDescent="0.15">
      <c r="B109" s="160"/>
      <c r="C109" s="162"/>
      <c r="D109" s="162"/>
      <c r="E109" s="162"/>
      <c r="F109" s="9"/>
      <c r="G109" s="9"/>
      <c r="H109" s="9"/>
      <c r="I109" s="165"/>
      <c r="J109" s="166"/>
      <c r="K109" s="140"/>
      <c r="L109" s="140"/>
      <c r="M109" s="140"/>
      <c r="N109" s="89"/>
      <c r="O109" s="134"/>
      <c r="P109" s="166"/>
      <c r="Q109" s="166"/>
      <c r="R109" s="140"/>
      <c r="S109" s="140"/>
      <c r="T109" s="140"/>
      <c r="U109" s="140"/>
      <c r="V109" s="134"/>
      <c r="W109" s="134"/>
      <c r="X109" s="134"/>
      <c r="Y109" s="9"/>
      <c r="Z109" s="8"/>
      <c r="AA109" s="8"/>
      <c r="AB109" s="8"/>
    </row>
    <row r="110" spans="2:28" ht="14.25" outlineLevel="3" x14ac:dyDescent="0.15">
      <c r="B110" s="160"/>
      <c r="C110" s="161"/>
      <c r="D110" s="90">
        <v>51</v>
      </c>
      <c r="E110" s="90"/>
      <c r="F110" s="91"/>
      <c r="G110" s="91"/>
      <c r="H110" s="91" t="s">
        <v>238</v>
      </c>
      <c r="I110" s="92" t="s">
        <v>232</v>
      </c>
      <c r="J110" s="93" t="s">
        <v>166</v>
      </c>
      <c r="K110" s="94">
        <v>14</v>
      </c>
      <c r="L110" s="94">
        <v>0</v>
      </c>
      <c r="M110" s="94">
        <v>18</v>
      </c>
      <c r="N110" s="88"/>
      <c r="O110" s="95">
        <f>M110*N110</f>
        <v>0</v>
      </c>
      <c r="P110" s="93" t="s">
        <v>154</v>
      </c>
      <c r="Q110" s="93" t="s">
        <v>73</v>
      </c>
      <c r="R110" s="94"/>
      <c r="S110" s="94">
        <f>M110*R110</f>
        <v>0</v>
      </c>
      <c r="T110" s="94"/>
      <c r="U110" s="94">
        <f>M110*T110</f>
        <v>0</v>
      </c>
      <c r="V110" s="95">
        <v>21</v>
      </c>
      <c r="W110" s="95">
        <f>O110*(V110/100)</f>
        <v>0</v>
      </c>
      <c r="X110" s="95">
        <f>O110+W110</f>
        <v>0</v>
      </c>
      <c r="Y110" s="96"/>
      <c r="Z110" s="8"/>
      <c r="AA110" s="8"/>
      <c r="AB110" s="8"/>
    </row>
    <row r="111" spans="2:28" ht="4.5" customHeight="1" outlineLevel="3" x14ac:dyDescent="0.15">
      <c r="B111" s="160"/>
      <c r="C111" s="162"/>
      <c r="D111" s="162"/>
      <c r="E111" s="162"/>
      <c r="F111" s="9"/>
      <c r="G111" s="9"/>
      <c r="H111" s="9"/>
      <c r="I111" s="165"/>
      <c r="J111" s="166"/>
      <c r="K111" s="140"/>
      <c r="L111" s="140"/>
      <c r="M111" s="140"/>
      <c r="N111" s="89"/>
      <c r="O111" s="134"/>
      <c r="P111" s="166"/>
      <c r="Q111" s="166"/>
      <c r="R111" s="140"/>
      <c r="S111" s="140"/>
      <c r="T111" s="140"/>
      <c r="U111" s="140"/>
      <c r="V111" s="134"/>
      <c r="W111" s="134"/>
      <c r="X111" s="134"/>
      <c r="Y111" s="9"/>
      <c r="Z111" s="8"/>
      <c r="AA111" s="8"/>
      <c r="AB111" s="8"/>
    </row>
    <row r="112" spans="2:28" outlineLevel="3" x14ac:dyDescent="0.15">
      <c r="B112" s="5"/>
      <c r="C112" s="5"/>
      <c r="D112" s="5"/>
      <c r="E112" s="5"/>
      <c r="F112" s="5"/>
      <c r="G112" s="5"/>
      <c r="H112" s="5"/>
      <c r="I112" s="5"/>
      <c r="J112" s="5"/>
      <c r="K112" s="5"/>
      <c r="L112" s="5"/>
      <c r="M112" s="5"/>
      <c r="N112" s="8"/>
      <c r="O112" s="8"/>
      <c r="P112" s="5"/>
      <c r="Q112" s="5"/>
      <c r="R112" s="5"/>
      <c r="S112" s="5"/>
      <c r="T112" s="5"/>
      <c r="U112" s="5"/>
      <c r="V112" s="5"/>
      <c r="W112" s="8"/>
      <c r="X112" s="8"/>
      <c r="Y112" s="8"/>
    </row>
    <row r="113" spans="1:28" ht="12.75" outlineLevel="2" x14ac:dyDescent="0.2">
      <c r="A113" s="154" t="s">
        <v>148</v>
      </c>
      <c r="B113" s="179">
        <v>3</v>
      </c>
      <c r="C113" s="180"/>
      <c r="D113" s="180"/>
      <c r="E113" s="180"/>
      <c r="F113" s="158"/>
      <c r="G113" s="158"/>
      <c r="H113" s="158"/>
      <c r="I113" s="181" t="s">
        <v>149</v>
      </c>
      <c r="J113" s="182"/>
      <c r="K113" s="183"/>
      <c r="L113" s="183"/>
      <c r="M113" s="183"/>
      <c r="N113" s="158"/>
      <c r="O113" s="156">
        <f>SUBTOTAL(9,O114:O116)</f>
        <v>0</v>
      </c>
      <c r="P113" s="182" t="s">
        <v>152</v>
      </c>
      <c r="Q113" s="182"/>
      <c r="R113" s="183"/>
      <c r="S113" s="157">
        <f>SUBTOTAL(9,S114:S116)</f>
        <v>0</v>
      </c>
      <c r="T113" s="183"/>
      <c r="U113" s="157">
        <f>SUBTOTAL(9,U114:U116)</f>
        <v>0</v>
      </c>
      <c r="V113" s="184"/>
      <c r="W113" s="156">
        <f>SUBTOTAL(9,W114:W116)</f>
        <v>0</v>
      </c>
      <c r="X113" s="156">
        <f>SUBTOTAL(9,X114:X116)</f>
        <v>0</v>
      </c>
      <c r="Y113" s="154"/>
      <c r="Z113" s="5"/>
      <c r="AA113" s="8"/>
      <c r="AB113" s="8"/>
    </row>
    <row r="114" spans="1:28" ht="14.25" outlineLevel="3" x14ac:dyDescent="0.15">
      <c r="B114" s="160"/>
      <c r="C114" s="161"/>
      <c r="D114" s="90">
        <v>52</v>
      </c>
      <c r="E114" s="90"/>
      <c r="F114" s="91"/>
      <c r="G114" s="91"/>
      <c r="H114" s="91" t="s">
        <v>233</v>
      </c>
      <c r="I114" s="92" t="s">
        <v>234</v>
      </c>
      <c r="J114" s="93" t="s">
        <v>153</v>
      </c>
      <c r="K114" s="94">
        <v>1</v>
      </c>
      <c r="L114" s="94">
        <v>0</v>
      </c>
      <c r="M114" s="94">
        <v>1</v>
      </c>
      <c r="N114" s="88"/>
      <c r="O114" s="95">
        <f>M114*N114</f>
        <v>0</v>
      </c>
      <c r="P114" s="93" t="s">
        <v>154</v>
      </c>
      <c r="Q114" s="93" t="s">
        <v>73</v>
      </c>
      <c r="R114" s="94"/>
      <c r="S114" s="94">
        <f>M114*R114</f>
        <v>0</v>
      </c>
      <c r="T114" s="94"/>
      <c r="U114" s="94">
        <f>M114*T114</f>
        <v>0</v>
      </c>
      <c r="V114" s="95">
        <v>21</v>
      </c>
      <c r="W114" s="95">
        <f>O114*(V114/100)</f>
        <v>0</v>
      </c>
      <c r="X114" s="95">
        <f>O114+W114</f>
        <v>0</v>
      </c>
      <c r="Y114" s="96"/>
      <c r="Z114" s="8"/>
      <c r="AA114" s="8"/>
      <c r="AB114" s="8"/>
    </row>
    <row r="115" spans="1:28" ht="4.5" customHeight="1" outlineLevel="3" x14ac:dyDescent="0.15">
      <c r="B115" s="160"/>
      <c r="C115" s="162"/>
      <c r="D115" s="162"/>
      <c r="E115" s="162"/>
      <c r="F115" s="9"/>
      <c r="G115" s="9"/>
      <c r="H115" s="9"/>
      <c r="I115" s="165"/>
      <c r="J115" s="166"/>
      <c r="K115" s="140"/>
      <c r="L115" s="140"/>
      <c r="M115" s="140"/>
      <c r="N115" s="89"/>
      <c r="O115" s="134"/>
      <c r="P115" s="166"/>
      <c r="Q115" s="166"/>
      <c r="R115" s="140"/>
      <c r="S115" s="140"/>
      <c r="T115" s="140"/>
      <c r="U115" s="140"/>
      <c r="V115" s="134"/>
      <c r="W115" s="134"/>
      <c r="X115" s="134"/>
      <c r="Y115" s="9"/>
      <c r="Z115" s="8"/>
      <c r="AA115" s="8"/>
      <c r="AB115" s="8"/>
    </row>
    <row r="116" spans="1:28" outlineLevel="3" x14ac:dyDescent="0.15">
      <c r="B116" s="5"/>
      <c r="C116" s="5"/>
      <c r="D116" s="5"/>
      <c r="E116" s="5"/>
      <c r="F116" s="5"/>
      <c r="G116" s="5"/>
      <c r="H116" s="5"/>
      <c r="I116" s="5"/>
      <c r="J116" s="5"/>
      <c r="K116" s="5"/>
      <c r="L116" s="5"/>
      <c r="M116" s="5"/>
      <c r="N116" s="8"/>
      <c r="O116" s="8"/>
      <c r="P116" s="5"/>
      <c r="Q116" s="5"/>
      <c r="R116" s="5"/>
      <c r="S116" s="5"/>
      <c r="T116" s="5"/>
      <c r="U116" s="5"/>
      <c r="V116" s="5"/>
      <c r="W116" s="8"/>
      <c r="X116" s="8"/>
      <c r="Y116" s="8"/>
    </row>
  </sheetData>
  <sheetProtection algorithmName="SHA-512" hashValue="xWPXvOQwamTBYOc0VE19FFYNB1d92ZgWyuh1XOSN+u3P95tAQsbkocbzEmhL+5SDXeYAE0m2bwchHv7WjqlcSw==" saltValue="1/dXzxCbXcheiYV+oVPONg==" spinCount="100000" sheet="1" objects="1" scenarios="1"/>
  <protectedRanges>
    <protectedRange sqref="N6:N114" name="Oblast1"/>
  </protectedRanges>
  <autoFilter ref="A1:Q116" xr:uid="{00000000-0001-0000-0600-000000000000}"/>
  <conditionalFormatting sqref="C6:X53 C56:X79 C82:X111 C114:X115">
    <cfRule type="expression" dxfId="5" priority="1">
      <formula>$Y6=15</formula>
    </cfRule>
    <cfRule type="expression" dxfId="4" priority="2">
      <formula>$Y6=14</formula>
    </cfRule>
    <cfRule type="expression" dxfId="3" priority="3">
      <formula>$Y6=13</formula>
    </cfRule>
    <cfRule type="expression" dxfId="2" priority="4">
      <formula>$Y6=12</formula>
    </cfRule>
    <cfRule type="expression" dxfId="1" priority="5">
      <formula>$Y6=11</formula>
    </cfRule>
    <cfRule type="expression" dxfId="0" priority="6">
      <formula>$Y6=10</formula>
    </cfRule>
  </conditionalFormatting>
  <pageMargins left="0.47244094488188998" right="0.47244094488188998" top="0.78740157480314998" bottom="0.78740157480314998" header="0.39370078740157499" footer="0.31496062992126"/>
  <pageSetup paperSize="9" scale="56" fitToHeight="0" pageOrder="overThenDown" orientation="portrait" r:id="rId1"/>
  <headerFooter>
    <oddFooter>&amp;L&amp;"Century Gothic,Obyčejné"&amp;6&amp;K01+047www.ocea.cz&amp;C&amp;"Century Gothic,Obyčejné"&amp;6&amp;K01+048&amp;P z &amp;N&amp;R&amp;"Century Gothic,Obyčejné"&amp;6&amp;K01+049&amp;D</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outlinePr summaryBelow="0" summaryRight="0"/>
  </sheetPr>
  <dimension ref="A1:Q4"/>
  <sheetViews>
    <sheetView topLeftCell="B1" zoomScaleNormal="100" zoomScalePageLayoutView="19" workbookViewId="0">
      <selection activeCell="D21" sqref="D21"/>
    </sheetView>
  </sheetViews>
  <sheetFormatPr defaultColWidth="9.140625" defaultRowHeight="8.25" x14ac:dyDescent="0.15"/>
  <cols>
    <col min="1" max="1" width="13.140625" style="2" hidden="1" customWidth="1"/>
    <col min="2" max="2" width="18" style="2" customWidth="1"/>
    <col min="3" max="3" width="40.7109375" style="2" customWidth="1"/>
    <col min="4" max="4" width="13.7109375" style="2" customWidth="1"/>
    <col min="5" max="5" width="60.7109375" style="2" customWidth="1"/>
    <col min="6" max="6" width="41.42578125" style="2" customWidth="1"/>
    <col min="7" max="16384" width="9.140625" style="2"/>
  </cols>
  <sheetData>
    <row r="1" spans="1:17" ht="11.25" x14ac:dyDescent="0.2">
      <c r="A1" s="3"/>
      <c r="B1" s="3" t="s">
        <v>18</v>
      </c>
      <c r="C1" s="185" t="s">
        <v>19</v>
      </c>
      <c r="D1" s="3" t="s">
        <v>0</v>
      </c>
      <c r="E1" s="185" t="s">
        <v>5</v>
      </c>
      <c r="F1" s="5"/>
      <c r="G1" s="8"/>
    </row>
    <row r="2" spans="1:17" ht="7.5" customHeight="1" x14ac:dyDescent="0.15">
      <c r="A2" s="6"/>
      <c r="C2" s="128"/>
      <c r="E2" s="128"/>
      <c r="F2" s="8"/>
    </row>
    <row r="3" spans="1:17" x14ac:dyDescent="0.15">
      <c r="C3" s="5"/>
      <c r="E3" s="5"/>
      <c r="G3" s="10"/>
      <c r="I3" s="9"/>
      <c r="J3" s="9"/>
      <c r="K3" s="9"/>
      <c r="L3" s="9"/>
      <c r="M3" s="9"/>
      <c r="N3" s="9"/>
      <c r="O3" s="9"/>
      <c r="P3" s="9"/>
      <c r="Q3" s="9"/>
    </row>
    <row r="4" spans="1:17" x14ac:dyDescent="0.15">
      <c r="C4" s="9"/>
      <c r="D4" s="9"/>
      <c r="E4" s="10"/>
    </row>
  </sheetData>
  <pageMargins left="0.70866141732283505" right="0.70866141732283505" top="0.78740157480314998" bottom="0.78740157480314998" header="0.31496062992126" footer="0.31496062992126"/>
  <pageSetup paperSize="9" pageOrder="overThenDown" orientation="landscape" r:id="rId1"/>
  <headerFooter>
    <oddHeader>&amp;L&amp;G&amp;C&amp;"Century Gothic,Obyčejné"&amp;6&amp;K01+047&amp;F&amp;R&amp;"Century Gothic,Obyčejné"&amp;6&amp;K01+045OCEA s.r.o.
Londýnská 334/83, 120 00 Praha 2 - Vinohrady
tel.: +608 071 908, mail: info@ocea.cz
IČ: 072 88 204
www.ocea.cz</oddHeader>
    <oddFooter>&amp;L&amp;"Century Gothic,Obyčejné"&amp;6&amp;K01+047www.ocea.cz&amp;C&amp;"Century Gothic,Obyčejné"&amp;6&amp;K01+048&amp;P z &amp;N&amp;R&amp;"Century Gothic,Obyčejné"&amp;6&amp;K01+049&amp;D</oddFooter>
  </headerFooter>
  <legacyDrawingHF r:id="rId2"/>
</worksheet>
</file>

<file path=docMetadata/LabelInfo.xml><?xml version="1.0" encoding="utf-8"?>
<clbl:labelList xmlns:clbl="http://schemas.microsoft.com/office/2020/mipLabelMetadata">
  <clbl:label id="{690ebb53-23a2-471a-9c6e-17bd0d11311e}" enabled="1" method="Standard" siteId="{418bc066-1b00-4aad-ad98-9ead95bb26a9}" removed="0"/>
</clbl:labelList>
</file>

<file path=docProps/app.xml><?xml version="1.0" encoding="utf-8"?>
<Properties xmlns="http://schemas.openxmlformats.org/officeDocument/2006/extended-properties" xmlns:vt="http://schemas.openxmlformats.org/officeDocument/2006/docPropsVTypes">
  <Template>OCEA_Rozpočet s VV</Template>
  <Application>Microsoft Excel</Application>
  <DocSecurity>0</DocSecurity>
  <ScaleCrop>false</ScaleCrop>
  <HeadingPairs>
    <vt:vector size="4" baseType="variant">
      <vt:variant>
        <vt:lpstr>Listy</vt:lpstr>
      </vt:variant>
      <vt:variant>
        <vt:i4>7</vt:i4>
      </vt:variant>
      <vt:variant>
        <vt:lpstr>Pojmenované oblasti</vt:lpstr>
      </vt:variant>
      <vt:variant>
        <vt:i4>16</vt:i4>
      </vt:variant>
    </vt:vector>
  </HeadingPairs>
  <TitlesOfParts>
    <vt:vector size="23" baseType="lpstr">
      <vt:lpstr>Krycí list</vt:lpstr>
      <vt:lpstr>Krycí List_</vt:lpstr>
      <vt:lpstr>Pokyny pro vyplnění</vt:lpstr>
      <vt:lpstr>Všeobecné podmínky</vt:lpstr>
      <vt:lpstr>Rekapitulace</vt:lpstr>
      <vt:lpstr>ŽN1+ŽN3_CCTV</vt:lpstr>
      <vt:lpstr>Figury</vt:lpstr>
      <vt:lpstr>'ŽN1+ŽN3_CCTV'!__DD5D9C7C_8CD7_46FB_9848_94013A623CAC_ITEM_GROUP1__</vt:lpstr>
      <vt:lpstr>__DD5D9C7C_8CD7_46FB_9848_94013A623CAC_ITEM_GROUP1_RECAP__</vt:lpstr>
      <vt:lpstr>'ŽN1+ŽN3_CCTV'!GROUP_ID</vt:lpstr>
      <vt:lpstr>'ŽN1+ŽN3_CCTV'!ITEM_PRICES</vt:lpstr>
      <vt:lpstr>Figury!Názvy_tisku</vt:lpstr>
      <vt:lpstr>Rekapitulace!Názvy_tisku</vt:lpstr>
      <vt:lpstr>'Všeobecné podmínky'!Názvy_tisku</vt:lpstr>
      <vt:lpstr>'ŽN1+ŽN3_CCTV'!Názvy_tisku</vt:lpstr>
      <vt:lpstr>Figury!Oblast_tisku</vt:lpstr>
      <vt:lpstr>'Krycí list'!Oblast_tisku</vt:lpstr>
      <vt:lpstr>'Krycí List_'!Oblast_tisku</vt:lpstr>
      <vt:lpstr>'Pokyny pro vyplnění'!Oblast_tisku</vt:lpstr>
      <vt:lpstr>Rekapitulace!Oblast_tisku</vt:lpstr>
      <vt:lpstr>'Všeobecné podmínky'!Oblast_tisku</vt:lpstr>
      <vt:lpstr>'ŽN1+ŽN3_CCTV'!Oblast_tisku</vt:lpstr>
      <vt:lpstr>'ŽN1+ŽN3_CCTV'!VAT_RATES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240820_ZER - Rozpočet</dc:subject>
  <dc:creator>ADMIN</dc:creator>
  <cp:lastModifiedBy>Focke Ivana</cp:lastModifiedBy>
  <cp:lastPrinted>2025-09-10T06:39:35Z</cp:lastPrinted>
  <dcterms:created xsi:type="dcterms:W3CDTF">2024-08-20T08:35:55Z</dcterms:created>
  <dcterms:modified xsi:type="dcterms:W3CDTF">2025-09-10T06:39:36Z</dcterms:modified>
</cp:coreProperties>
</file>